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ser\"/>
    </mc:Choice>
  </mc:AlternateContent>
  <bookViews>
    <workbookView xWindow="0" yWindow="0" windowWidth="0" windowHeight="0"/>
  </bookViews>
  <sheets>
    <sheet name="Rekapitulace stavby" sheetId="1" r:id="rId1"/>
    <sheet name=" SO 10 SUT INTERIER - SO ..." sheetId="2" r:id="rId2"/>
    <sheet name="SO10-1NP INTER - SO 10- 1..." sheetId="3" r:id="rId3"/>
    <sheet name="SO 10 2NP-INTER - SO 10- ..." sheetId="4" r:id="rId4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 SO 10 SUT INTERIER - SO ...'!$C$129:$K$180</definedName>
    <definedName name="_xlnm.Print_Area" localSheetId="1">' SO 10 SUT INTERIER - SO ...'!$C$4:$J$76,' SO 10 SUT INTERIER - SO ...'!$C$82:$J$111,' SO 10 SUT INTERIER - SO ...'!$C$117:$K$180</definedName>
    <definedName name="_xlnm.Print_Titles" localSheetId="1">' SO 10 SUT INTERIER - SO ...'!$129:$129</definedName>
    <definedName name="_xlnm._FilterDatabase" localSheetId="2" hidden="1">'SO10-1NP INTER - SO 10- 1...'!$C$129:$K$168</definedName>
    <definedName name="_xlnm.Print_Area" localSheetId="2">'SO10-1NP INTER - SO 10- 1...'!$C$4:$J$76,'SO10-1NP INTER - SO 10- 1...'!$C$82:$J$111,'SO10-1NP INTER - SO 10- 1...'!$C$117:$K$168</definedName>
    <definedName name="_xlnm.Print_Titles" localSheetId="2">'SO10-1NP INTER - SO 10- 1...'!$129:$129</definedName>
    <definedName name="_xlnm._FilterDatabase" localSheetId="3" hidden="1">'SO 10 2NP-INTER - SO 10- ...'!$C$129:$K$174</definedName>
    <definedName name="_xlnm.Print_Area" localSheetId="3">'SO 10 2NP-INTER - SO 10- ...'!$C$4:$J$76,'SO 10 2NP-INTER - SO 10- ...'!$C$82:$J$111,'SO 10 2NP-INTER - SO 10- ...'!$C$117:$K$174</definedName>
    <definedName name="_xlnm.Print_Titles" localSheetId="3">'SO 10 2NP-INTER - SO 10- ...'!$129:$129</definedName>
  </definedNames>
  <calcPr/>
</workbook>
</file>

<file path=xl/calcChain.xml><?xml version="1.0" encoding="utf-8"?>
<calcChain xmlns="http://schemas.openxmlformats.org/spreadsheetml/2006/main">
  <c i="4" l="1" r="J39"/>
  <c r="J38"/>
  <c i="1" r="AY97"/>
  <c i="4" r="J37"/>
  <c i="1" r="AX97"/>
  <c i="4"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J127"/>
  <c r="J126"/>
  <c r="F124"/>
  <c r="E122"/>
  <c r="BI109"/>
  <c r="BH109"/>
  <c r="BG109"/>
  <c r="BF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2"/>
  <c r="J91"/>
  <c r="F89"/>
  <c r="E87"/>
  <c r="J18"/>
  <c r="E18"/>
  <c r="F92"/>
  <c r="J17"/>
  <c r="J15"/>
  <c r="E15"/>
  <c r="F126"/>
  <c r="J14"/>
  <c r="J12"/>
  <c r="J124"/>
  <c r="E7"/>
  <c r="E85"/>
  <c i="3" r="J39"/>
  <c r="J38"/>
  <c i="1" r="AY96"/>
  <c i="3" r="J37"/>
  <c i="1" r="AX96"/>
  <c i="3"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J127"/>
  <c r="J126"/>
  <c r="F124"/>
  <c r="E122"/>
  <c r="BI109"/>
  <c r="BH109"/>
  <c r="BG109"/>
  <c r="BF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2"/>
  <c r="J91"/>
  <c r="F89"/>
  <c r="E87"/>
  <c r="J18"/>
  <c r="E18"/>
  <c r="F127"/>
  <c r="J17"/>
  <c r="J15"/>
  <c r="E15"/>
  <c r="F126"/>
  <c r="J14"/>
  <c r="J12"/>
  <c r="J124"/>
  <c r="E7"/>
  <c r="E120"/>
  <c i="2" r="J39"/>
  <c r="J38"/>
  <c i="1" r="AY95"/>
  <c i="2" r="J37"/>
  <c i="1" r="AX95"/>
  <c i="2"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J127"/>
  <c r="J126"/>
  <c r="F124"/>
  <c r="E122"/>
  <c r="BI109"/>
  <c r="BH109"/>
  <c r="BG109"/>
  <c r="BF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2"/>
  <c r="J91"/>
  <c r="F89"/>
  <c r="E87"/>
  <c r="J18"/>
  <c r="E18"/>
  <c r="F127"/>
  <c r="J17"/>
  <c r="J15"/>
  <c r="E15"/>
  <c r="F126"/>
  <c r="J14"/>
  <c r="J12"/>
  <c r="J89"/>
  <c r="E7"/>
  <c r="E120"/>
  <c i="1" r="CK103"/>
  <c r="CJ103"/>
  <c r="CI103"/>
  <c r="CH103"/>
  <c r="CG103"/>
  <c r="CF103"/>
  <c r="BZ103"/>
  <c r="CE103"/>
  <c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L90"/>
  <c r="AM90"/>
  <c r="AM89"/>
  <c r="L89"/>
  <c r="AM87"/>
  <c r="L87"/>
  <c r="L85"/>
  <c r="L84"/>
  <c i="4" r="BK173"/>
  <c r="J173"/>
  <c r="BK171"/>
  <c r="J171"/>
  <c r="BK169"/>
  <c r="J169"/>
  <c r="BK167"/>
  <c r="J167"/>
  <c r="BK165"/>
  <c r="J165"/>
  <c r="BK162"/>
  <c r="J162"/>
  <c r="BK160"/>
  <c r="J160"/>
  <c r="BK158"/>
  <c r="J158"/>
  <c r="BK156"/>
  <c r="J156"/>
  <c r="BK154"/>
  <c r="J154"/>
  <c r="BK152"/>
  <c r="J152"/>
  <c r="BK150"/>
  <c r="J150"/>
  <c r="BK148"/>
  <c r="J148"/>
  <c r="BK145"/>
  <c r="J145"/>
  <c r="BK143"/>
  <c r="J143"/>
  <c r="BK141"/>
  <c r="J141"/>
  <c r="BK139"/>
  <c r="J139"/>
  <c r="BK137"/>
  <c r="J137"/>
  <c r="BK135"/>
  <c r="J135"/>
  <c r="BK133"/>
  <c r="J133"/>
  <c i="3" r="BK167"/>
  <c r="J167"/>
  <c r="BK165"/>
  <c r="J165"/>
  <c r="BK163"/>
  <c r="J163"/>
  <c r="BK161"/>
  <c r="J161"/>
  <c r="BK159"/>
  <c r="BK157"/>
  <c r="J155"/>
  <c r="J153"/>
  <c r="BK151"/>
  <c r="J151"/>
  <c r="BK148"/>
  <c r="J146"/>
  <c r="BK143"/>
  <c r="J143"/>
  <c r="J141"/>
  <c r="BK139"/>
  <c r="J139"/>
  <c r="BK137"/>
  <c r="BK135"/>
  <c r="J135"/>
  <c r="BK133"/>
  <c i="2" r="BK179"/>
  <c r="J179"/>
  <c r="BK177"/>
  <c r="J177"/>
  <c r="BK175"/>
  <c r="J173"/>
  <c r="BK171"/>
  <c r="J171"/>
  <c r="BK169"/>
  <c r="J169"/>
  <c r="BK166"/>
  <c r="J166"/>
  <c r="BK164"/>
  <c r="J164"/>
  <c r="BK162"/>
  <c r="BK160"/>
  <c r="J160"/>
  <c r="BK158"/>
  <c r="BK156"/>
  <c r="BK154"/>
  <c r="J154"/>
  <c r="BK152"/>
  <c r="BK150"/>
  <c r="BK148"/>
  <c r="J148"/>
  <c r="J146"/>
  <c r="J143"/>
  <c r="BK141"/>
  <c r="J139"/>
  <c r="BK137"/>
  <c r="J135"/>
  <c r="BK133"/>
  <c r="J133"/>
  <c i="1" r="AS94"/>
  <c i="3" r="J159"/>
  <c r="J157"/>
  <c r="BK155"/>
  <c r="BK153"/>
  <c r="J148"/>
  <c r="BK146"/>
  <c r="BK141"/>
  <c r="J137"/>
  <c r="J133"/>
  <c i="2" r="J175"/>
  <c r="BK173"/>
  <c r="J162"/>
  <c r="J158"/>
  <c r="J156"/>
  <c r="J152"/>
  <c r="J150"/>
  <c r="BK146"/>
  <c r="BK143"/>
  <c r="J141"/>
  <c r="BK139"/>
  <c r="J137"/>
  <c r="BK135"/>
  <c l="1" r="P145"/>
  <c r="P132"/>
  <c r="P131"/>
  <c r="P130"/>
  <c i="1" r="AU95"/>
  <c i="2" r="R168"/>
  <c i="3" r="R132"/>
  <c r="P145"/>
  <c r="R150"/>
  <c i="2" r="BK145"/>
  <c r="J145"/>
  <c r="J99"/>
  <c r="R145"/>
  <c r="R132"/>
  <c r="R131"/>
  <c r="R130"/>
  <c r="T145"/>
  <c r="T132"/>
  <c r="T131"/>
  <c r="T130"/>
  <c r="BK168"/>
  <c r="J168"/>
  <c r="J100"/>
  <c r="P168"/>
  <c r="T168"/>
  <c i="3" r="BK132"/>
  <c r="J132"/>
  <c r="J98"/>
  <c r="P132"/>
  <c r="T132"/>
  <c r="BK145"/>
  <c r="J145"/>
  <c r="J99"/>
  <c r="R145"/>
  <c r="T145"/>
  <c r="BK150"/>
  <c r="J150"/>
  <c r="J100"/>
  <c r="P150"/>
  <c r="T150"/>
  <c i="4" r="BK164"/>
  <c r="J164"/>
  <c r="J100"/>
  <c r="P164"/>
  <c r="P147"/>
  <c r="P132"/>
  <c r="P131"/>
  <c r="P130"/>
  <c i="1" r="AU97"/>
  <c i="4" r="R164"/>
  <c r="R147"/>
  <c r="R132"/>
  <c r="R131"/>
  <c r="R130"/>
  <c r="T164"/>
  <c r="T147"/>
  <c r="T132"/>
  <c r="T131"/>
  <c r="T130"/>
  <c i="2" r="J124"/>
  <c r="BE148"/>
  <c r="BE169"/>
  <c r="BE179"/>
  <c i="3" r="BE161"/>
  <c r="BE165"/>
  <c r="BE167"/>
  <c i="4" r="E120"/>
  <c r="F127"/>
  <c r="BE135"/>
  <c r="BE139"/>
  <c i="2" r="E85"/>
  <c r="F91"/>
  <c r="F92"/>
  <c r="BE133"/>
  <c r="BE135"/>
  <c r="BE137"/>
  <c r="BE139"/>
  <c r="BE141"/>
  <c r="BE143"/>
  <c r="BE146"/>
  <c r="BE150"/>
  <c r="BE152"/>
  <c r="BE154"/>
  <c r="BE156"/>
  <c r="BE158"/>
  <c r="BE160"/>
  <c r="BE162"/>
  <c r="BE164"/>
  <c r="BE166"/>
  <c r="BE171"/>
  <c r="BE173"/>
  <c r="BE175"/>
  <c r="BE177"/>
  <c r="BK132"/>
  <c r="J132"/>
  <c r="J98"/>
  <c i="3" r="E85"/>
  <c r="J89"/>
  <c r="F91"/>
  <c r="F92"/>
  <c r="BE133"/>
  <c r="BE135"/>
  <c r="BE137"/>
  <c r="BE139"/>
  <c r="BE141"/>
  <c r="BE143"/>
  <c r="BE146"/>
  <c r="BE148"/>
  <c r="BE151"/>
  <c r="BE153"/>
  <c r="BE155"/>
  <c r="BE157"/>
  <c r="BE159"/>
  <c r="BE163"/>
  <c i="4" r="J89"/>
  <c r="F91"/>
  <c r="BE133"/>
  <c r="BE137"/>
  <c r="BE141"/>
  <c r="BE143"/>
  <c r="BE145"/>
  <c r="BE148"/>
  <c r="BE150"/>
  <c r="BE152"/>
  <c r="BE154"/>
  <c r="BE156"/>
  <c r="BE158"/>
  <c r="BE160"/>
  <c r="BE162"/>
  <c r="BE165"/>
  <c r="BE167"/>
  <c r="BE169"/>
  <c r="BE171"/>
  <c r="BE173"/>
  <c r="BK147"/>
  <c r="J147"/>
  <c r="J99"/>
  <c i="2" r="F38"/>
  <c i="1" r="BC95"/>
  <c i="3" r="F39"/>
  <c i="1" r="BD96"/>
  <c i="2" r="J36"/>
  <c i="1" r="AW95"/>
  <c i="2" r="F37"/>
  <c i="1" r="BB95"/>
  <c i="2" r="F39"/>
  <c i="1" r="BD95"/>
  <c i="3" r="F36"/>
  <c i="1" r="BA96"/>
  <c i="3" r="F37"/>
  <c i="1" r="BB96"/>
  <c i="4" r="F36"/>
  <c i="1" r="BA97"/>
  <c i="4" r="F37"/>
  <c i="1" r="BB97"/>
  <c i="4" r="F38"/>
  <c i="1" r="BC97"/>
  <c i="3" r="J36"/>
  <c i="1" r="AW96"/>
  <c i="2" r="F36"/>
  <c i="1" r="BA95"/>
  <c i="3" r="F38"/>
  <c i="1" r="BC96"/>
  <c i="4" r="J36"/>
  <c i="1" r="AW97"/>
  <c i="4" r="F39"/>
  <c i="1" r="BD97"/>
  <c i="3" l="1" r="T131"/>
  <c r="T130"/>
  <c r="P131"/>
  <c r="P130"/>
  <c i="1" r="AU96"/>
  <c i="3" r="R131"/>
  <c r="R130"/>
  <c i="4" r="BK132"/>
  <c r="J132"/>
  <c r="J98"/>
  <c i="2" r="BK131"/>
  <c r="J131"/>
  <c r="J97"/>
  <c i="3" r="BK131"/>
  <c r="J131"/>
  <c r="J97"/>
  <c i="1" r="AU94"/>
  <c r="BC94"/>
  <c r="W35"/>
  <c r="BA94"/>
  <c r="W33"/>
  <c r="BD94"/>
  <c r="W36"/>
  <c r="BB94"/>
  <c r="W34"/>
  <c i="2" l="1" r="BK130"/>
  <c r="J130"/>
  <c r="J96"/>
  <c i="3" r="BK130"/>
  <c r="J130"/>
  <c r="J96"/>
  <c r="J30"/>
  <c i="4" r="BK131"/>
  <c r="J131"/>
  <c r="J97"/>
  <c i="1" r="AW94"/>
  <c r="AK33"/>
  <c r="AX94"/>
  <c r="AY94"/>
  <c i="2" l="1" r="J30"/>
  <c i="4" r="BK130"/>
  <c r="J130"/>
  <c r="J96"/>
  <c i="3" r="J109"/>
  <c r="J103"/>
  <c r="J31"/>
  <c r="J32"/>
  <c i="1" r="AG96"/>
  <c i="3" l="1" r="BE109"/>
  <c i="4" r="J30"/>
  <c i="3" r="J111"/>
  <c r="J35"/>
  <c i="1" r="AV96"/>
  <c r="AT96"/>
  <c i="2" r="J109"/>
  <c r="J103"/>
  <c r="J31"/>
  <c r="J32"/>
  <c i="1" r="AG95"/>
  <c i="2" l="1" r="BE109"/>
  <c i="3" r="J41"/>
  <c i="1" r="AN96"/>
  <c i="3" r="F35"/>
  <c i="1" r="AZ96"/>
  <c i="2" r="F35"/>
  <c i="1" r="AZ95"/>
  <c i="2" r="J111"/>
  <c i="4" r="J109"/>
  <c r="J103"/>
  <c r="J31"/>
  <c r="J32"/>
  <c i="1" r="AG97"/>
  <c i="4" l="1" r="BE109"/>
  <c r="J111"/>
  <c i="2" r="J35"/>
  <c i="1" r="AV95"/>
  <c r="AT95"/>
  <c i="4" r="J35"/>
  <c i="1" r="AV97"/>
  <c r="AT97"/>
  <c r="AG94"/>
  <c i="2" l="1" r="J41"/>
  <c i="4" r="J41"/>
  <c i="1" r="AN95"/>
  <c r="AN97"/>
  <c r="AK26"/>
  <c r="AG100"/>
  <c r="CD100"/>
  <c r="AG102"/>
  <c r="CD102"/>
  <c r="AG101"/>
  <c r="AV101"/>
  <c r="BY101"/>
  <c i="4" r="F35"/>
  <c i="1" r="AZ97"/>
  <c r="AZ94"/>
  <c r="AG103"/>
  <c r="AV103"/>
  <c r="BY103"/>
  <c l="1" r="CD101"/>
  <c r="CD103"/>
  <c r="W32"/>
  <c r="AG99"/>
  <c r="AK27"/>
  <c r="AV100"/>
  <c r="BY100"/>
  <c r="AV102"/>
  <c r="BY102"/>
  <c r="AV94"/>
  <c r="AK32"/>
  <c r="AN101"/>
  <c r="AN103"/>
  <c l="1" r="AG105"/>
  <c r="AK29"/>
  <c r="AN100"/>
  <c r="AN102"/>
  <c r="AT94"/>
  <c r="AN94"/>
  <c l="1" r="AK38"/>
  <c r="AN99"/>
  <c l="1" r="AN10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<sst xmlns="http://schemas.openxmlformats.org/spreadsheetml/2006/main">
  <si>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</si>
  <si>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</si>
  <si>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</si>
  <si>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</si>
  <si>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</si>
  <si>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{726c1a90-3757-45e4-ab90-8c6091304f1d}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</si>
  <si>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</si>
  <si>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</si>
  <si>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</si>
  <si>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</si>
  <si>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</si>
  <si>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</si>
  <si>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</si>
  <si>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</si>
  <si>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2TEMNDVUR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</si>
  <si>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</si>
  <si>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</si>
  <si>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2. INTERIÉR VÝCVIKOVÉHO STŘEDISKA- čp. 24  CÚ 2018/1</t>
  </si>
  <si>
    <t>0,1</t>
  </si>
  <si>
    <t>KSO:</t>
  </si>
  <si>
    <t>CC-CZ:</t>
  </si>
  <si>
    <t>1</t>
  </si>
  <si>
    <t>Místo:</t>
  </si>
  <si>
    <t>TEMNÝ DŮL</t>
  </si>
  <si>
    <t>Datum:</t>
  </si>
  <si>
    <t>24. 4. 2018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</si>
  <si>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</si>
  <si>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</si>
  <si>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</si>
  <si>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</si>
  <si>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</si>
  <si>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</si>
  <si>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</si>
  <si>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</si>
  <si>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</si>
  <si>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ATELIER H1§ATELIER HÁJEK</t>
  </si>
  <si>
    <t>True</t>
  </si>
  <si>
    <t>Zpracovatel:</t>
  </si>
  <si>
    <t>ERŠILOVÁ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</si>
  <si>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</si>
  <si>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</si>
  <si>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</si>
  <si>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</si>
  <si>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</si>
  <si>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</si>
  <si>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</si>
  <si>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</si>
  <si>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</si>
  <si>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</si>
  <si>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</si>
  <si>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</si>
  <si>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</si>
  <si>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</si>
  <si>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</si>
  <si>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</si>
  <si>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</si>
  <si>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</si>
  <si>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</si>
  <si>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</si>
  <si>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</si>
  <si>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</si>
  <si>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</si>
  <si>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</si>
  <si>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</si>
  <si>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</si>
  <si>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</si>
  <si>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</si>
  <si>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</si>
  <si>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</si>
  <si>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</si>
  <si>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</si>
  <si>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</si>
  <si>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</si>
  <si>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</si>
  <si>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</si>
  <si>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</si>
  <si>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</si>
  <si>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</si>
  <si>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</si>
  <si>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</si>
  <si>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</si>
  <si>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</si>
  <si>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</si>
  <si>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</si>
  <si>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</si>
  <si>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</si>
  <si>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</si>
  <si>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 xml:space="preserve"> SO 10 SUT INTERIER</t>
  </si>
  <si>
    <t>SO 10 -SUTERÉN INTERIER čp.24</t>
  </si>
  <si>
    <t>STA</t>
  </si>
  <si>
    <t>{e393a3f9-7d38-42c8-be47-85c7e2ddf492}</t>
  </si>
  <si>
    <t>2</t>
  </si>
  <si>
    <t>SO10-1NP INTER</t>
  </si>
  <si>
    <t>SO 10- 1.NP INTERIER čp.24</t>
  </si>
  <si>
    <t>{57c42cf6-e4f3-4b10-aabb-0edd7fdb9786}</t>
  </si>
  <si>
    <t>SO 10 2NP-INTER</t>
  </si>
  <si>
    <t>SO 10- 2. NP -INTERIER čp.24</t>
  </si>
  <si>
    <t>{373f6687-eee6-4068-b974-5a1d1cd7256f}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</si>
  <si>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</si>
  <si>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</si>
  <si>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</si>
  <si>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</si>
  <si>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</si>
  <si>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</si>
  <si>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</si>
  <si>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</si>
  <si>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</si>
  <si>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</si>
  <si>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</si>
  <si>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 xml:space="preserve"> SO 10 SUT INTERIER - SO 10 -SUTERÉN INTERIER čp.24</t>
  </si>
  <si>
    <t>ATELIER H1§ ATELIER HÁJEK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</si>
  <si>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</si>
  <si>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</si>
  <si>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</si>
  <si>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</si>
  <si>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</si>
  <si>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</si>
  <si>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PSV - Práce a dodávky PSV- CÚ 2018/1</t>
  </si>
  <si>
    <t xml:space="preserve">    766 - Interierové vybavení - popis výkres D1.1a2</t>
  </si>
  <si>
    <t xml:space="preserve">      725 - Hygienické a zdravot. předměty</t>
  </si>
  <si>
    <t xml:space="preserve">    147 - Informační a orientační systém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</si>
  <si>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</si>
  <si>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</si>
  <si>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</si>
  <si>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</si>
  <si>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</si>
  <si>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</si>
  <si>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Rezerva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</si>
  <si>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</si>
  <si>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</si>
  <si>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</si>
  <si>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</si>
  <si>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</si>
  <si>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</si>
  <si>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</si>
  <si>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</si>
  <si>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</si>
  <si>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</si>
  <si>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</si>
  <si>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</si>
  <si>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</si>
  <si>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</si>
  <si>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</si>
  <si>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</si>
  <si>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PSV- CÚ 2018/1</t>
  </si>
  <si>
    <t>ROZPOCET</t>
  </si>
  <si>
    <t>766</t>
  </si>
  <si>
    <t>Interierové vybavení - popis výkres D1.1a2</t>
  </si>
  <si>
    <t>K</t>
  </si>
  <si>
    <t>7668211</t>
  </si>
  <si>
    <t xml:space="preserve">105   Židle k jídelnímu stolu dřevěná, 42,5/80/47 </t>
  </si>
  <si>
    <t>kpl</t>
  </si>
  <si>
    <t>16</t>
  </si>
  <si>
    <t>1833490456</t>
  </si>
  <si>
    <t>VV</t>
  </si>
  <si>
    <t>4</t>
  </si>
  <si>
    <t>76711</t>
  </si>
  <si>
    <t xml:space="preserve">202   jídelní stůl 1800/900/750 mm</t>
  </si>
  <si>
    <t>1450405659</t>
  </si>
  <si>
    <t>3</t>
  </si>
  <si>
    <t>76712</t>
  </si>
  <si>
    <t xml:space="preserve">203   jídelní stůl 2400/900/750 mm</t>
  </si>
  <si>
    <t>-1238453090</t>
  </si>
  <si>
    <t>766500</t>
  </si>
  <si>
    <t xml:space="preserve">301   skříň- plná dvířka, horní a dolní police , tyč na ramínka600/600/1950 mm</t>
  </si>
  <si>
    <t>2058480182</t>
  </si>
  <si>
    <t>11</t>
  </si>
  <si>
    <t>5</t>
  </si>
  <si>
    <t>766501</t>
  </si>
  <si>
    <t xml:space="preserve">303   skříň- plná dvířka, 3 police   900/600/1950 mm</t>
  </si>
  <si>
    <t>-559407121</t>
  </si>
  <si>
    <t>6</t>
  </si>
  <si>
    <t>7666</t>
  </si>
  <si>
    <t xml:space="preserve">305   kovový policový regál -5 polic 1000/400/2000 mm</t>
  </si>
  <si>
    <t>234059084</t>
  </si>
  <si>
    <t>13</t>
  </si>
  <si>
    <t>725</t>
  </si>
  <si>
    <t>Hygienické a zdravot. předměty</t>
  </si>
  <si>
    <t>7</t>
  </si>
  <si>
    <t>7252915111</t>
  </si>
  <si>
    <t xml:space="preserve">601     dávkovač tekutého mýdla nástěnný</t>
  </si>
  <si>
    <t>soubor</t>
  </si>
  <si>
    <t>772302148</t>
  </si>
  <si>
    <t>8</t>
  </si>
  <si>
    <t>725291621</t>
  </si>
  <si>
    <t>602 dávkovač tek mýdla nástěnný plast</t>
  </si>
  <si>
    <t>-1762321268</t>
  </si>
  <si>
    <t>9</t>
  </si>
  <si>
    <t>7252916211</t>
  </si>
  <si>
    <t xml:space="preserve">604   komplet na čištění WC-  bilý plast  </t>
  </si>
  <si>
    <t>439538056</t>
  </si>
  <si>
    <t>725291631</t>
  </si>
  <si>
    <t>605 zásobník toal papírů, bilý plast pr. 250 mm</t>
  </si>
  <si>
    <t>1207317326</t>
  </si>
  <si>
    <t>7252916312</t>
  </si>
  <si>
    <t xml:space="preserve">606     zrcadlo lepené na obklad fazetované 800/600mm</t>
  </si>
  <si>
    <t>1754777488</t>
  </si>
  <si>
    <t>12</t>
  </si>
  <si>
    <t>7252916313</t>
  </si>
  <si>
    <t xml:space="preserve">606a   polička na stěně-tvrzené sklo 400/150/6 mm</t>
  </si>
  <si>
    <t>1862181098</t>
  </si>
  <si>
    <t>7252916315</t>
  </si>
  <si>
    <t xml:space="preserve">607   koš na papír ručníky, drátěný, zavěšený  15 litrů</t>
  </si>
  <si>
    <t>1243899774</t>
  </si>
  <si>
    <t>14</t>
  </si>
  <si>
    <t>7252916212</t>
  </si>
  <si>
    <t xml:space="preserve">608     nerez - dvojháček </t>
  </si>
  <si>
    <t>-1302606608</t>
  </si>
  <si>
    <t>7252916</t>
  </si>
  <si>
    <t xml:space="preserve">609     nástěnný koš na hyg. potřeby, nerez s poklopem,  4,5litrů</t>
  </si>
  <si>
    <t>825357739</t>
  </si>
  <si>
    <t>72529164</t>
  </si>
  <si>
    <t xml:space="preserve">611   kancelářský koš  na papír -16 litrů, plast</t>
  </si>
  <si>
    <t>-1313857847</t>
  </si>
  <si>
    <t>17</t>
  </si>
  <si>
    <t>72529164A</t>
  </si>
  <si>
    <t xml:space="preserve">612    koš  na odpadky  14 litrů </t>
  </si>
  <si>
    <t>-1665619414</t>
  </si>
  <si>
    <t>147</t>
  </si>
  <si>
    <t>Informační a orientační systém</t>
  </si>
  <si>
    <t>18</t>
  </si>
  <si>
    <t>1471</t>
  </si>
  <si>
    <t xml:space="preserve">801 číselný štítek na dveře AL,  50*30mm</t>
  </si>
  <si>
    <t>-79299394</t>
  </si>
  <si>
    <t>19</t>
  </si>
  <si>
    <t>1472</t>
  </si>
  <si>
    <t xml:space="preserve">802   štítek s označením místnosti  155/120 mm AL, krycí folie</t>
  </si>
  <si>
    <t>-1781307150</t>
  </si>
  <si>
    <t>20</t>
  </si>
  <si>
    <t>1474</t>
  </si>
  <si>
    <t xml:space="preserve">804   rámeček na pož. řád a evakuační plán A4 - AL</t>
  </si>
  <si>
    <t>-1073740375</t>
  </si>
  <si>
    <t>1475</t>
  </si>
  <si>
    <t xml:space="preserve">805  bezpečnostní opatření: směr úniku - šipka</t>
  </si>
  <si>
    <t>195108016</t>
  </si>
  <si>
    <t>22</t>
  </si>
  <si>
    <t>1479</t>
  </si>
  <si>
    <t xml:space="preserve">807  informační tabulka " Elektrorozvaděč   " </t>
  </si>
  <si>
    <t>225495876</t>
  </si>
  <si>
    <t>23</t>
  </si>
  <si>
    <t>14790</t>
  </si>
  <si>
    <t xml:space="preserve">808  informační tabulka " Strojovna vytápění    " </t>
  </si>
  <si>
    <t>-179613380</t>
  </si>
  <si>
    <t>SO10-1NP INTER - SO 10- 1.NP INTERIER čp.24</t>
  </si>
  <si>
    <t>PSV - Práce a dodávky PSV - CÚ 2018/1</t>
  </si>
  <si>
    <t xml:space="preserve">    725 - Hygienické a zdravot. předměty</t>
  </si>
  <si>
    <t>Práce a dodávky PSV - CÚ 2018/1</t>
  </si>
  <si>
    <t>7668211113</t>
  </si>
  <si>
    <t xml:space="preserve">102   Konferenční polokřesílko se sklopným stolkem </t>
  </si>
  <si>
    <t>-979141563</t>
  </si>
  <si>
    <t>32</t>
  </si>
  <si>
    <t>7663</t>
  </si>
  <si>
    <t xml:space="preserve">108   šatní lavička 800/450/400</t>
  </si>
  <si>
    <t>941621039</t>
  </si>
  <si>
    <t>7665</t>
  </si>
  <si>
    <t xml:space="preserve">302   skříň- plná dvířka, 3 police, horizon. členěná 900/600/1950 mm</t>
  </si>
  <si>
    <t>-1926247664</t>
  </si>
  <si>
    <t>7670</t>
  </si>
  <si>
    <t xml:space="preserve">309   šatní skříň s přihrádkami -ocelový plech, dvoukř. dveře, 1850/800/500  mm- </t>
  </si>
  <si>
    <t>484831741</t>
  </si>
  <si>
    <t>7671</t>
  </si>
  <si>
    <t xml:space="preserve">309a   šatní skříň s přihrádkami -ocelový plech, dvoukř. dveře, 1850/600/500  mm- </t>
  </si>
  <si>
    <t>-686536720</t>
  </si>
  <si>
    <t xml:space="preserve">501   mobilní otočná popisovací tabule 2000/1200mm</t>
  </si>
  <si>
    <t>711148840</t>
  </si>
  <si>
    <t>-729035355</t>
  </si>
  <si>
    <t>7252916410</t>
  </si>
  <si>
    <t xml:space="preserve">612   koš na odpadky  plast, 14 litrů </t>
  </si>
  <si>
    <t>-2074269512</t>
  </si>
  <si>
    <t>197808663</t>
  </si>
  <si>
    <t>191495080</t>
  </si>
  <si>
    <t>-756150722</t>
  </si>
  <si>
    <t>1987460592</t>
  </si>
  <si>
    <t>-1788814258</t>
  </si>
  <si>
    <t>14792</t>
  </si>
  <si>
    <t xml:space="preserve">810  informační tabulka " Vypinač central stop   " </t>
  </si>
  <si>
    <t>2014907198</t>
  </si>
  <si>
    <t>14793</t>
  </si>
  <si>
    <t xml:space="preserve">811  informační tabulka " Vypinač total  stop   " </t>
  </si>
  <si>
    <t>-2034995743</t>
  </si>
  <si>
    <t>14795</t>
  </si>
  <si>
    <t xml:space="preserve">813  informační tabulka " Vnitřní odběr. místo požární vody    " </t>
  </si>
  <si>
    <t>970040633</t>
  </si>
  <si>
    <t>14796</t>
  </si>
  <si>
    <t xml:space="preserve">812  informační tabulka "požární čerpadlo "</t>
  </si>
  <si>
    <t>86752547</t>
  </si>
  <si>
    <t>SO 10 2NP-INTER - SO 10- 2. NP -INTERIER čp.24</t>
  </si>
  <si>
    <t xml:space="preserve">        147 - Informační a orientační systém</t>
  </si>
  <si>
    <t>7668211116</t>
  </si>
  <si>
    <t xml:space="preserve">106   Židle dřevěná skládací , přír barva , nosnost 120 kg</t>
  </si>
  <si>
    <t>-719308951</t>
  </si>
  <si>
    <t>7661</t>
  </si>
  <si>
    <t xml:space="preserve">204   stůl- čtvercový se středovou podnoží 60/60/75 mm</t>
  </si>
  <si>
    <t>-2120342265</t>
  </si>
  <si>
    <t>7662</t>
  </si>
  <si>
    <t xml:space="preserve">205   noční stolek k lůžkům 450/400/360 mm</t>
  </si>
  <si>
    <t>12248129</t>
  </si>
  <si>
    <t>7668</t>
  </si>
  <si>
    <t xml:space="preserve">307   šatní skříň- tyč na ramínka, 2 horní a 2 dolní police 600/600/1950  mm- levé otevírání </t>
  </si>
  <si>
    <t>2118224842</t>
  </si>
  <si>
    <t>7669</t>
  </si>
  <si>
    <t xml:space="preserve">308   šatní skříň- tyč na ramínka, 2 horní a 2 dolní police 600/600/1950  mm- pravé  otevírání </t>
  </si>
  <si>
    <t>-756348471</t>
  </si>
  <si>
    <t>76722</t>
  </si>
  <si>
    <t xml:space="preserve">401   jednolůžko- borovice, vnitř rozměr 800/2000  mm</t>
  </si>
  <si>
    <t>-620474848</t>
  </si>
  <si>
    <t>76723</t>
  </si>
  <si>
    <t xml:space="preserve">402   dvoulůžlová dřevěná palanda 2000/900 mm</t>
  </si>
  <si>
    <t>-1625017009</t>
  </si>
  <si>
    <t>811635638</t>
  </si>
  <si>
    <t>1250762719</t>
  </si>
  <si>
    <t xml:space="preserve">605     zásobník toaletních papírů , bilý plast , prům. 250 mm</t>
  </si>
  <si>
    <t>-1641374212</t>
  </si>
  <si>
    <t>859523334</t>
  </si>
  <si>
    <t>-590003794</t>
  </si>
  <si>
    <t>608 nerezový dvojháček</t>
  </si>
  <si>
    <t>2006542466</t>
  </si>
  <si>
    <t>1053258062</t>
  </si>
  <si>
    <t>-1237859666</t>
  </si>
  <si>
    <t>-461154544</t>
  </si>
  <si>
    <t>1856473412</t>
  </si>
  <si>
    <t>543677211</t>
  </si>
  <si>
    <t>-955795220</t>
  </si>
  <si>
    <t>-808900294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</si>
</sst>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6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1" fillId="0" borderId="0" xfId="0" applyNumberFormat="1" applyFont="1" applyAlignment="1" applyProtection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Alignment="1" applyProtection="1">
      <alignment horizontal="left"/>
    </xf>
    <xf numFmtId="0" fontId="10" fillId="0" borderId="0" xfId="0" applyFont="1" applyAlignment="1" applyProtection="1">
      <protection locked="0"/>
    </xf>
    <xf numFmtId="4" fontId="10" fillId="0" borderId="0" xfId="0" applyNumberFormat="1" applyFont="1" applyAlignment="1" applyProtection="1"/>
    <xf numFmtId="0" fontId="10" fillId="0" borderId="3" xfId="0" applyFont="1" applyBorder="1" applyAlignment="1"/>
    <xf numFmtId="0" fontId="10" fillId="0" borderId="14" xfId="0" applyFont="1" applyBorder="1" applyAlignment="1" applyProtection="1"/>
    <xf numFmtId="0" fontId="10" fillId="0" borderId="0" xfId="0" applyFont="1" applyBorder="1" applyAlignment="1" applyProtection="1"/>
    <xf numFmtId="166" fontId="10" fillId="0" borderId="0" xfId="0" applyNumberFormat="1" applyFont="1" applyBorder="1" applyAlignment="1" applyProtection="1"/>
    <xf numFmtId="166" fontId="10" fillId="0" borderId="15" xfId="0" applyNumberFormat="1" applyFont="1" applyBorder="1" applyAlignment="1" applyProtection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18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21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26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27</v>
      </c>
    </row>
    <row r="10" s="1" customFormat="1" ht="12" customHeight="1">
      <c r="B10" s="20"/>
      <c r="C10" s="21"/>
      <c r="D10" s="31" t="s">
        <v>28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29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18</v>
      </c>
    </row>
    <row r="11" s="1" customFormat="1" ht="18.48" customHeight="1">
      <c r="B11" s="20"/>
      <c r="C11" s="21"/>
      <c r="D11" s="21"/>
      <c r="E11" s="26" t="s">
        <v>30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31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18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18</v>
      </c>
    </row>
    <row r="13" s="1" customFormat="1" ht="12" customHeight="1">
      <c r="B13" s="20"/>
      <c r="C13" s="21"/>
      <c r="D13" s="31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29</v>
      </c>
      <c r="AL13" s="21"/>
      <c r="AM13" s="21"/>
      <c r="AN13" s="33" t="s">
        <v>33</v>
      </c>
      <c r="AO13" s="21"/>
      <c r="AP13" s="21"/>
      <c r="AQ13" s="21"/>
      <c r="AR13" s="19"/>
      <c r="BE13" s="30"/>
      <c r="BS13" s="16" t="s">
        <v>18</v>
      </c>
    </row>
    <row r="14">
      <c r="B14" s="20"/>
      <c r="C14" s="21"/>
      <c r="D14" s="21"/>
      <c r="E14" s="33" t="s">
        <v>33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31</v>
      </c>
      <c r="AL14" s="21"/>
      <c r="AM14" s="21"/>
      <c r="AN14" s="33" t="s">
        <v>33</v>
      </c>
      <c r="AO14" s="21"/>
      <c r="AP14" s="21"/>
      <c r="AQ14" s="21"/>
      <c r="AR14" s="19"/>
      <c r="BE14" s="30"/>
      <c r="BS14" s="16" t="s">
        <v>18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29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31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29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31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36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14.4" customHeight="1">
      <c r="B26" s="20"/>
      <c r="C26" s="21"/>
      <c r="D26" s="37" t="s">
        <v>40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38">
        <f>ROUND(AG94,2)</f>
        <v>0</v>
      </c>
      <c r="AL26" s="21"/>
      <c r="AM26" s="21"/>
      <c r="AN26" s="21"/>
      <c r="AO26" s="21"/>
      <c r="AP26" s="21"/>
      <c r="AQ26" s="21"/>
      <c r="AR26" s="19"/>
      <c r="BE26" s="30"/>
    </row>
    <row r="27" s="1" customFormat="1" ht="14.4" customHeight="1">
      <c r="B27" s="20"/>
      <c r="C27" s="21"/>
      <c r="D27" s="37" t="s">
        <v>41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38">
        <f>ROUND(AG99, 2)</f>
        <v>0</v>
      </c>
      <c r="AL27" s="38"/>
      <c r="AM27" s="38"/>
      <c r="AN27" s="38"/>
      <c r="AO27" s="38"/>
      <c r="AP27" s="21"/>
      <c r="AQ27" s="21"/>
      <c r="AR27" s="19"/>
      <c r="BE27" s="30"/>
    </row>
    <row r="28" s="2" customFormat="1" ht="6.96" customHeigh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2"/>
      <c r="BE28" s="30"/>
    </row>
    <row r="29" s="2" customFormat="1" ht="25.92" customHeight="1">
      <c r="A29" s="39"/>
      <c r="B29" s="40"/>
      <c r="C29" s="41"/>
      <c r="D29" s="43" t="s">
        <v>42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5">
        <f>ROUND(AK26 + AK27, 2)</f>
        <v>0</v>
      </c>
      <c r="AL29" s="44"/>
      <c r="AM29" s="44"/>
      <c r="AN29" s="44"/>
      <c r="AO29" s="44"/>
      <c r="AP29" s="41"/>
      <c r="AQ29" s="41"/>
      <c r="AR29" s="42"/>
      <c r="BE29" s="30"/>
    </row>
    <row r="30" s="2" customFormat="1" ht="6.96" customHeight="1">
      <c r="A30" s="39"/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2"/>
      <c r="BE30" s="30"/>
    </row>
    <row r="31" s="2" customFormat="1">
      <c r="A31" s="39"/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6" t="s">
        <v>43</v>
      </c>
      <c r="M31" s="46"/>
      <c r="N31" s="46"/>
      <c r="O31" s="46"/>
      <c r="P31" s="46"/>
      <c r="Q31" s="41"/>
      <c r="R31" s="41"/>
      <c r="S31" s="41"/>
      <c r="T31" s="41"/>
      <c r="U31" s="41"/>
      <c r="V31" s="41"/>
      <c r="W31" s="46" t="s">
        <v>44</v>
      </c>
      <c r="X31" s="46"/>
      <c r="Y31" s="46"/>
      <c r="Z31" s="46"/>
      <c r="AA31" s="46"/>
      <c r="AB31" s="46"/>
      <c r="AC31" s="46"/>
      <c r="AD31" s="46"/>
      <c r="AE31" s="46"/>
      <c r="AF31" s="41"/>
      <c r="AG31" s="41"/>
      <c r="AH31" s="41"/>
      <c r="AI31" s="41"/>
      <c r="AJ31" s="41"/>
      <c r="AK31" s="46" t="s">
        <v>45</v>
      </c>
      <c r="AL31" s="46"/>
      <c r="AM31" s="46"/>
      <c r="AN31" s="46"/>
      <c r="AO31" s="46"/>
      <c r="AP31" s="41"/>
      <c r="AQ31" s="41"/>
      <c r="AR31" s="42"/>
      <c r="BE31" s="30"/>
    </row>
    <row r="32" s="3" customFormat="1" ht="14.4" customHeight="1">
      <c r="A32" s="3"/>
      <c r="B32" s="47"/>
      <c r="C32" s="48"/>
      <c r="D32" s="31" t="s">
        <v>46</v>
      </c>
      <c r="E32" s="48"/>
      <c r="F32" s="31" t="s">
        <v>47</v>
      </c>
      <c r="G32" s="48"/>
      <c r="H32" s="48"/>
      <c r="I32" s="48"/>
      <c r="J32" s="48"/>
      <c r="K32" s="48"/>
      <c r="L32" s="49">
        <v>0.20999999999999999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ROUND(AZ94 + SUM(CD99:CD103),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f>ROUND(AV94 + SUM(BY99:BY103), 2)</f>
        <v>0</v>
      </c>
      <c r="AL32" s="48"/>
      <c r="AM32" s="48"/>
      <c r="AN32" s="48"/>
      <c r="AO32" s="48"/>
      <c r="AP32" s="48"/>
      <c r="AQ32" s="48"/>
      <c r="AR32" s="51"/>
      <c r="BE32" s="52"/>
    </row>
    <row r="33" s="3" customFormat="1" ht="14.4" customHeight="1">
      <c r="A33" s="3"/>
      <c r="B33" s="47"/>
      <c r="C33" s="48"/>
      <c r="D33" s="48"/>
      <c r="E33" s="48"/>
      <c r="F33" s="31" t="s">
        <v>48</v>
      </c>
      <c r="G33" s="48"/>
      <c r="H33" s="48"/>
      <c r="I33" s="48"/>
      <c r="J33" s="48"/>
      <c r="K33" s="48"/>
      <c r="L33" s="49">
        <v>0.14999999999999999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ROUND(BA94 + SUM(CE99:CE103),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f>ROUND(AW94 + SUM(BZ99:BZ103), 2)</f>
        <v>0</v>
      </c>
      <c r="AL33" s="48"/>
      <c r="AM33" s="48"/>
      <c r="AN33" s="48"/>
      <c r="AO33" s="48"/>
      <c r="AP33" s="48"/>
      <c r="AQ33" s="48"/>
      <c r="AR33" s="51"/>
      <c r="BE33" s="52"/>
    </row>
    <row r="34" hidden="1" s="3" customFormat="1" ht="14.4" customHeight="1">
      <c r="A34" s="3"/>
      <c r="B34" s="47"/>
      <c r="C34" s="48"/>
      <c r="D34" s="48"/>
      <c r="E34" s="48"/>
      <c r="F34" s="31" t="s">
        <v>49</v>
      </c>
      <c r="G34" s="48"/>
      <c r="H34" s="48"/>
      <c r="I34" s="48"/>
      <c r="J34" s="48"/>
      <c r="K34" s="48"/>
      <c r="L34" s="49">
        <v>0.20999999999999999</v>
      </c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50">
        <f>ROUND(BB94 + SUM(CF99:CF103), 2)</f>
        <v>0</v>
      </c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50">
        <v>0</v>
      </c>
      <c r="AL34" s="48"/>
      <c r="AM34" s="48"/>
      <c r="AN34" s="48"/>
      <c r="AO34" s="48"/>
      <c r="AP34" s="48"/>
      <c r="AQ34" s="48"/>
      <c r="AR34" s="51"/>
      <c r="BE34" s="52"/>
    </row>
    <row r="35" hidden="1" s="3" customFormat="1" ht="14.4" customHeight="1">
      <c r="A35" s="3"/>
      <c r="B35" s="47"/>
      <c r="C35" s="48"/>
      <c r="D35" s="48"/>
      <c r="E35" s="48"/>
      <c r="F35" s="31" t="s">
        <v>50</v>
      </c>
      <c r="G35" s="48"/>
      <c r="H35" s="48"/>
      <c r="I35" s="48"/>
      <c r="J35" s="48"/>
      <c r="K35" s="48"/>
      <c r="L35" s="49">
        <v>0.14999999999999999</v>
      </c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50">
        <f>ROUND(BC94 + SUM(CG99:CG103), 2)</f>
        <v>0</v>
      </c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0">
        <v>0</v>
      </c>
      <c r="AL35" s="48"/>
      <c r="AM35" s="48"/>
      <c r="AN35" s="48"/>
      <c r="AO35" s="48"/>
      <c r="AP35" s="48"/>
      <c r="AQ35" s="48"/>
      <c r="AR35" s="51"/>
      <c r="BE35" s="3"/>
    </row>
    <row r="36" hidden="1" s="3" customFormat="1" ht="14.4" customHeight="1">
      <c r="A36" s="3"/>
      <c r="B36" s="47"/>
      <c r="C36" s="48"/>
      <c r="D36" s="48"/>
      <c r="E36" s="48"/>
      <c r="F36" s="31" t="s">
        <v>51</v>
      </c>
      <c r="G36" s="48"/>
      <c r="H36" s="48"/>
      <c r="I36" s="48"/>
      <c r="J36" s="48"/>
      <c r="K36" s="48"/>
      <c r="L36" s="49">
        <v>0</v>
      </c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50">
        <f>ROUND(BD94 + SUM(CH99:CH103), 2)</f>
        <v>0</v>
      </c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50">
        <v>0</v>
      </c>
      <c r="AL36" s="48"/>
      <c r="AM36" s="48"/>
      <c r="AN36" s="48"/>
      <c r="AO36" s="48"/>
      <c r="AP36" s="48"/>
      <c r="AQ36" s="48"/>
      <c r="AR36" s="51"/>
      <c r="BE36" s="3"/>
    </row>
    <row r="37" s="2" customFormat="1" ht="6.96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2"/>
      <c r="BE37" s="39"/>
    </row>
    <row r="38" s="2" customFormat="1" ht="25.92" customHeight="1">
      <c r="A38" s="39"/>
      <c r="B38" s="40"/>
      <c r="C38" s="53"/>
      <c r="D38" s="54" t="s">
        <v>52</v>
      </c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6" t="s">
        <v>53</v>
      </c>
      <c r="U38" s="55"/>
      <c r="V38" s="55"/>
      <c r="W38" s="55"/>
      <c r="X38" s="57" t="s">
        <v>54</v>
      </c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8">
        <f>SUM(AK29:AK36)</f>
        <v>0</v>
      </c>
      <c r="AL38" s="55"/>
      <c r="AM38" s="55"/>
      <c r="AN38" s="55"/>
      <c r="AO38" s="59"/>
      <c r="AP38" s="53"/>
      <c r="AQ38" s="53"/>
      <c r="AR38" s="42"/>
      <c r="BE38" s="39"/>
    </row>
    <row r="39" s="2" customFormat="1" ht="6.96" customHeight="1">
      <c r="A39" s="39"/>
      <c r="B39" s="40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2"/>
      <c r="BE39" s="39"/>
    </row>
    <row r="40" s="2" customFormat="1" ht="14.4" customHeight="1">
      <c r="A40" s="3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2"/>
      <c r="BE40" s="3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60"/>
      <c r="C49" s="61"/>
      <c r="D49" s="62" t="s">
        <v>55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56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9"/>
      <c r="B60" s="40"/>
      <c r="C60" s="41"/>
      <c r="D60" s="65" t="s">
        <v>57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65" t="s">
        <v>58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65" t="s">
        <v>57</v>
      </c>
      <c r="AI60" s="44"/>
      <c r="AJ60" s="44"/>
      <c r="AK60" s="44"/>
      <c r="AL60" s="44"/>
      <c r="AM60" s="65" t="s">
        <v>58</v>
      </c>
      <c r="AN60" s="44"/>
      <c r="AO60" s="44"/>
      <c r="AP60" s="41"/>
      <c r="AQ60" s="41"/>
      <c r="AR60" s="42"/>
      <c r="BE60" s="39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9"/>
      <c r="B64" s="40"/>
      <c r="C64" s="41"/>
      <c r="D64" s="62" t="s">
        <v>59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60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2"/>
      <c r="BE64" s="39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9"/>
      <c r="B75" s="40"/>
      <c r="C75" s="41"/>
      <c r="D75" s="65" t="s">
        <v>57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65" t="s">
        <v>58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65" t="s">
        <v>57</v>
      </c>
      <c r="AI75" s="44"/>
      <c r="AJ75" s="44"/>
      <c r="AK75" s="44"/>
      <c r="AL75" s="44"/>
      <c r="AM75" s="65" t="s">
        <v>58</v>
      </c>
      <c r="AN75" s="44"/>
      <c r="AO75" s="44"/>
      <c r="AP75" s="41"/>
      <c r="AQ75" s="41"/>
      <c r="AR75" s="42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2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2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2"/>
      <c r="BE81" s="39"/>
    </row>
    <row r="82" s="2" customFormat="1" ht="24.96" customHeight="1">
      <c r="A82" s="39"/>
      <c r="B82" s="40"/>
      <c r="C82" s="22" t="s">
        <v>61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2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2"/>
      <c r="BE83" s="39"/>
    </row>
    <row r="84" s="4" customFormat="1" ht="12" customHeight="1">
      <c r="A84" s="4"/>
      <c r="B84" s="71"/>
      <c r="C84" s="31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2TEMNDVUR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 xml:space="preserve">2. INTERIÉR VÝCVIKOVÉHO STŘEDISKA- čp. 24  CÚ 2018/1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2"/>
      <c r="BE86" s="39"/>
    </row>
    <row r="87" s="2" customFormat="1" ht="12" customHeight="1">
      <c r="A87" s="39"/>
      <c r="B87" s="40"/>
      <c r="C87" s="31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TEMNÝ DŮL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1" t="s">
        <v>24</v>
      </c>
      <c r="AJ87" s="41"/>
      <c r="AK87" s="41"/>
      <c r="AL87" s="41"/>
      <c r="AM87" s="80" t="str">
        <f>IF(AN8= "","",AN8)</f>
        <v>24. 4. 2018</v>
      </c>
      <c r="AN87" s="80"/>
      <c r="AO87" s="41"/>
      <c r="AP87" s="41"/>
      <c r="AQ87" s="41"/>
      <c r="AR87" s="42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2"/>
      <c r="BE88" s="39"/>
    </row>
    <row r="89" s="2" customFormat="1" ht="25.65" customHeight="1">
      <c r="A89" s="39"/>
      <c r="B89" s="40"/>
      <c r="C89" s="31" t="s">
        <v>28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1" t="s">
        <v>34</v>
      </c>
      <c r="AJ89" s="41"/>
      <c r="AK89" s="41"/>
      <c r="AL89" s="41"/>
      <c r="AM89" s="81" t="str">
        <f>IF(E17="","",E17)</f>
        <v>ATELIER H1§ATELIER HÁJEK</v>
      </c>
      <c r="AN89" s="72"/>
      <c r="AO89" s="72"/>
      <c r="AP89" s="72"/>
      <c r="AQ89" s="41"/>
      <c r="AR89" s="42"/>
      <c r="AS89" s="82" t="s">
        <v>62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1" t="s">
        <v>32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1" t="s">
        <v>37</v>
      </c>
      <c r="AJ90" s="41"/>
      <c r="AK90" s="41"/>
      <c r="AL90" s="41"/>
      <c r="AM90" s="81" t="str">
        <f>IF(E20="","",E20)</f>
        <v>ERŠILOVÁ</v>
      </c>
      <c r="AN90" s="72"/>
      <c r="AO90" s="72"/>
      <c r="AP90" s="72"/>
      <c r="AQ90" s="41"/>
      <c r="AR90" s="42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2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63</v>
      </c>
      <c r="D92" s="95"/>
      <c r="E92" s="95"/>
      <c r="F92" s="95"/>
      <c r="G92" s="95"/>
      <c r="H92" s="96"/>
      <c r="I92" s="97" t="s">
        <v>64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65</v>
      </c>
      <c r="AH92" s="95"/>
      <c r="AI92" s="95"/>
      <c r="AJ92" s="95"/>
      <c r="AK92" s="95"/>
      <c r="AL92" s="95"/>
      <c r="AM92" s="95"/>
      <c r="AN92" s="97" t="s">
        <v>66</v>
      </c>
      <c r="AO92" s="95"/>
      <c r="AP92" s="99"/>
      <c r="AQ92" s="100" t="s">
        <v>67</v>
      </c>
      <c r="AR92" s="42"/>
      <c r="AS92" s="101" t="s">
        <v>68</v>
      </c>
      <c r="AT92" s="102" t="s">
        <v>69</v>
      </c>
      <c r="AU92" s="102" t="s">
        <v>70</v>
      </c>
      <c r="AV92" s="102" t="s">
        <v>71</v>
      </c>
      <c r="AW92" s="102" t="s">
        <v>72</v>
      </c>
      <c r="AX92" s="102" t="s">
        <v>73</v>
      </c>
      <c r="AY92" s="102" t="s">
        <v>74</v>
      </c>
      <c r="AZ92" s="102" t="s">
        <v>75</v>
      </c>
      <c r="BA92" s="102" t="s">
        <v>76</v>
      </c>
      <c r="BB92" s="102" t="s">
        <v>77</v>
      </c>
      <c r="BC92" s="102" t="s">
        <v>78</v>
      </c>
      <c r="BD92" s="103" t="s">
        <v>79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2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80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ROUND(AZ94*L32,2)</f>
        <v>0</v>
      </c>
      <c r="AW94" s="115">
        <f>ROUND(BA94*L33,2)</f>
        <v>0</v>
      </c>
      <c r="AX94" s="115">
        <f>ROUND(BB94*L32,2)</f>
        <v>0</v>
      </c>
      <c r="AY94" s="115">
        <f>ROUND(BC94*L33,2)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81</v>
      </c>
      <c r="BT94" s="118" t="s">
        <v>82</v>
      </c>
      <c r="BU94" s="119" t="s">
        <v>83</v>
      </c>
      <c r="BV94" s="118" t="s">
        <v>84</v>
      </c>
      <c r="BW94" s="118" t="s">
        <v>5</v>
      </c>
      <c r="BX94" s="118" t="s">
        <v>85</v>
      </c>
      <c r="CL94" s="118" t="s">
        <v>1</v>
      </c>
    </row>
    <row r="95" s="7" customFormat="1" ht="50.25" customHeight="1">
      <c r="A95" s="120" t="s">
        <v>86</v>
      </c>
      <c r="B95" s="121"/>
      <c r="C95" s="122"/>
      <c r="D95" s="123" t="s">
        <v>87</v>
      </c>
      <c r="E95" s="123"/>
      <c r="F95" s="123"/>
      <c r="G95" s="123"/>
      <c r="H95" s="123"/>
      <c r="I95" s="124"/>
      <c r="J95" s="123" t="s">
        <v>88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 SO 10 SUT INTERIER - SO ...'!J32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89</v>
      </c>
      <c r="AR95" s="127"/>
      <c r="AS95" s="128">
        <v>0</v>
      </c>
      <c r="AT95" s="129">
        <f>ROUND(SUM(AV95:AW95),2)</f>
        <v>0</v>
      </c>
      <c r="AU95" s="130">
        <f>' SO 10 SUT INTERIER - SO ...'!P130</f>
        <v>0</v>
      </c>
      <c r="AV95" s="129">
        <f>' SO 10 SUT INTERIER - SO ...'!J35</f>
        <v>0</v>
      </c>
      <c r="AW95" s="129">
        <f>' SO 10 SUT INTERIER - SO ...'!J36</f>
        <v>0</v>
      </c>
      <c r="AX95" s="129">
        <f>' SO 10 SUT INTERIER - SO ...'!J37</f>
        <v>0</v>
      </c>
      <c r="AY95" s="129">
        <f>' SO 10 SUT INTERIER - SO ...'!J38</f>
        <v>0</v>
      </c>
      <c r="AZ95" s="129">
        <f>' SO 10 SUT INTERIER - SO ...'!F35</f>
        <v>0</v>
      </c>
      <c r="BA95" s="129">
        <f>' SO 10 SUT INTERIER - SO ...'!F36</f>
        <v>0</v>
      </c>
      <c r="BB95" s="129">
        <f>' SO 10 SUT INTERIER - SO ...'!F37</f>
        <v>0</v>
      </c>
      <c r="BC95" s="129">
        <f>' SO 10 SUT INTERIER - SO ...'!F38</f>
        <v>0</v>
      </c>
      <c r="BD95" s="131">
        <f>' SO 10 SUT INTERIER - SO ...'!F39</f>
        <v>0</v>
      </c>
      <c r="BE95" s="7"/>
      <c r="BT95" s="132" t="s">
        <v>21</v>
      </c>
      <c r="BV95" s="132" t="s">
        <v>84</v>
      </c>
      <c r="BW95" s="132" t="s">
        <v>90</v>
      </c>
      <c r="BX95" s="132" t="s">
        <v>5</v>
      </c>
      <c r="CL95" s="132" t="s">
        <v>1</v>
      </c>
      <c r="CM95" s="132" t="s">
        <v>91</v>
      </c>
    </row>
    <row r="96" s="7" customFormat="1" ht="37.5" customHeight="1">
      <c r="A96" s="120" t="s">
        <v>86</v>
      </c>
      <c r="B96" s="121"/>
      <c r="C96" s="122"/>
      <c r="D96" s="123" t="s">
        <v>92</v>
      </c>
      <c r="E96" s="123"/>
      <c r="F96" s="123"/>
      <c r="G96" s="123"/>
      <c r="H96" s="123"/>
      <c r="I96" s="124"/>
      <c r="J96" s="123" t="s">
        <v>93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'SO10-1NP INTER - SO 10- 1...'!J32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89</v>
      </c>
      <c r="AR96" s="127"/>
      <c r="AS96" s="128">
        <v>0</v>
      </c>
      <c r="AT96" s="129">
        <f>ROUND(SUM(AV96:AW96),2)</f>
        <v>0</v>
      </c>
      <c r="AU96" s="130">
        <f>'SO10-1NP INTER - SO 10- 1...'!P130</f>
        <v>0</v>
      </c>
      <c r="AV96" s="129">
        <f>'SO10-1NP INTER - SO 10- 1...'!J35</f>
        <v>0</v>
      </c>
      <c r="AW96" s="129">
        <f>'SO10-1NP INTER - SO 10- 1...'!J36</f>
        <v>0</v>
      </c>
      <c r="AX96" s="129">
        <f>'SO10-1NP INTER - SO 10- 1...'!J37</f>
        <v>0</v>
      </c>
      <c r="AY96" s="129">
        <f>'SO10-1NP INTER - SO 10- 1...'!J38</f>
        <v>0</v>
      </c>
      <c r="AZ96" s="129">
        <f>'SO10-1NP INTER - SO 10- 1...'!F35</f>
        <v>0</v>
      </c>
      <c r="BA96" s="129">
        <f>'SO10-1NP INTER - SO 10- 1...'!F36</f>
        <v>0</v>
      </c>
      <c r="BB96" s="129">
        <f>'SO10-1NP INTER - SO 10- 1...'!F37</f>
        <v>0</v>
      </c>
      <c r="BC96" s="129">
        <f>'SO10-1NP INTER - SO 10- 1...'!F38</f>
        <v>0</v>
      </c>
      <c r="BD96" s="131">
        <f>'SO10-1NP INTER - SO 10- 1...'!F39</f>
        <v>0</v>
      </c>
      <c r="BE96" s="7"/>
      <c r="BT96" s="132" t="s">
        <v>21</v>
      </c>
      <c r="BV96" s="132" t="s">
        <v>84</v>
      </c>
      <c r="BW96" s="132" t="s">
        <v>94</v>
      </c>
      <c r="BX96" s="132" t="s">
        <v>5</v>
      </c>
      <c r="CL96" s="132" t="s">
        <v>1</v>
      </c>
      <c r="CM96" s="132" t="s">
        <v>91</v>
      </c>
    </row>
    <row r="97" s="7" customFormat="1" ht="37.5" customHeight="1">
      <c r="A97" s="120" t="s">
        <v>86</v>
      </c>
      <c r="B97" s="121"/>
      <c r="C97" s="122"/>
      <c r="D97" s="123" t="s">
        <v>95</v>
      </c>
      <c r="E97" s="123"/>
      <c r="F97" s="123"/>
      <c r="G97" s="123"/>
      <c r="H97" s="123"/>
      <c r="I97" s="124"/>
      <c r="J97" s="123" t="s">
        <v>96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10 2NP-INTER - SO 10- ...'!J32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89</v>
      </c>
      <c r="AR97" s="127"/>
      <c r="AS97" s="133">
        <v>0</v>
      </c>
      <c r="AT97" s="134">
        <f>ROUND(SUM(AV97:AW97),2)</f>
        <v>0</v>
      </c>
      <c r="AU97" s="135">
        <f>'SO 10 2NP-INTER - SO 10- ...'!P130</f>
        <v>0</v>
      </c>
      <c r="AV97" s="134">
        <f>'SO 10 2NP-INTER - SO 10- ...'!J35</f>
        <v>0</v>
      </c>
      <c r="AW97" s="134">
        <f>'SO 10 2NP-INTER - SO 10- ...'!J36</f>
        <v>0</v>
      </c>
      <c r="AX97" s="134">
        <f>'SO 10 2NP-INTER - SO 10- ...'!J37</f>
        <v>0</v>
      </c>
      <c r="AY97" s="134">
        <f>'SO 10 2NP-INTER - SO 10- ...'!J38</f>
        <v>0</v>
      </c>
      <c r="AZ97" s="134">
        <f>'SO 10 2NP-INTER - SO 10- ...'!F35</f>
        <v>0</v>
      </c>
      <c r="BA97" s="134">
        <f>'SO 10 2NP-INTER - SO 10- ...'!F36</f>
        <v>0</v>
      </c>
      <c r="BB97" s="134">
        <f>'SO 10 2NP-INTER - SO 10- ...'!F37</f>
        <v>0</v>
      </c>
      <c r="BC97" s="134">
        <f>'SO 10 2NP-INTER - SO 10- ...'!F38</f>
        <v>0</v>
      </c>
      <c r="BD97" s="136">
        <f>'SO 10 2NP-INTER - SO 10- ...'!F39</f>
        <v>0</v>
      </c>
      <c r="BE97" s="7"/>
      <c r="BT97" s="132" t="s">
        <v>21</v>
      </c>
      <c r="BV97" s="132" t="s">
        <v>84</v>
      </c>
      <c r="BW97" s="132" t="s">
        <v>97</v>
      </c>
      <c r="BX97" s="132" t="s">
        <v>5</v>
      </c>
      <c r="CL97" s="132" t="s">
        <v>1</v>
      </c>
      <c r="CM97" s="132" t="s">
        <v>91</v>
      </c>
    </row>
    <row r="98">
      <c r="B98" s="20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19"/>
    </row>
    <row r="99" s="2" customFormat="1" ht="30" customHeight="1">
      <c r="A99" s="39"/>
      <c r="B99" s="40"/>
      <c r="C99" s="108" t="s">
        <v>98</v>
      </c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111">
        <f>ROUND(SUM(AG100:AG103), 2)</f>
        <v>0</v>
      </c>
      <c r="AH99" s="111"/>
      <c r="AI99" s="111"/>
      <c r="AJ99" s="111"/>
      <c r="AK99" s="111"/>
      <c r="AL99" s="111"/>
      <c r="AM99" s="111"/>
      <c r="AN99" s="111">
        <f>ROUND(SUM(AN100:AN103), 2)</f>
        <v>0</v>
      </c>
      <c r="AO99" s="111"/>
      <c r="AP99" s="111"/>
      <c r="AQ99" s="137"/>
      <c r="AR99" s="42"/>
      <c r="AS99" s="101" t="s">
        <v>99</v>
      </c>
      <c r="AT99" s="102" t="s">
        <v>100</v>
      </c>
      <c r="AU99" s="102" t="s">
        <v>46</v>
      </c>
      <c r="AV99" s="103" t="s">
        <v>69</v>
      </c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19.92" customHeight="1">
      <c r="A100" s="39"/>
      <c r="B100" s="40"/>
      <c r="C100" s="41"/>
      <c r="D100" s="138" t="s">
        <v>101</v>
      </c>
      <c r="E100" s="138"/>
      <c r="F100" s="138"/>
      <c r="G100" s="138"/>
      <c r="H100" s="138"/>
      <c r="I100" s="138"/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41"/>
      <c r="AD100" s="41"/>
      <c r="AE100" s="41"/>
      <c r="AF100" s="41"/>
      <c r="AG100" s="139">
        <f>ROUND(AG94 * AS100, 2)</f>
        <v>0</v>
      </c>
      <c r="AH100" s="140"/>
      <c r="AI100" s="140"/>
      <c r="AJ100" s="140"/>
      <c r="AK100" s="140"/>
      <c r="AL100" s="140"/>
      <c r="AM100" s="140"/>
      <c r="AN100" s="140">
        <f>ROUND(AG100 + AV100, 2)</f>
        <v>0</v>
      </c>
      <c r="AO100" s="140"/>
      <c r="AP100" s="140"/>
      <c r="AQ100" s="41"/>
      <c r="AR100" s="42"/>
      <c r="AS100" s="141">
        <v>0</v>
      </c>
      <c r="AT100" s="142" t="s">
        <v>102</v>
      </c>
      <c r="AU100" s="142" t="s">
        <v>47</v>
      </c>
      <c r="AV100" s="143">
        <f>ROUND(IF(AU100="základní",AG100*L32,IF(AU100="snížená",AG100*L33,0)), 2)</f>
        <v>0</v>
      </c>
      <c r="AW100" s="39"/>
      <c r="AX100" s="39"/>
      <c r="AY100" s="39"/>
      <c r="AZ100" s="39"/>
      <c r="BA100" s="39"/>
      <c r="BB100" s="39"/>
      <c r="BC100" s="39"/>
      <c r="BD100" s="39"/>
      <c r="BE100" s="39"/>
      <c r="BV100" s="16" t="s">
        <v>103</v>
      </c>
      <c r="BY100" s="144">
        <f>IF(AU100="základní",AV100,0)</f>
        <v>0</v>
      </c>
      <c r="BZ100" s="144">
        <f>IF(AU100="snížená",AV100,0)</f>
        <v>0</v>
      </c>
      <c r="CA100" s="144">
        <v>0</v>
      </c>
      <c r="CB100" s="144">
        <v>0</v>
      </c>
      <c r="CC100" s="144">
        <v>0</v>
      </c>
      <c r="CD100" s="144">
        <f>IF(AU100="základní",AG100,0)</f>
        <v>0</v>
      </c>
      <c r="CE100" s="144">
        <f>IF(AU100="snížená",AG100,0)</f>
        <v>0</v>
      </c>
      <c r="CF100" s="144">
        <f>IF(AU100="zákl. přenesená",AG100,0)</f>
        <v>0</v>
      </c>
      <c r="CG100" s="144">
        <f>IF(AU100="sníž. přenesená",AG100,0)</f>
        <v>0</v>
      </c>
      <c r="CH100" s="144">
        <f>IF(AU100="nulová",AG100,0)</f>
        <v>0</v>
      </c>
      <c r="CI100" s="16">
        <f>IF(AU100="základní",1,IF(AU100="snížená",2,IF(AU100="zákl. přenesená",4,IF(AU100="sníž. přenesená",5,3))))</f>
        <v>1</v>
      </c>
      <c r="CJ100" s="16">
        <f>IF(AT100="stavební čast",1,IF(AT100="investiční čast",2,3))</f>
        <v>1</v>
      </c>
      <c r="CK100" s="16" t="str">
        <f>IF(D100="Vyplň vlastní","","x")</f>
        <v>x</v>
      </c>
    </row>
    <row r="101" s="2" customFormat="1" ht="19.92" customHeight="1">
      <c r="A101" s="39"/>
      <c r="B101" s="40"/>
      <c r="C101" s="41"/>
      <c r="D101" s="145" t="s">
        <v>104</v>
      </c>
      <c r="E101" s="138"/>
      <c r="F101" s="138"/>
      <c r="G101" s="138"/>
      <c r="H101" s="138"/>
      <c r="I101" s="138"/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41"/>
      <c r="AD101" s="41"/>
      <c r="AE101" s="41"/>
      <c r="AF101" s="41"/>
      <c r="AG101" s="139">
        <f>ROUND(AG94 * AS101, 2)</f>
        <v>0</v>
      </c>
      <c r="AH101" s="140"/>
      <c r="AI101" s="140"/>
      <c r="AJ101" s="140"/>
      <c r="AK101" s="140"/>
      <c r="AL101" s="140"/>
      <c r="AM101" s="140"/>
      <c r="AN101" s="140">
        <f>ROUND(AG101 + AV101, 2)</f>
        <v>0</v>
      </c>
      <c r="AO101" s="140"/>
      <c r="AP101" s="140"/>
      <c r="AQ101" s="41"/>
      <c r="AR101" s="42"/>
      <c r="AS101" s="141">
        <v>0</v>
      </c>
      <c r="AT101" s="142" t="s">
        <v>102</v>
      </c>
      <c r="AU101" s="142" t="s">
        <v>47</v>
      </c>
      <c r="AV101" s="143">
        <f>ROUND(IF(AU101="základní",AG101*L32,IF(AU101="snížená",AG101*L33,0)), 2)</f>
        <v>0</v>
      </c>
      <c r="AW101" s="39"/>
      <c r="AX101" s="39"/>
      <c r="AY101" s="39"/>
      <c r="AZ101" s="39"/>
      <c r="BA101" s="39"/>
      <c r="BB101" s="39"/>
      <c r="BC101" s="39"/>
      <c r="BD101" s="39"/>
      <c r="BE101" s="39"/>
      <c r="BV101" s="16" t="s">
        <v>105</v>
      </c>
      <c r="BY101" s="144">
        <f>IF(AU101="základní",AV101,0)</f>
        <v>0</v>
      </c>
      <c r="BZ101" s="144">
        <f>IF(AU101="snížená",AV101,0)</f>
        <v>0</v>
      </c>
      <c r="CA101" s="144">
        <v>0</v>
      </c>
      <c r="CB101" s="144">
        <v>0</v>
      </c>
      <c r="CC101" s="144">
        <v>0</v>
      </c>
      <c r="CD101" s="144">
        <f>IF(AU101="základní",AG101,0)</f>
        <v>0</v>
      </c>
      <c r="CE101" s="144">
        <f>IF(AU101="snížená",AG101,0)</f>
        <v>0</v>
      </c>
      <c r="CF101" s="144">
        <f>IF(AU101="zákl. přenesená",AG101,0)</f>
        <v>0</v>
      </c>
      <c r="CG101" s="144">
        <f>IF(AU101="sníž. přenesená",AG101,0)</f>
        <v>0</v>
      </c>
      <c r="CH101" s="144">
        <f>IF(AU101="nulová",AG101,0)</f>
        <v>0</v>
      </c>
      <c r="CI101" s="16">
        <f>IF(AU101="základní",1,IF(AU101="snížená",2,IF(AU101="zákl. přenesená",4,IF(AU101="sníž. přenesená",5,3))))</f>
        <v>1</v>
      </c>
      <c r="CJ101" s="16">
        <f>IF(AT101="stavební čast",1,IF(AT101="investiční čast",2,3))</f>
        <v>1</v>
      </c>
      <c r="CK101" s="16" t="str">
        <f>IF(D101="Vyplň vlastní","","x")</f>
        <v/>
      </c>
    </row>
    <row r="102" s="2" customFormat="1" ht="19.92" customHeight="1">
      <c r="A102" s="39"/>
      <c r="B102" s="40"/>
      <c r="C102" s="41"/>
      <c r="D102" s="145" t="s">
        <v>104</v>
      </c>
      <c r="E102" s="138"/>
      <c r="F102" s="138"/>
      <c r="G102" s="138"/>
      <c r="H102" s="138"/>
      <c r="I102" s="138"/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41"/>
      <c r="AD102" s="41"/>
      <c r="AE102" s="41"/>
      <c r="AF102" s="41"/>
      <c r="AG102" s="139">
        <f>ROUND(AG94 * AS102, 2)</f>
        <v>0</v>
      </c>
      <c r="AH102" s="140"/>
      <c r="AI102" s="140"/>
      <c r="AJ102" s="140"/>
      <c r="AK102" s="140"/>
      <c r="AL102" s="140"/>
      <c r="AM102" s="140"/>
      <c r="AN102" s="140">
        <f>ROUND(AG102 + AV102, 2)</f>
        <v>0</v>
      </c>
      <c r="AO102" s="140"/>
      <c r="AP102" s="140"/>
      <c r="AQ102" s="41"/>
      <c r="AR102" s="42"/>
      <c r="AS102" s="141">
        <v>0</v>
      </c>
      <c r="AT102" s="142" t="s">
        <v>102</v>
      </c>
      <c r="AU102" s="142" t="s">
        <v>47</v>
      </c>
      <c r="AV102" s="143">
        <f>ROUND(IF(AU102="základní",AG102*L32,IF(AU102="snížená",AG102*L33,0)), 2)</f>
        <v>0</v>
      </c>
      <c r="AW102" s="39"/>
      <c r="AX102" s="39"/>
      <c r="AY102" s="39"/>
      <c r="AZ102" s="39"/>
      <c r="BA102" s="39"/>
      <c r="BB102" s="39"/>
      <c r="BC102" s="39"/>
      <c r="BD102" s="39"/>
      <c r="BE102" s="39"/>
      <c r="BV102" s="16" t="s">
        <v>105</v>
      </c>
      <c r="BY102" s="144">
        <f>IF(AU102="základní",AV102,0)</f>
        <v>0</v>
      </c>
      <c r="BZ102" s="144">
        <f>IF(AU102="snížená",AV102,0)</f>
        <v>0</v>
      </c>
      <c r="CA102" s="144">
        <v>0</v>
      </c>
      <c r="CB102" s="144">
        <v>0</v>
      </c>
      <c r="CC102" s="144">
        <v>0</v>
      </c>
      <c r="CD102" s="144">
        <f>IF(AU102="základní",AG102,0)</f>
        <v>0</v>
      </c>
      <c r="CE102" s="144">
        <f>IF(AU102="snížená",AG102,0)</f>
        <v>0</v>
      </c>
      <c r="CF102" s="144">
        <f>IF(AU102="zákl. přenesená",AG102,0)</f>
        <v>0</v>
      </c>
      <c r="CG102" s="144">
        <f>IF(AU102="sníž. přenesená",AG102,0)</f>
        <v>0</v>
      </c>
      <c r="CH102" s="144">
        <f>IF(AU102="nulová",AG102,0)</f>
        <v>0</v>
      </c>
      <c r="CI102" s="16">
        <f>IF(AU102="základní",1,IF(AU102="snížená",2,IF(AU102="zákl. přenesená",4,IF(AU102="sníž. přenesená",5,3))))</f>
        <v>1</v>
      </c>
      <c r="CJ102" s="16">
        <f>IF(AT102="stavební čast",1,IF(AT102="investiční čast",2,3))</f>
        <v>1</v>
      </c>
      <c r="CK102" s="16" t="str">
        <f>IF(D102="Vyplň vlastní","","x")</f>
        <v/>
      </c>
    </row>
    <row r="103" s="2" customFormat="1" ht="19.92" customHeight="1">
      <c r="A103" s="39"/>
      <c r="B103" s="40"/>
      <c r="C103" s="41"/>
      <c r="D103" s="145" t="s">
        <v>104</v>
      </c>
      <c r="E103" s="138"/>
      <c r="F103" s="138"/>
      <c r="G103" s="138"/>
      <c r="H103" s="138"/>
      <c r="I103" s="138"/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41"/>
      <c r="AD103" s="41"/>
      <c r="AE103" s="41"/>
      <c r="AF103" s="41"/>
      <c r="AG103" s="139">
        <f>ROUND(AG94 * AS103, 2)</f>
        <v>0</v>
      </c>
      <c r="AH103" s="140"/>
      <c r="AI103" s="140"/>
      <c r="AJ103" s="140"/>
      <c r="AK103" s="140"/>
      <c r="AL103" s="140"/>
      <c r="AM103" s="140"/>
      <c r="AN103" s="140">
        <f>ROUND(AG103 + AV103, 2)</f>
        <v>0</v>
      </c>
      <c r="AO103" s="140"/>
      <c r="AP103" s="140"/>
      <c r="AQ103" s="41"/>
      <c r="AR103" s="42"/>
      <c r="AS103" s="146">
        <v>0</v>
      </c>
      <c r="AT103" s="147" t="s">
        <v>102</v>
      </c>
      <c r="AU103" s="147" t="s">
        <v>47</v>
      </c>
      <c r="AV103" s="148">
        <f>ROUND(IF(AU103="základní",AG103*L32,IF(AU103="snížená",AG103*L33,0)), 2)</f>
        <v>0</v>
      </c>
      <c r="AW103" s="39"/>
      <c r="AX103" s="39"/>
      <c r="AY103" s="39"/>
      <c r="AZ103" s="39"/>
      <c r="BA103" s="39"/>
      <c r="BB103" s="39"/>
      <c r="BC103" s="39"/>
      <c r="BD103" s="39"/>
      <c r="BE103" s="39"/>
      <c r="BV103" s="16" t="s">
        <v>105</v>
      </c>
      <c r="BY103" s="144">
        <f>IF(AU103="základní",AV103,0)</f>
        <v>0</v>
      </c>
      <c r="BZ103" s="144">
        <f>IF(AU103="snížená",AV103,0)</f>
        <v>0</v>
      </c>
      <c r="CA103" s="144">
        <v>0</v>
      </c>
      <c r="CB103" s="144">
        <v>0</v>
      </c>
      <c r="CC103" s="144">
        <v>0</v>
      </c>
      <c r="CD103" s="144">
        <f>IF(AU103="základní",AG103,0)</f>
        <v>0</v>
      </c>
      <c r="CE103" s="144">
        <f>IF(AU103="snížená",AG103,0)</f>
        <v>0</v>
      </c>
      <c r="CF103" s="144">
        <f>IF(AU103="zákl. přenesená",AG103,0)</f>
        <v>0</v>
      </c>
      <c r="CG103" s="144">
        <f>IF(AU103="sníž. přenesená",AG103,0)</f>
        <v>0</v>
      </c>
      <c r="CH103" s="144">
        <f>IF(AU103="nulová",AG103,0)</f>
        <v>0</v>
      </c>
      <c r="CI103" s="16">
        <f>IF(AU103="základní",1,IF(AU103="snížená",2,IF(AU103="zákl. přenesená",4,IF(AU103="sníž. přenesená",5,3))))</f>
        <v>1</v>
      </c>
      <c r="CJ103" s="16">
        <f>IF(AT103="stavební čast",1,IF(AT103="investiční čast",2,3))</f>
        <v>1</v>
      </c>
      <c r="CK103" s="16" t="str">
        <f>IF(D103="Vyplň vlastní","","x")</f>
        <v/>
      </c>
    </row>
    <row r="104" s="2" customFormat="1" ht="10.8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2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  <row r="105" s="2" customFormat="1" ht="30" customHeight="1">
      <c r="A105" s="39"/>
      <c r="B105" s="40"/>
      <c r="C105" s="149" t="s">
        <v>106</v>
      </c>
      <c r="D105" s="150"/>
      <c r="E105" s="150"/>
      <c r="F105" s="150"/>
      <c r="G105" s="150"/>
      <c r="H105" s="150"/>
      <c r="I105" s="150"/>
      <c r="J105" s="150"/>
      <c r="K105" s="150"/>
      <c r="L105" s="150"/>
      <c r="M105" s="150"/>
      <c r="N105" s="150"/>
      <c r="O105" s="150"/>
      <c r="P105" s="150"/>
      <c r="Q105" s="150"/>
      <c r="R105" s="150"/>
      <c r="S105" s="150"/>
      <c r="T105" s="150"/>
      <c r="U105" s="150"/>
      <c r="V105" s="150"/>
      <c r="W105" s="150"/>
      <c r="X105" s="150"/>
      <c r="Y105" s="150"/>
      <c r="Z105" s="150"/>
      <c r="AA105" s="150"/>
      <c r="AB105" s="150"/>
      <c r="AC105" s="150"/>
      <c r="AD105" s="150"/>
      <c r="AE105" s="150"/>
      <c r="AF105" s="150"/>
      <c r="AG105" s="151">
        <f>ROUND(AG94 + AG99, 2)</f>
        <v>0</v>
      </c>
      <c r="AH105" s="151"/>
      <c r="AI105" s="151"/>
      <c r="AJ105" s="151"/>
      <c r="AK105" s="151"/>
      <c r="AL105" s="151"/>
      <c r="AM105" s="151"/>
      <c r="AN105" s="151">
        <f>ROUND(AN94 + AN99, 2)</f>
        <v>0</v>
      </c>
      <c r="AO105" s="151"/>
      <c r="AP105" s="151"/>
      <c r="AQ105" s="150"/>
      <c r="AR105" s="42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42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</sheetData>
  <sheetProtection sheet="1" formatColumns="0" formatRows="0" objects="1" scenarios="1" spinCount="100000" saltValue="AWevgbgVojxKt263Rnm1yLRvGTpkRvcDliwte6OtCXwkJ9FnjVLvCPoq31Yhom6Z2tbx3Zk0yxz8XG0mK0CEqQ==" hashValue="6G76ujIurL5HF4HlnFE6ttOZzSqroqTKynambWgaewEXVeq175nj0oE+z3s6IMUAmu+B8uEVCNQc0m1ILXK6jg==" algorithmName="SHA-512" password="CC35"/>
  <mergeCells count="68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J96:AF96"/>
    <mergeCell ref="AG96:AM96"/>
    <mergeCell ref="AN96:AP96"/>
    <mergeCell ref="D96:H96"/>
    <mergeCell ref="AG97:AM97"/>
    <mergeCell ref="D97:H97"/>
    <mergeCell ref="J97:AF97"/>
    <mergeCell ref="AN97:AP97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D103:AB103"/>
    <mergeCell ref="AG103:AM103"/>
    <mergeCell ref="AN103:AP103"/>
    <mergeCell ref="AG94:AM94"/>
    <mergeCell ref="AN94:AP94"/>
    <mergeCell ref="AG99:AM99"/>
    <mergeCell ref="AN99:AP99"/>
    <mergeCell ref="AG105:AM105"/>
    <mergeCell ref="AN105:AP105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9:AU103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9:AT103">
      <formula1>"stavební čast, technologická čast, investiční čast"</formula1>
    </dataValidation>
  </dataValidations>
  <hyperlinks>
    <hyperlink ref="A95" location="' SO 10 SUT INTERIER - SO ...'!C2" display="/"/>
    <hyperlink ref="A96" location="'SO10-1NP INTER - SO 10- 1...'!C2" display="/"/>
    <hyperlink ref="A97" location="'SO 10 2NP-INTER - SO 10-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5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5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5"/>
      <c r="J3" s="154"/>
      <c r="K3" s="154"/>
      <c r="L3" s="19"/>
      <c r="AT3" s="16" t="s">
        <v>91</v>
      </c>
    </row>
    <row r="4" s="1" customFormat="1" ht="24.96" customHeight="1">
      <c r="B4" s="19"/>
      <c r="D4" s="156" t="s">
        <v>107</v>
      </c>
      <c r="I4" s="152"/>
      <c r="L4" s="19"/>
      <c r="M4" s="157" t="s">
        <v>10</v>
      </c>
      <c r="AT4" s="16" t="s">
        <v>4</v>
      </c>
    </row>
    <row r="5" s="1" customFormat="1" ht="6.96" customHeight="1">
      <c r="B5" s="19"/>
      <c r="I5" s="152"/>
      <c r="L5" s="19"/>
    </row>
    <row r="6" s="1" customFormat="1" ht="12" customHeight="1">
      <c r="B6" s="19"/>
      <c r="D6" s="158" t="s">
        <v>16</v>
      </c>
      <c r="I6" s="152"/>
      <c r="L6" s="19"/>
    </row>
    <row r="7" s="1" customFormat="1" ht="16.5" customHeight="1">
      <c r="B7" s="19"/>
      <c r="E7" s="159" t="str">
        <f>'Rekapitulace stavby'!K6</f>
        <v xml:space="preserve">2. INTERIÉR VÝCVIKOVÉHO STŘEDISKA- čp. 24  CÚ 2018/1</v>
      </c>
      <c r="F7" s="158"/>
      <c r="G7" s="158"/>
      <c r="H7" s="158"/>
      <c r="I7" s="152"/>
      <c r="L7" s="19"/>
    </row>
    <row r="8" s="2" customFormat="1" ht="12" customHeight="1">
      <c r="A8" s="39"/>
      <c r="B8" s="42"/>
      <c r="C8" s="39"/>
      <c r="D8" s="158" t="s">
        <v>108</v>
      </c>
      <c r="E8" s="39"/>
      <c r="F8" s="39"/>
      <c r="G8" s="39"/>
      <c r="H8" s="39"/>
      <c r="I8" s="160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2"/>
      <c r="C9" s="39"/>
      <c r="D9" s="39"/>
      <c r="E9" s="161" t="s">
        <v>109</v>
      </c>
      <c r="F9" s="39"/>
      <c r="G9" s="39"/>
      <c r="H9" s="39"/>
      <c r="I9" s="160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2"/>
      <c r="C10" s="39"/>
      <c r="D10" s="39"/>
      <c r="E10" s="39"/>
      <c r="F10" s="39"/>
      <c r="G10" s="39"/>
      <c r="H10" s="39"/>
      <c r="I10" s="160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2"/>
      <c r="C11" s="39"/>
      <c r="D11" s="158" t="s">
        <v>19</v>
      </c>
      <c r="E11" s="39"/>
      <c r="F11" s="162" t="s">
        <v>1</v>
      </c>
      <c r="G11" s="39"/>
      <c r="H11" s="39"/>
      <c r="I11" s="163" t="s">
        <v>20</v>
      </c>
      <c r="J11" s="16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58" t="s">
        <v>22</v>
      </c>
      <c r="E12" s="39"/>
      <c r="F12" s="162" t="s">
        <v>23</v>
      </c>
      <c r="G12" s="39"/>
      <c r="H12" s="39"/>
      <c r="I12" s="163" t="s">
        <v>24</v>
      </c>
      <c r="J12" s="164" t="str">
        <f>'Rekapitulace stavby'!AN8</f>
        <v>24. 4. 2018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160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2"/>
      <c r="C14" s="39"/>
      <c r="D14" s="158" t="s">
        <v>28</v>
      </c>
      <c r="E14" s="39"/>
      <c r="F14" s="39"/>
      <c r="G14" s="39"/>
      <c r="H14" s="39"/>
      <c r="I14" s="163" t="s">
        <v>29</v>
      </c>
      <c r="J14" s="162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2"/>
      <c r="C15" s="39"/>
      <c r="D15" s="39"/>
      <c r="E15" s="162" t="str">
        <f>IF('Rekapitulace stavby'!E11="","",'Rekapitulace stavby'!E11)</f>
        <v xml:space="preserve"> </v>
      </c>
      <c r="F15" s="39"/>
      <c r="G15" s="39"/>
      <c r="H15" s="39"/>
      <c r="I15" s="163" t="s">
        <v>31</v>
      </c>
      <c r="J15" s="162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160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2"/>
      <c r="C17" s="39"/>
      <c r="D17" s="158" t="s">
        <v>32</v>
      </c>
      <c r="E17" s="39"/>
      <c r="F17" s="39"/>
      <c r="G17" s="39"/>
      <c r="H17" s="39"/>
      <c r="I17" s="163" t="s">
        <v>29</v>
      </c>
      <c r="J17" s="32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2"/>
      <c r="C18" s="39"/>
      <c r="D18" s="39"/>
      <c r="E18" s="32" t="str">
        <f>'Rekapitulace stavby'!E14</f>
        <v>Vyplň údaj</v>
      </c>
      <c r="F18" s="162"/>
      <c r="G18" s="162"/>
      <c r="H18" s="162"/>
      <c r="I18" s="163" t="s">
        <v>31</v>
      </c>
      <c r="J18" s="32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160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2"/>
      <c r="C20" s="39"/>
      <c r="D20" s="158" t="s">
        <v>34</v>
      </c>
      <c r="E20" s="39"/>
      <c r="F20" s="39"/>
      <c r="G20" s="39"/>
      <c r="H20" s="39"/>
      <c r="I20" s="163" t="s">
        <v>29</v>
      </c>
      <c r="J20" s="16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2"/>
      <c r="C21" s="39"/>
      <c r="D21" s="39"/>
      <c r="E21" s="162" t="s">
        <v>110</v>
      </c>
      <c r="F21" s="39"/>
      <c r="G21" s="39"/>
      <c r="H21" s="39"/>
      <c r="I21" s="163" t="s">
        <v>31</v>
      </c>
      <c r="J21" s="16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160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2"/>
      <c r="C23" s="39"/>
      <c r="D23" s="158" t="s">
        <v>37</v>
      </c>
      <c r="E23" s="39"/>
      <c r="F23" s="39"/>
      <c r="G23" s="39"/>
      <c r="H23" s="39"/>
      <c r="I23" s="163" t="s">
        <v>29</v>
      </c>
      <c r="J23" s="16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2"/>
      <c r="C24" s="39"/>
      <c r="D24" s="39"/>
      <c r="E24" s="162" t="s">
        <v>38</v>
      </c>
      <c r="F24" s="39"/>
      <c r="G24" s="39"/>
      <c r="H24" s="39"/>
      <c r="I24" s="163" t="s">
        <v>31</v>
      </c>
      <c r="J24" s="16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160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2"/>
      <c r="C26" s="39"/>
      <c r="D26" s="158" t="s">
        <v>39</v>
      </c>
      <c r="E26" s="39"/>
      <c r="F26" s="39"/>
      <c r="G26" s="39"/>
      <c r="H26" s="39"/>
      <c r="I26" s="160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5"/>
      <c r="B27" s="166"/>
      <c r="C27" s="165"/>
      <c r="D27" s="165"/>
      <c r="E27" s="167" t="s">
        <v>1</v>
      </c>
      <c r="F27" s="167"/>
      <c r="G27" s="167"/>
      <c r="H27" s="167"/>
      <c r="I27" s="168"/>
      <c r="J27" s="165"/>
      <c r="K27" s="165"/>
      <c r="L27" s="169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</row>
    <row r="28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160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2"/>
      <c r="C29" s="39"/>
      <c r="D29" s="170"/>
      <c r="E29" s="170"/>
      <c r="F29" s="170"/>
      <c r="G29" s="170"/>
      <c r="H29" s="170"/>
      <c r="I29" s="171"/>
      <c r="J29" s="170"/>
      <c r="K29" s="17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2"/>
      <c r="C30" s="39"/>
      <c r="D30" s="162" t="s">
        <v>111</v>
      </c>
      <c r="E30" s="39"/>
      <c r="F30" s="39"/>
      <c r="G30" s="39"/>
      <c r="H30" s="39"/>
      <c r="I30" s="160"/>
      <c r="J30" s="172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2"/>
      <c r="C31" s="39"/>
      <c r="D31" s="173" t="s">
        <v>101</v>
      </c>
      <c r="E31" s="39"/>
      <c r="F31" s="39"/>
      <c r="G31" s="39"/>
      <c r="H31" s="39"/>
      <c r="I31" s="160"/>
      <c r="J31" s="172">
        <f>J103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2"/>
      <c r="C32" s="39"/>
      <c r="D32" s="174" t="s">
        <v>42</v>
      </c>
      <c r="E32" s="39"/>
      <c r="F32" s="39"/>
      <c r="G32" s="39"/>
      <c r="H32" s="39"/>
      <c r="I32" s="160"/>
      <c r="J32" s="175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2"/>
      <c r="C33" s="39"/>
      <c r="D33" s="170"/>
      <c r="E33" s="170"/>
      <c r="F33" s="170"/>
      <c r="G33" s="170"/>
      <c r="H33" s="170"/>
      <c r="I33" s="171"/>
      <c r="J33" s="170"/>
      <c r="K33" s="17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2"/>
      <c r="C34" s="39"/>
      <c r="D34" s="39"/>
      <c r="E34" s="39"/>
      <c r="F34" s="176" t="s">
        <v>44</v>
      </c>
      <c r="G34" s="39"/>
      <c r="H34" s="39"/>
      <c r="I34" s="177" t="s">
        <v>43</v>
      </c>
      <c r="J34" s="176" t="s">
        <v>45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2"/>
      <c r="C35" s="39"/>
      <c r="D35" s="178" t="s">
        <v>46</v>
      </c>
      <c r="E35" s="158" t="s">
        <v>47</v>
      </c>
      <c r="F35" s="179">
        <f>ROUND((SUM(BE103:BE110) + SUM(BE130:BE180)),  2)</f>
        <v>0</v>
      </c>
      <c r="G35" s="39"/>
      <c r="H35" s="39"/>
      <c r="I35" s="180">
        <v>0.20999999999999999</v>
      </c>
      <c r="J35" s="179">
        <f>ROUND(((SUM(BE103:BE110) + SUM(BE130:BE180))*I35),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2"/>
      <c r="C36" s="39"/>
      <c r="D36" s="39"/>
      <c r="E36" s="158" t="s">
        <v>48</v>
      </c>
      <c r="F36" s="179">
        <f>ROUND((SUM(BF103:BF110) + SUM(BF130:BF180)),  2)</f>
        <v>0</v>
      </c>
      <c r="G36" s="39"/>
      <c r="H36" s="39"/>
      <c r="I36" s="180">
        <v>0.14999999999999999</v>
      </c>
      <c r="J36" s="179">
        <f>ROUND(((SUM(BF103:BF110) + SUM(BF130:BF180))*I36),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58" t="s">
        <v>49</v>
      </c>
      <c r="F37" s="179">
        <f>ROUND((SUM(BG103:BG110) + SUM(BG130:BG180)),  2)</f>
        <v>0</v>
      </c>
      <c r="G37" s="39"/>
      <c r="H37" s="39"/>
      <c r="I37" s="180">
        <v>0.20999999999999999</v>
      </c>
      <c r="J37" s="179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58" t="s">
        <v>50</v>
      </c>
      <c r="F38" s="179">
        <f>ROUND((SUM(BH103:BH110) + SUM(BH130:BH180)),  2)</f>
        <v>0</v>
      </c>
      <c r="G38" s="39"/>
      <c r="H38" s="39"/>
      <c r="I38" s="180">
        <v>0.14999999999999999</v>
      </c>
      <c r="J38" s="179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58" t="s">
        <v>51</v>
      </c>
      <c r="F39" s="179">
        <f>ROUND((SUM(BI103:BI110) + SUM(BI130:BI180)),  2)</f>
        <v>0</v>
      </c>
      <c r="G39" s="39"/>
      <c r="H39" s="39"/>
      <c r="I39" s="180">
        <v>0</v>
      </c>
      <c r="J39" s="179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160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2"/>
      <c r="C41" s="181"/>
      <c r="D41" s="182" t="s">
        <v>52</v>
      </c>
      <c r="E41" s="183"/>
      <c r="F41" s="183"/>
      <c r="G41" s="184" t="s">
        <v>53</v>
      </c>
      <c r="H41" s="185" t="s">
        <v>54</v>
      </c>
      <c r="I41" s="186"/>
      <c r="J41" s="187">
        <f>SUM(J32:J39)</f>
        <v>0</v>
      </c>
      <c r="K41" s="188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160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19"/>
      <c r="I43" s="152"/>
      <c r="L43" s="19"/>
    </row>
    <row r="44" s="1" customFormat="1" ht="14.4" customHeight="1">
      <c r="B44" s="19"/>
      <c r="I44" s="152"/>
      <c r="L44" s="19"/>
    </row>
    <row r="45" s="1" customFormat="1" ht="14.4" customHeight="1">
      <c r="B45" s="19"/>
      <c r="I45" s="152"/>
      <c r="L45" s="19"/>
    </row>
    <row r="46" s="1" customFormat="1" ht="14.4" customHeight="1">
      <c r="B46" s="19"/>
      <c r="I46" s="152"/>
      <c r="L46" s="19"/>
    </row>
    <row r="47" s="1" customFormat="1" ht="14.4" customHeight="1">
      <c r="B47" s="19"/>
      <c r="I47" s="152"/>
      <c r="L47" s="19"/>
    </row>
    <row r="48" s="1" customFormat="1" ht="14.4" customHeight="1">
      <c r="B48" s="19"/>
      <c r="I48" s="152"/>
      <c r="L48" s="19"/>
    </row>
    <row r="49" s="1" customFormat="1" ht="14.4" customHeight="1">
      <c r="B49" s="19"/>
      <c r="I49" s="152"/>
      <c r="L49" s="19"/>
    </row>
    <row r="50" s="2" customFormat="1" ht="14.4" customHeight="1">
      <c r="B50" s="64"/>
      <c r="D50" s="189" t="s">
        <v>55</v>
      </c>
      <c r="E50" s="190"/>
      <c r="F50" s="190"/>
      <c r="G50" s="189" t="s">
        <v>56</v>
      </c>
      <c r="H50" s="190"/>
      <c r="I50" s="191"/>
      <c r="J50" s="190"/>
      <c r="K50" s="190"/>
      <c r="L50" s="64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9"/>
      <c r="B61" s="42"/>
      <c r="C61" s="39"/>
      <c r="D61" s="192" t="s">
        <v>57</v>
      </c>
      <c r="E61" s="193"/>
      <c r="F61" s="194" t="s">
        <v>58</v>
      </c>
      <c r="G61" s="192" t="s">
        <v>57</v>
      </c>
      <c r="H61" s="193"/>
      <c r="I61" s="195"/>
      <c r="J61" s="196" t="s">
        <v>58</v>
      </c>
      <c r="K61" s="19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9"/>
      <c r="B65" s="42"/>
      <c r="C65" s="39"/>
      <c r="D65" s="189" t="s">
        <v>59</v>
      </c>
      <c r="E65" s="197"/>
      <c r="F65" s="197"/>
      <c r="G65" s="189" t="s">
        <v>60</v>
      </c>
      <c r="H65" s="197"/>
      <c r="I65" s="198"/>
      <c r="J65" s="197"/>
      <c r="K65" s="197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9"/>
      <c r="B76" s="42"/>
      <c r="C76" s="39"/>
      <c r="D76" s="192" t="s">
        <v>57</v>
      </c>
      <c r="E76" s="193"/>
      <c r="F76" s="194" t="s">
        <v>58</v>
      </c>
      <c r="G76" s="192" t="s">
        <v>57</v>
      </c>
      <c r="H76" s="193"/>
      <c r="I76" s="195"/>
      <c r="J76" s="196" t="s">
        <v>58</v>
      </c>
      <c r="K76" s="19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9"/>
      <c r="C77" s="200"/>
      <c r="D77" s="200"/>
      <c r="E77" s="200"/>
      <c r="F77" s="200"/>
      <c r="G77" s="200"/>
      <c r="H77" s="200"/>
      <c r="I77" s="201"/>
      <c r="J77" s="200"/>
      <c r="K77" s="200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202"/>
      <c r="C81" s="203"/>
      <c r="D81" s="203"/>
      <c r="E81" s="203"/>
      <c r="F81" s="203"/>
      <c r="G81" s="203"/>
      <c r="H81" s="203"/>
      <c r="I81" s="204"/>
      <c r="J81" s="203"/>
      <c r="K81" s="20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2" t="s">
        <v>112</v>
      </c>
      <c r="D82" s="41"/>
      <c r="E82" s="41"/>
      <c r="F82" s="41"/>
      <c r="G82" s="41"/>
      <c r="H82" s="41"/>
      <c r="I82" s="160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60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160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05" t="str">
        <f>E7</f>
        <v xml:space="preserve">2. INTERIÉR VÝCVIKOVÉHO STŘEDISKA- čp. 24  CÚ 2018/1</v>
      </c>
      <c r="F85" s="31"/>
      <c r="G85" s="31"/>
      <c r="H85" s="31"/>
      <c r="I85" s="160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1" t="s">
        <v>108</v>
      </c>
      <c r="D86" s="41"/>
      <c r="E86" s="41"/>
      <c r="F86" s="41"/>
      <c r="G86" s="41"/>
      <c r="H86" s="41"/>
      <c r="I86" s="160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 SO 10 SUT INTERIER - SO 10 -SUTERÉN INTERIER čp.24</v>
      </c>
      <c r="F87" s="41"/>
      <c r="G87" s="41"/>
      <c r="H87" s="41"/>
      <c r="I87" s="160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60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1" t="s">
        <v>22</v>
      </c>
      <c r="D89" s="41"/>
      <c r="E89" s="41"/>
      <c r="F89" s="26" t="str">
        <f>F12</f>
        <v>TEMNÝ DŮL</v>
      </c>
      <c r="G89" s="41"/>
      <c r="H89" s="41"/>
      <c r="I89" s="163" t="s">
        <v>24</v>
      </c>
      <c r="J89" s="80" t="str">
        <f>IF(J12="","",J12)</f>
        <v>24. 4. 2018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60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1" t="s">
        <v>28</v>
      </c>
      <c r="D91" s="41"/>
      <c r="E91" s="41"/>
      <c r="F91" s="26" t="str">
        <f>E15</f>
        <v xml:space="preserve"> </v>
      </c>
      <c r="G91" s="41"/>
      <c r="H91" s="41"/>
      <c r="I91" s="163" t="s">
        <v>34</v>
      </c>
      <c r="J91" s="35" t="str">
        <f>E21</f>
        <v>ATELIER H1§ ATELIER HÁJEK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1" t="s">
        <v>32</v>
      </c>
      <c r="D92" s="41"/>
      <c r="E92" s="41"/>
      <c r="F92" s="26" t="str">
        <f>IF(E18="","",E18)</f>
        <v>Vyplň údaj</v>
      </c>
      <c r="G92" s="41"/>
      <c r="H92" s="41"/>
      <c r="I92" s="163" t="s">
        <v>37</v>
      </c>
      <c r="J92" s="35" t="str">
        <f>E24</f>
        <v>ERŠILOVÁ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60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206" t="s">
        <v>113</v>
      </c>
      <c r="D94" s="150"/>
      <c r="E94" s="150"/>
      <c r="F94" s="150"/>
      <c r="G94" s="150"/>
      <c r="H94" s="150"/>
      <c r="I94" s="207"/>
      <c r="J94" s="208" t="s">
        <v>114</v>
      </c>
      <c r="K94" s="15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60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209" t="s">
        <v>115</v>
      </c>
      <c r="D96" s="41"/>
      <c r="E96" s="41"/>
      <c r="F96" s="41"/>
      <c r="G96" s="41"/>
      <c r="H96" s="41"/>
      <c r="I96" s="160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116</v>
      </c>
    </row>
    <row r="97" s="9" customFormat="1" ht="24.96" customHeight="1">
      <c r="A97" s="9"/>
      <c r="B97" s="210"/>
      <c r="C97" s="211"/>
      <c r="D97" s="212" t="s">
        <v>117</v>
      </c>
      <c r="E97" s="213"/>
      <c r="F97" s="213"/>
      <c r="G97" s="213"/>
      <c r="H97" s="213"/>
      <c r="I97" s="214"/>
      <c r="J97" s="215">
        <f>J131</f>
        <v>0</v>
      </c>
      <c r="K97" s="211"/>
      <c r="L97" s="21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17"/>
      <c r="C98" s="218"/>
      <c r="D98" s="219" t="s">
        <v>118</v>
      </c>
      <c r="E98" s="220"/>
      <c r="F98" s="220"/>
      <c r="G98" s="220"/>
      <c r="H98" s="220"/>
      <c r="I98" s="221"/>
      <c r="J98" s="222">
        <f>J132</f>
        <v>0</v>
      </c>
      <c r="K98" s="218"/>
      <c r="L98" s="22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217"/>
      <c r="C99" s="218"/>
      <c r="D99" s="219" t="s">
        <v>119</v>
      </c>
      <c r="E99" s="220"/>
      <c r="F99" s="220"/>
      <c r="G99" s="220"/>
      <c r="H99" s="220"/>
      <c r="I99" s="221"/>
      <c r="J99" s="222">
        <f>J145</f>
        <v>0</v>
      </c>
      <c r="K99" s="218"/>
      <c r="L99" s="22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7"/>
      <c r="C100" s="218"/>
      <c r="D100" s="219" t="s">
        <v>120</v>
      </c>
      <c r="E100" s="220"/>
      <c r="F100" s="220"/>
      <c r="G100" s="220"/>
      <c r="H100" s="220"/>
      <c r="I100" s="221"/>
      <c r="J100" s="222">
        <f>J168</f>
        <v>0</v>
      </c>
      <c r="K100" s="218"/>
      <c r="L100" s="22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160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40"/>
      <c r="C102" s="41"/>
      <c r="D102" s="41"/>
      <c r="E102" s="41"/>
      <c r="F102" s="41"/>
      <c r="G102" s="41"/>
      <c r="H102" s="41"/>
      <c r="I102" s="160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29.28" customHeight="1">
      <c r="A103" s="39"/>
      <c r="B103" s="40"/>
      <c r="C103" s="209" t="s">
        <v>121</v>
      </c>
      <c r="D103" s="41"/>
      <c r="E103" s="41"/>
      <c r="F103" s="41"/>
      <c r="G103" s="41"/>
      <c r="H103" s="41"/>
      <c r="I103" s="160"/>
      <c r="J103" s="224">
        <f>ROUND(J104 + J105 + J106 + J107 + J108 + J109,2)</f>
        <v>0</v>
      </c>
      <c r="K103" s="41"/>
      <c r="L103" s="64"/>
      <c r="N103" s="225" t="s">
        <v>46</v>
      </c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8" customHeight="1">
      <c r="A104" s="39"/>
      <c r="B104" s="40"/>
      <c r="C104" s="41"/>
      <c r="D104" s="145" t="s">
        <v>122</v>
      </c>
      <c r="E104" s="138"/>
      <c r="F104" s="138"/>
      <c r="G104" s="41"/>
      <c r="H104" s="41"/>
      <c r="I104" s="160"/>
      <c r="J104" s="139">
        <v>0</v>
      </c>
      <c r="K104" s="41"/>
      <c r="L104" s="226"/>
      <c r="M104" s="227"/>
      <c r="N104" s="228" t="s">
        <v>47</v>
      </c>
      <c r="O104" s="227"/>
      <c r="P104" s="227"/>
      <c r="Q104" s="227"/>
      <c r="R104" s="227"/>
      <c r="S104" s="160"/>
      <c r="T104" s="160"/>
      <c r="U104" s="160"/>
      <c r="V104" s="160"/>
      <c r="W104" s="160"/>
      <c r="X104" s="160"/>
      <c r="Y104" s="160"/>
      <c r="Z104" s="160"/>
      <c r="AA104" s="160"/>
      <c r="AB104" s="160"/>
      <c r="AC104" s="160"/>
      <c r="AD104" s="160"/>
      <c r="AE104" s="160"/>
      <c r="AF104" s="227"/>
      <c r="AG104" s="227"/>
      <c r="AH104" s="227"/>
      <c r="AI104" s="227"/>
      <c r="AJ104" s="227"/>
      <c r="AK104" s="227"/>
      <c r="AL104" s="227"/>
      <c r="AM104" s="227"/>
      <c r="AN104" s="227"/>
      <c r="AO104" s="227"/>
      <c r="AP104" s="227"/>
      <c r="AQ104" s="227"/>
      <c r="AR104" s="227"/>
      <c r="AS104" s="227"/>
      <c r="AT104" s="227"/>
      <c r="AU104" s="227"/>
      <c r="AV104" s="227"/>
      <c r="AW104" s="227"/>
      <c r="AX104" s="227"/>
      <c r="AY104" s="229" t="s">
        <v>123</v>
      </c>
      <c r="AZ104" s="227"/>
      <c r="BA104" s="227"/>
      <c r="BB104" s="227"/>
      <c r="BC104" s="227"/>
      <c r="BD104" s="227"/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9" t="s">
        <v>21</v>
      </c>
      <c r="BK104" s="227"/>
      <c r="BL104" s="227"/>
      <c r="BM104" s="227"/>
    </row>
    <row r="105" s="2" customFormat="1" ht="18" customHeight="1">
      <c r="A105" s="39"/>
      <c r="B105" s="40"/>
      <c r="C105" s="41"/>
      <c r="D105" s="145" t="s">
        <v>124</v>
      </c>
      <c r="E105" s="138"/>
      <c r="F105" s="138"/>
      <c r="G105" s="41"/>
      <c r="H105" s="41"/>
      <c r="I105" s="160"/>
      <c r="J105" s="139">
        <v>0</v>
      </c>
      <c r="K105" s="41"/>
      <c r="L105" s="226"/>
      <c r="M105" s="227"/>
      <c r="N105" s="228" t="s">
        <v>47</v>
      </c>
      <c r="O105" s="227"/>
      <c r="P105" s="227"/>
      <c r="Q105" s="227"/>
      <c r="R105" s="227"/>
      <c r="S105" s="160"/>
      <c r="T105" s="160"/>
      <c r="U105" s="160"/>
      <c r="V105" s="160"/>
      <c r="W105" s="160"/>
      <c r="X105" s="160"/>
      <c r="Y105" s="160"/>
      <c r="Z105" s="160"/>
      <c r="AA105" s="160"/>
      <c r="AB105" s="160"/>
      <c r="AC105" s="160"/>
      <c r="AD105" s="160"/>
      <c r="AE105" s="160"/>
      <c r="AF105" s="227"/>
      <c r="AG105" s="227"/>
      <c r="AH105" s="227"/>
      <c r="AI105" s="227"/>
      <c r="AJ105" s="227"/>
      <c r="AK105" s="227"/>
      <c r="AL105" s="227"/>
      <c r="AM105" s="227"/>
      <c r="AN105" s="227"/>
      <c r="AO105" s="227"/>
      <c r="AP105" s="227"/>
      <c r="AQ105" s="227"/>
      <c r="AR105" s="227"/>
      <c r="AS105" s="227"/>
      <c r="AT105" s="227"/>
      <c r="AU105" s="227"/>
      <c r="AV105" s="227"/>
      <c r="AW105" s="227"/>
      <c r="AX105" s="227"/>
      <c r="AY105" s="229" t="s">
        <v>123</v>
      </c>
      <c r="AZ105" s="227"/>
      <c r="BA105" s="227"/>
      <c r="BB105" s="227"/>
      <c r="BC105" s="227"/>
      <c r="BD105" s="227"/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9" t="s">
        <v>21</v>
      </c>
      <c r="BK105" s="227"/>
      <c r="BL105" s="227"/>
      <c r="BM105" s="227"/>
    </row>
    <row r="106" s="2" customFormat="1" ht="18" customHeight="1">
      <c r="A106" s="39"/>
      <c r="B106" s="40"/>
      <c r="C106" s="41"/>
      <c r="D106" s="145" t="s">
        <v>125</v>
      </c>
      <c r="E106" s="138"/>
      <c r="F106" s="138"/>
      <c r="G106" s="41"/>
      <c r="H106" s="41"/>
      <c r="I106" s="160"/>
      <c r="J106" s="139">
        <v>0</v>
      </c>
      <c r="K106" s="41"/>
      <c r="L106" s="226"/>
      <c r="M106" s="227"/>
      <c r="N106" s="228" t="s">
        <v>47</v>
      </c>
      <c r="O106" s="227"/>
      <c r="P106" s="227"/>
      <c r="Q106" s="227"/>
      <c r="R106" s="227"/>
      <c r="S106" s="160"/>
      <c r="T106" s="160"/>
      <c r="U106" s="160"/>
      <c r="V106" s="160"/>
      <c r="W106" s="160"/>
      <c r="X106" s="160"/>
      <c r="Y106" s="160"/>
      <c r="Z106" s="160"/>
      <c r="AA106" s="160"/>
      <c r="AB106" s="160"/>
      <c r="AC106" s="160"/>
      <c r="AD106" s="160"/>
      <c r="AE106" s="160"/>
      <c r="AF106" s="227"/>
      <c r="AG106" s="227"/>
      <c r="AH106" s="227"/>
      <c r="AI106" s="227"/>
      <c r="AJ106" s="227"/>
      <c r="AK106" s="227"/>
      <c r="AL106" s="227"/>
      <c r="AM106" s="227"/>
      <c r="AN106" s="227"/>
      <c r="AO106" s="227"/>
      <c r="AP106" s="227"/>
      <c r="AQ106" s="227"/>
      <c r="AR106" s="227"/>
      <c r="AS106" s="227"/>
      <c r="AT106" s="227"/>
      <c r="AU106" s="227"/>
      <c r="AV106" s="227"/>
      <c r="AW106" s="227"/>
      <c r="AX106" s="227"/>
      <c r="AY106" s="229" t="s">
        <v>123</v>
      </c>
      <c r="AZ106" s="227"/>
      <c r="BA106" s="227"/>
      <c r="BB106" s="227"/>
      <c r="BC106" s="227"/>
      <c r="BD106" s="227"/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9" t="s">
        <v>21</v>
      </c>
      <c r="BK106" s="227"/>
      <c r="BL106" s="227"/>
      <c r="BM106" s="227"/>
    </row>
    <row r="107" s="2" customFormat="1" ht="18" customHeight="1">
      <c r="A107" s="39"/>
      <c r="B107" s="40"/>
      <c r="C107" s="41"/>
      <c r="D107" s="145" t="s">
        <v>126</v>
      </c>
      <c r="E107" s="138"/>
      <c r="F107" s="138"/>
      <c r="G107" s="41"/>
      <c r="H107" s="41"/>
      <c r="I107" s="160"/>
      <c r="J107" s="139">
        <v>0</v>
      </c>
      <c r="K107" s="41"/>
      <c r="L107" s="226"/>
      <c r="M107" s="227"/>
      <c r="N107" s="228" t="s">
        <v>47</v>
      </c>
      <c r="O107" s="227"/>
      <c r="P107" s="227"/>
      <c r="Q107" s="227"/>
      <c r="R107" s="227"/>
      <c r="S107" s="160"/>
      <c r="T107" s="160"/>
      <c r="U107" s="160"/>
      <c r="V107" s="160"/>
      <c r="W107" s="160"/>
      <c r="X107" s="160"/>
      <c r="Y107" s="160"/>
      <c r="Z107" s="160"/>
      <c r="AA107" s="160"/>
      <c r="AB107" s="160"/>
      <c r="AC107" s="160"/>
      <c r="AD107" s="160"/>
      <c r="AE107" s="160"/>
      <c r="AF107" s="227"/>
      <c r="AG107" s="227"/>
      <c r="AH107" s="227"/>
      <c r="AI107" s="227"/>
      <c r="AJ107" s="227"/>
      <c r="AK107" s="227"/>
      <c r="AL107" s="227"/>
      <c r="AM107" s="227"/>
      <c r="AN107" s="227"/>
      <c r="AO107" s="227"/>
      <c r="AP107" s="227"/>
      <c r="AQ107" s="227"/>
      <c r="AR107" s="227"/>
      <c r="AS107" s="227"/>
      <c r="AT107" s="227"/>
      <c r="AU107" s="227"/>
      <c r="AV107" s="227"/>
      <c r="AW107" s="227"/>
      <c r="AX107" s="227"/>
      <c r="AY107" s="229" t="s">
        <v>123</v>
      </c>
      <c r="AZ107" s="227"/>
      <c r="BA107" s="227"/>
      <c r="BB107" s="227"/>
      <c r="BC107" s="227"/>
      <c r="BD107" s="227"/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9" t="s">
        <v>21</v>
      </c>
      <c r="BK107" s="227"/>
      <c r="BL107" s="227"/>
      <c r="BM107" s="227"/>
    </row>
    <row r="108" s="2" customFormat="1" ht="18" customHeight="1">
      <c r="A108" s="39"/>
      <c r="B108" s="40"/>
      <c r="C108" s="41"/>
      <c r="D108" s="145" t="s">
        <v>127</v>
      </c>
      <c r="E108" s="138"/>
      <c r="F108" s="138"/>
      <c r="G108" s="41"/>
      <c r="H108" s="41"/>
      <c r="I108" s="160"/>
      <c r="J108" s="139">
        <v>0</v>
      </c>
      <c r="K108" s="41"/>
      <c r="L108" s="226"/>
      <c r="M108" s="227"/>
      <c r="N108" s="228" t="s">
        <v>47</v>
      </c>
      <c r="O108" s="227"/>
      <c r="P108" s="227"/>
      <c r="Q108" s="227"/>
      <c r="R108" s="227"/>
      <c r="S108" s="160"/>
      <c r="T108" s="160"/>
      <c r="U108" s="160"/>
      <c r="V108" s="160"/>
      <c r="W108" s="160"/>
      <c r="X108" s="160"/>
      <c r="Y108" s="160"/>
      <c r="Z108" s="160"/>
      <c r="AA108" s="160"/>
      <c r="AB108" s="160"/>
      <c r="AC108" s="160"/>
      <c r="AD108" s="160"/>
      <c r="AE108" s="160"/>
      <c r="AF108" s="227"/>
      <c r="AG108" s="227"/>
      <c r="AH108" s="227"/>
      <c r="AI108" s="227"/>
      <c r="AJ108" s="227"/>
      <c r="AK108" s="227"/>
      <c r="AL108" s="227"/>
      <c r="AM108" s="227"/>
      <c r="AN108" s="227"/>
      <c r="AO108" s="227"/>
      <c r="AP108" s="227"/>
      <c r="AQ108" s="227"/>
      <c r="AR108" s="227"/>
      <c r="AS108" s="227"/>
      <c r="AT108" s="227"/>
      <c r="AU108" s="227"/>
      <c r="AV108" s="227"/>
      <c r="AW108" s="227"/>
      <c r="AX108" s="227"/>
      <c r="AY108" s="229" t="s">
        <v>123</v>
      </c>
      <c r="AZ108" s="227"/>
      <c r="BA108" s="227"/>
      <c r="BB108" s="227"/>
      <c r="BC108" s="227"/>
      <c r="BD108" s="227"/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9" t="s">
        <v>21</v>
      </c>
      <c r="BK108" s="227"/>
      <c r="BL108" s="227"/>
      <c r="BM108" s="227"/>
    </row>
    <row r="109" s="2" customFormat="1" ht="18" customHeight="1">
      <c r="A109" s="39"/>
      <c r="B109" s="40"/>
      <c r="C109" s="41"/>
      <c r="D109" s="138" t="s">
        <v>128</v>
      </c>
      <c r="E109" s="41"/>
      <c r="F109" s="41"/>
      <c r="G109" s="41"/>
      <c r="H109" s="41"/>
      <c r="I109" s="160"/>
      <c r="J109" s="139">
        <f>ROUND(J30*T109,2)</f>
        <v>0</v>
      </c>
      <c r="K109" s="41"/>
      <c r="L109" s="226"/>
      <c r="M109" s="227"/>
      <c r="N109" s="228" t="s">
        <v>47</v>
      </c>
      <c r="O109" s="227"/>
      <c r="P109" s="227"/>
      <c r="Q109" s="227"/>
      <c r="R109" s="227"/>
      <c r="S109" s="160"/>
      <c r="T109" s="160"/>
      <c r="U109" s="160"/>
      <c r="V109" s="160"/>
      <c r="W109" s="160"/>
      <c r="X109" s="160"/>
      <c r="Y109" s="160"/>
      <c r="Z109" s="160"/>
      <c r="AA109" s="160"/>
      <c r="AB109" s="160"/>
      <c r="AC109" s="160"/>
      <c r="AD109" s="160"/>
      <c r="AE109" s="160"/>
      <c r="AF109" s="227"/>
      <c r="AG109" s="227"/>
      <c r="AH109" s="227"/>
      <c r="AI109" s="227"/>
      <c r="AJ109" s="227"/>
      <c r="AK109" s="227"/>
      <c r="AL109" s="227"/>
      <c r="AM109" s="227"/>
      <c r="AN109" s="227"/>
      <c r="AO109" s="227"/>
      <c r="AP109" s="227"/>
      <c r="AQ109" s="227"/>
      <c r="AR109" s="227"/>
      <c r="AS109" s="227"/>
      <c r="AT109" s="227"/>
      <c r="AU109" s="227"/>
      <c r="AV109" s="227"/>
      <c r="AW109" s="227"/>
      <c r="AX109" s="227"/>
      <c r="AY109" s="229" t="s">
        <v>129</v>
      </c>
      <c r="AZ109" s="227"/>
      <c r="BA109" s="227"/>
      <c r="BB109" s="227"/>
      <c r="BC109" s="227"/>
      <c r="BD109" s="227"/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29" t="s">
        <v>21</v>
      </c>
      <c r="BK109" s="227"/>
      <c r="BL109" s="227"/>
      <c r="BM109" s="227"/>
    </row>
    <row r="110" s="2" customFormat="1">
      <c r="A110" s="39"/>
      <c r="B110" s="40"/>
      <c r="C110" s="41"/>
      <c r="D110" s="41"/>
      <c r="E110" s="41"/>
      <c r="F110" s="41"/>
      <c r="G110" s="41"/>
      <c r="H110" s="41"/>
      <c r="I110" s="160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9.28" customHeight="1">
      <c r="A111" s="39"/>
      <c r="B111" s="40"/>
      <c r="C111" s="149" t="s">
        <v>106</v>
      </c>
      <c r="D111" s="150"/>
      <c r="E111" s="150"/>
      <c r="F111" s="150"/>
      <c r="G111" s="150"/>
      <c r="H111" s="150"/>
      <c r="I111" s="207"/>
      <c r="J111" s="151">
        <f>ROUND(J96+J103,2)</f>
        <v>0</v>
      </c>
      <c r="K111" s="15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201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204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2" t="s">
        <v>130</v>
      </c>
      <c r="D117" s="41"/>
      <c r="E117" s="41"/>
      <c r="F117" s="41"/>
      <c r="G117" s="41"/>
      <c r="H117" s="41"/>
      <c r="I117" s="160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60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1" t="s">
        <v>16</v>
      </c>
      <c r="D119" s="41"/>
      <c r="E119" s="41"/>
      <c r="F119" s="41"/>
      <c r="G119" s="41"/>
      <c r="H119" s="41"/>
      <c r="I119" s="160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205" t="str">
        <f>E7</f>
        <v xml:space="preserve">2. INTERIÉR VÝCVIKOVÉHO STŘEDISKA- čp. 24  CÚ 2018/1</v>
      </c>
      <c r="F120" s="31"/>
      <c r="G120" s="31"/>
      <c r="H120" s="31"/>
      <c r="I120" s="160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1" t="s">
        <v>108</v>
      </c>
      <c r="D121" s="41"/>
      <c r="E121" s="41"/>
      <c r="F121" s="41"/>
      <c r="G121" s="41"/>
      <c r="H121" s="41"/>
      <c r="I121" s="160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 xml:space="preserve"> SO 10 SUT INTERIER - SO 10 -SUTERÉN INTERIER čp.24</v>
      </c>
      <c r="F122" s="41"/>
      <c r="G122" s="41"/>
      <c r="H122" s="41"/>
      <c r="I122" s="160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160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1" t="s">
        <v>22</v>
      </c>
      <c r="D124" s="41"/>
      <c r="E124" s="41"/>
      <c r="F124" s="26" t="str">
        <f>F12</f>
        <v>TEMNÝ DŮL</v>
      </c>
      <c r="G124" s="41"/>
      <c r="H124" s="41"/>
      <c r="I124" s="163" t="s">
        <v>24</v>
      </c>
      <c r="J124" s="80" t="str">
        <f>IF(J12="","",J12)</f>
        <v>24. 4. 2018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160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5.65" customHeight="1">
      <c r="A126" s="39"/>
      <c r="B126" s="40"/>
      <c r="C126" s="31" t="s">
        <v>28</v>
      </c>
      <c r="D126" s="41"/>
      <c r="E126" s="41"/>
      <c r="F126" s="26" t="str">
        <f>E15</f>
        <v xml:space="preserve"> </v>
      </c>
      <c r="G126" s="41"/>
      <c r="H126" s="41"/>
      <c r="I126" s="163" t="s">
        <v>34</v>
      </c>
      <c r="J126" s="35" t="str">
        <f>E21</f>
        <v>ATELIER H1§ ATELIER HÁJEK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1" t="s">
        <v>32</v>
      </c>
      <c r="D127" s="41"/>
      <c r="E127" s="41"/>
      <c r="F127" s="26" t="str">
        <f>IF(E18="","",E18)</f>
        <v>Vyplň údaj</v>
      </c>
      <c r="G127" s="41"/>
      <c r="H127" s="41"/>
      <c r="I127" s="163" t="s">
        <v>37</v>
      </c>
      <c r="J127" s="35" t="str">
        <f>E24</f>
        <v>ERŠILOVÁ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160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31"/>
      <c r="B129" s="232"/>
      <c r="C129" s="233" t="s">
        <v>131</v>
      </c>
      <c r="D129" s="234" t="s">
        <v>67</v>
      </c>
      <c r="E129" s="234" t="s">
        <v>63</v>
      </c>
      <c r="F129" s="234" t="s">
        <v>64</v>
      </c>
      <c r="G129" s="234" t="s">
        <v>132</v>
      </c>
      <c r="H129" s="234" t="s">
        <v>133</v>
      </c>
      <c r="I129" s="235" t="s">
        <v>134</v>
      </c>
      <c r="J129" s="236" t="s">
        <v>114</v>
      </c>
      <c r="K129" s="237" t="s">
        <v>135</v>
      </c>
      <c r="L129" s="238"/>
      <c r="M129" s="101" t="s">
        <v>1</v>
      </c>
      <c r="N129" s="102" t="s">
        <v>46</v>
      </c>
      <c r="O129" s="102" t="s">
        <v>136</v>
      </c>
      <c r="P129" s="102" t="s">
        <v>137</v>
      </c>
      <c r="Q129" s="102" t="s">
        <v>138</v>
      </c>
      <c r="R129" s="102" t="s">
        <v>139</v>
      </c>
      <c r="S129" s="102" t="s">
        <v>140</v>
      </c>
      <c r="T129" s="103" t="s">
        <v>141</v>
      </c>
      <c r="U129" s="231"/>
      <c r="V129" s="231"/>
      <c r="W129" s="231"/>
      <c r="X129" s="231"/>
      <c r="Y129" s="231"/>
      <c r="Z129" s="231"/>
      <c r="AA129" s="231"/>
      <c r="AB129" s="231"/>
      <c r="AC129" s="231"/>
      <c r="AD129" s="231"/>
      <c r="AE129" s="231"/>
    </row>
    <row r="130" s="2" customFormat="1" ht="22.8" customHeight="1">
      <c r="A130" s="39"/>
      <c r="B130" s="40"/>
      <c r="C130" s="108" t="s">
        <v>142</v>
      </c>
      <c r="D130" s="41"/>
      <c r="E130" s="41"/>
      <c r="F130" s="41"/>
      <c r="G130" s="41"/>
      <c r="H130" s="41"/>
      <c r="I130" s="160"/>
      <c r="J130" s="239">
        <f>BK130</f>
        <v>0</v>
      </c>
      <c r="K130" s="41"/>
      <c r="L130" s="42"/>
      <c r="M130" s="104"/>
      <c r="N130" s="240"/>
      <c r="O130" s="105"/>
      <c r="P130" s="241">
        <f>P131</f>
        <v>0</v>
      </c>
      <c r="Q130" s="105"/>
      <c r="R130" s="241">
        <f>R131</f>
        <v>0.014679999999999997</v>
      </c>
      <c r="S130" s="105"/>
      <c r="T130" s="242">
        <f>T131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6" t="s">
        <v>81</v>
      </c>
      <c r="AU130" s="16" t="s">
        <v>116</v>
      </c>
      <c r="BK130" s="243">
        <f>BK131</f>
        <v>0</v>
      </c>
    </row>
    <row r="131" s="12" customFormat="1" ht="25.92" customHeight="1">
      <c r="A131" s="12"/>
      <c r="B131" s="244"/>
      <c r="C131" s="245"/>
      <c r="D131" s="246" t="s">
        <v>81</v>
      </c>
      <c r="E131" s="247" t="s">
        <v>143</v>
      </c>
      <c r="F131" s="247" t="s">
        <v>144</v>
      </c>
      <c r="G131" s="245"/>
      <c r="H131" s="245"/>
      <c r="I131" s="248"/>
      <c r="J131" s="249">
        <f>BK131</f>
        <v>0</v>
      </c>
      <c r="K131" s="245"/>
      <c r="L131" s="250"/>
      <c r="M131" s="251"/>
      <c r="N131" s="252"/>
      <c r="O131" s="252"/>
      <c r="P131" s="253">
        <f>P132+P168</f>
        <v>0</v>
      </c>
      <c r="Q131" s="252"/>
      <c r="R131" s="253">
        <f>R132+R168</f>
        <v>0.014679999999999997</v>
      </c>
      <c r="S131" s="252"/>
      <c r="T131" s="254">
        <f>T132+T168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55" t="s">
        <v>91</v>
      </c>
      <c r="AT131" s="256" t="s">
        <v>81</v>
      </c>
      <c r="AU131" s="256" t="s">
        <v>82</v>
      </c>
      <c r="AY131" s="255" t="s">
        <v>145</v>
      </c>
      <c r="BK131" s="257">
        <f>BK132+BK168</f>
        <v>0</v>
      </c>
    </row>
    <row r="132" s="12" customFormat="1" ht="22.8" customHeight="1">
      <c r="A132" s="12"/>
      <c r="B132" s="244"/>
      <c r="C132" s="245"/>
      <c r="D132" s="246" t="s">
        <v>81</v>
      </c>
      <c r="E132" s="258" t="s">
        <v>146</v>
      </c>
      <c r="F132" s="258" t="s">
        <v>147</v>
      </c>
      <c r="G132" s="245"/>
      <c r="H132" s="245"/>
      <c r="I132" s="248"/>
      <c r="J132" s="259">
        <f>BK132</f>
        <v>0</v>
      </c>
      <c r="K132" s="245"/>
      <c r="L132" s="250"/>
      <c r="M132" s="251"/>
      <c r="N132" s="252"/>
      <c r="O132" s="252"/>
      <c r="P132" s="253">
        <f>P133+SUM(P134:P145)</f>
        <v>0</v>
      </c>
      <c r="Q132" s="252"/>
      <c r="R132" s="253">
        <f>R133+SUM(R134:R145)</f>
        <v>0.014679999999999997</v>
      </c>
      <c r="S132" s="252"/>
      <c r="T132" s="254">
        <f>T133+SUM(T134:T145)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55" t="s">
        <v>91</v>
      </c>
      <c r="AT132" s="256" t="s">
        <v>81</v>
      </c>
      <c r="AU132" s="256" t="s">
        <v>21</v>
      </c>
      <c r="AY132" s="255" t="s">
        <v>145</v>
      </c>
      <c r="BK132" s="257">
        <f>BK133+SUM(BK134:BK145)</f>
        <v>0</v>
      </c>
    </row>
    <row r="133" s="2" customFormat="1" ht="14.4" customHeight="1">
      <c r="A133" s="39"/>
      <c r="B133" s="40"/>
      <c r="C133" s="260" t="s">
        <v>21</v>
      </c>
      <c r="D133" s="260" t="s">
        <v>148</v>
      </c>
      <c r="E133" s="261" t="s">
        <v>149</v>
      </c>
      <c r="F133" s="262" t="s">
        <v>150</v>
      </c>
      <c r="G133" s="263" t="s">
        <v>151</v>
      </c>
      <c r="H133" s="264">
        <v>4</v>
      </c>
      <c r="I133" s="265"/>
      <c r="J133" s="266">
        <f>ROUND(I133*H133,2)</f>
        <v>0</v>
      </c>
      <c r="K133" s="267"/>
      <c r="L133" s="42"/>
      <c r="M133" s="268" t="s">
        <v>1</v>
      </c>
      <c r="N133" s="269" t="s">
        <v>47</v>
      </c>
      <c r="O133" s="92"/>
      <c r="P133" s="270">
        <f>O133*H133</f>
        <v>0</v>
      </c>
      <c r="Q133" s="270">
        <v>0</v>
      </c>
      <c r="R133" s="270">
        <f>Q133*H133</f>
        <v>0</v>
      </c>
      <c r="S133" s="270">
        <v>0</v>
      </c>
      <c r="T133" s="27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72" t="s">
        <v>152</v>
      </c>
      <c r="AT133" s="272" t="s">
        <v>148</v>
      </c>
      <c r="AU133" s="272" t="s">
        <v>91</v>
      </c>
      <c r="AY133" s="16" t="s">
        <v>145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6" t="s">
        <v>21</v>
      </c>
      <c r="BK133" s="144">
        <f>ROUND(I133*H133,2)</f>
        <v>0</v>
      </c>
      <c r="BL133" s="16" t="s">
        <v>152</v>
      </c>
      <c r="BM133" s="272" t="s">
        <v>153</v>
      </c>
    </row>
    <row r="134" s="13" customFormat="1">
      <c r="A134" s="13"/>
      <c r="B134" s="273"/>
      <c r="C134" s="274"/>
      <c r="D134" s="275" t="s">
        <v>154</v>
      </c>
      <c r="E134" s="276" t="s">
        <v>1</v>
      </c>
      <c r="F134" s="277" t="s">
        <v>155</v>
      </c>
      <c r="G134" s="274"/>
      <c r="H134" s="278">
        <v>4</v>
      </c>
      <c r="I134" s="279"/>
      <c r="J134" s="274"/>
      <c r="K134" s="274"/>
      <c r="L134" s="280"/>
      <c r="M134" s="281"/>
      <c r="N134" s="282"/>
      <c r="O134" s="282"/>
      <c r="P134" s="282"/>
      <c r="Q134" s="282"/>
      <c r="R134" s="282"/>
      <c r="S134" s="282"/>
      <c r="T134" s="28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84" t="s">
        <v>154</v>
      </c>
      <c r="AU134" s="284" t="s">
        <v>91</v>
      </c>
      <c r="AV134" s="13" t="s">
        <v>91</v>
      </c>
      <c r="AW134" s="13" t="s">
        <v>36</v>
      </c>
      <c r="AX134" s="13" t="s">
        <v>21</v>
      </c>
      <c r="AY134" s="284" t="s">
        <v>145</v>
      </c>
    </row>
    <row r="135" s="2" customFormat="1" ht="14.4" customHeight="1">
      <c r="A135" s="39"/>
      <c r="B135" s="40"/>
      <c r="C135" s="260" t="s">
        <v>91</v>
      </c>
      <c r="D135" s="260" t="s">
        <v>148</v>
      </c>
      <c r="E135" s="261" t="s">
        <v>156</v>
      </c>
      <c r="F135" s="262" t="s">
        <v>157</v>
      </c>
      <c r="G135" s="263" t="s">
        <v>151</v>
      </c>
      <c r="H135" s="264">
        <v>1</v>
      </c>
      <c r="I135" s="265"/>
      <c r="J135" s="266">
        <f>ROUND(I135*H135,2)</f>
        <v>0</v>
      </c>
      <c r="K135" s="267"/>
      <c r="L135" s="42"/>
      <c r="M135" s="268" t="s">
        <v>1</v>
      </c>
      <c r="N135" s="269" t="s">
        <v>47</v>
      </c>
      <c r="O135" s="92"/>
      <c r="P135" s="270">
        <f>O135*H135</f>
        <v>0</v>
      </c>
      <c r="Q135" s="270">
        <v>0</v>
      </c>
      <c r="R135" s="270">
        <f>Q135*H135</f>
        <v>0</v>
      </c>
      <c r="S135" s="270">
        <v>0</v>
      </c>
      <c r="T135" s="27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72" t="s">
        <v>152</v>
      </c>
      <c r="AT135" s="272" t="s">
        <v>148</v>
      </c>
      <c r="AU135" s="272" t="s">
        <v>91</v>
      </c>
      <c r="AY135" s="16" t="s">
        <v>145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6" t="s">
        <v>21</v>
      </c>
      <c r="BK135" s="144">
        <f>ROUND(I135*H135,2)</f>
        <v>0</v>
      </c>
      <c r="BL135" s="16" t="s">
        <v>152</v>
      </c>
      <c r="BM135" s="272" t="s">
        <v>158</v>
      </c>
    </row>
    <row r="136" s="13" customFormat="1">
      <c r="A136" s="13"/>
      <c r="B136" s="273"/>
      <c r="C136" s="274"/>
      <c r="D136" s="275" t="s">
        <v>154</v>
      </c>
      <c r="E136" s="276" t="s">
        <v>1</v>
      </c>
      <c r="F136" s="277" t="s">
        <v>21</v>
      </c>
      <c r="G136" s="274"/>
      <c r="H136" s="278">
        <v>1</v>
      </c>
      <c r="I136" s="279"/>
      <c r="J136" s="274"/>
      <c r="K136" s="274"/>
      <c r="L136" s="280"/>
      <c r="M136" s="281"/>
      <c r="N136" s="282"/>
      <c r="O136" s="282"/>
      <c r="P136" s="282"/>
      <c r="Q136" s="282"/>
      <c r="R136" s="282"/>
      <c r="S136" s="282"/>
      <c r="T136" s="28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84" t="s">
        <v>154</v>
      </c>
      <c r="AU136" s="284" t="s">
        <v>91</v>
      </c>
      <c r="AV136" s="13" t="s">
        <v>91</v>
      </c>
      <c r="AW136" s="13" t="s">
        <v>36</v>
      </c>
      <c r="AX136" s="13" t="s">
        <v>21</v>
      </c>
      <c r="AY136" s="284" t="s">
        <v>145</v>
      </c>
    </row>
    <row r="137" s="2" customFormat="1" ht="14.4" customHeight="1">
      <c r="A137" s="39"/>
      <c r="B137" s="40"/>
      <c r="C137" s="260" t="s">
        <v>159</v>
      </c>
      <c r="D137" s="260" t="s">
        <v>148</v>
      </c>
      <c r="E137" s="261" t="s">
        <v>160</v>
      </c>
      <c r="F137" s="262" t="s">
        <v>161</v>
      </c>
      <c r="G137" s="263" t="s">
        <v>151</v>
      </c>
      <c r="H137" s="264">
        <v>1</v>
      </c>
      <c r="I137" s="265"/>
      <c r="J137" s="266">
        <f>ROUND(I137*H137,2)</f>
        <v>0</v>
      </c>
      <c r="K137" s="267"/>
      <c r="L137" s="42"/>
      <c r="M137" s="268" t="s">
        <v>1</v>
      </c>
      <c r="N137" s="269" t="s">
        <v>47</v>
      </c>
      <c r="O137" s="92"/>
      <c r="P137" s="270">
        <f>O137*H137</f>
        <v>0</v>
      </c>
      <c r="Q137" s="270">
        <v>0</v>
      </c>
      <c r="R137" s="270">
        <f>Q137*H137</f>
        <v>0</v>
      </c>
      <c r="S137" s="270">
        <v>0</v>
      </c>
      <c r="T137" s="27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72" t="s">
        <v>152</v>
      </c>
      <c r="AT137" s="272" t="s">
        <v>148</v>
      </c>
      <c r="AU137" s="272" t="s">
        <v>91</v>
      </c>
      <c r="AY137" s="16" t="s">
        <v>145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6" t="s">
        <v>21</v>
      </c>
      <c r="BK137" s="144">
        <f>ROUND(I137*H137,2)</f>
        <v>0</v>
      </c>
      <c r="BL137" s="16" t="s">
        <v>152</v>
      </c>
      <c r="BM137" s="272" t="s">
        <v>162</v>
      </c>
    </row>
    <row r="138" s="13" customFormat="1">
      <c r="A138" s="13"/>
      <c r="B138" s="273"/>
      <c r="C138" s="274"/>
      <c r="D138" s="275" t="s">
        <v>154</v>
      </c>
      <c r="E138" s="276" t="s">
        <v>1</v>
      </c>
      <c r="F138" s="277" t="s">
        <v>21</v>
      </c>
      <c r="G138" s="274"/>
      <c r="H138" s="278">
        <v>1</v>
      </c>
      <c r="I138" s="279"/>
      <c r="J138" s="274"/>
      <c r="K138" s="274"/>
      <c r="L138" s="280"/>
      <c r="M138" s="281"/>
      <c r="N138" s="282"/>
      <c r="O138" s="282"/>
      <c r="P138" s="282"/>
      <c r="Q138" s="282"/>
      <c r="R138" s="282"/>
      <c r="S138" s="282"/>
      <c r="T138" s="28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84" t="s">
        <v>154</v>
      </c>
      <c r="AU138" s="284" t="s">
        <v>91</v>
      </c>
      <c r="AV138" s="13" t="s">
        <v>91</v>
      </c>
      <c r="AW138" s="13" t="s">
        <v>36</v>
      </c>
      <c r="AX138" s="13" t="s">
        <v>21</v>
      </c>
      <c r="AY138" s="284" t="s">
        <v>145</v>
      </c>
    </row>
    <row r="139" s="2" customFormat="1" ht="24.15" customHeight="1">
      <c r="A139" s="39"/>
      <c r="B139" s="40"/>
      <c r="C139" s="260" t="s">
        <v>155</v>
      </c>
      <c r="D139" s="260" t="s">
        <v>148</v>
      </c>
      <c r="E139" s="261" t="s">
        <v>163</v>
      </c>
      <c r="F139" s="262" t="s">
        <v>164</v>
      </c>
      <c r="G139" s="263" t="s">
        <v>151</v>
      </c>
      <c r="H139" s="264">
        <v>11</v>
      </c>
      <c r="I139" s="265"/>
      <c r="J139" s="266">
        <f>ROUND(I139*H139,2)</f>
        <v>0</v>
      </c>
      <c r="K139" s="267"/>
      <c r="L139" s="42"/>
      <c r="M139" s="268" t="s">
        <v>1</v>
      </c>
      <c r="N139" s="269" t="s">
        <v>47</v>
      </c>
      <c r="O139" s="92"/>
      <c r="P139" s="270">
        <f>O139*H139</f>
        <v>0</v>
      </c>
      <c r="Q139" s="270">
        <v>0</v>
      </c>
      <c r="R139" s="270">
        <f>Q139*H139</f>
        <v>0</v>
      </c>
      <c r="S139" s="270">
        <v>0</v>
      </c>
      <c r="T139" s="27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72" t="s">
        <v>152</v>
      </c>
      <c r="AT139" s="272" t="s">
        <v>148</v>
      </c>
      <c r="AU139" s="272" t="s">
        <v>91</v>
      </c>
      <c r="AY139" s="16" t="s">
        <v>145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6" t="s">
        <v>21</v>
      </c>
      <c r="BK139" s="144">
        <f>ROUND(I139*H139,2)</f>
        <v>0</v>
      </c>
      <c r="BL139" s="16" t="s">
        <v>152</v>
      </c>
      <c r="BM139" s="272" t="s">
        <v>165</v>
      </c>
    </row>
    <row r="140" s="13" customFormat="1">
      <c r="A140" s="13"/>
      <c r="B140" s="273"/>
      <c r="C140" s="274"/>
      <c r="D140" s="275" t="s">
        <v>154</v>
      </c>
      <c r="E140" s="276" t="s">
        <v>1</v>
      </c>
      <c r="F140" s="277" t="s">
        <v>166</v>
      </c>
      <c r="G140" s="274"/>
      <c r="H140" s="278">
        <v>11</v>
      </c>
      <c r="I140" s="279"/>
      <c r="J140" s="274"/>
      <c r="K140" s="274"/>
      <c r="L140" s="280"/>
      <c r="M140" s="281"/>
      <c r="N140" s="282"/>
      <c r="O140" s="282"/>
      <c r="P140" s="282"/>
      <c r="Q140" s="282"/>
      <c r="R140" s="282"/>
      <c r="S140" s="282"/>
      <c r="T140" s="28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84" t="s">
        <v>154</v>
      </c>
      <c r="AU140" s="284" t="s">
        <v>91</v>
      </c>
      <c r="AV140" s="13" t="s">
        <v>91</v>
      </c>
      <c r="AW140" s="13" t="s">
        <v>36</v>
      </c>
      <c r="AX140" s="13" t="s">
        <v>21</v>
      </c>
      <c r="AY140" s="284" t="s">
        <v>145</v>
      </c>
    </row>
    <row r="141" s="2" customFormat="1" ht="14.4" customHeight="1">
      <c r="A141" s="39"/>
      <c r="B141" s="40"/>
      <c r="C141" s="260" t="s">
        <v>167</v>
      </c>
      <c r="D141" s="260" t="s">
        <v>148</v>
      </c>
      <c r="E141" s="261" t="s">
        <v>168</v>
      </c>
      <c r="F141" s="262" t="s">
        <v>169</v>
      </c>
      <c r="G141" s="263" t="s">
        <v>151</v>
      </c>
      <c r="H141" s="264">
        <v>1</v>
      </c>
      <c r="I141" s="265"/>
      <c r="J141" s="266">
        <f>ROUND(I141*H141,2)</f>
        <v>0</v>
      </c>
      <c r="K141" s="267"/>
      <c r="L141" s="42"/>
      <c r="M141" s="268" t="s">
        <v>1</v>
      </c>
      <c r="N141" s="269" t="s">
        <v>47</v>
      </c>
      <c r="O141" s="92"/>
      <c r="P141" s="270">
        <f>O141*H141</f>
        <v>0</v>
      </c>
      <c r="Q141" s="270">
        <v>0</v>
      </c>
      <c r="R141" s="270">
        <f>Q141*H141</f>
        <v>0</v>
      </c>
      <c r="S141" s="270">
        <v>0</v>
      </c>
      <c r="T141" s="27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72" t="s">
        <v>152</v>
      </c>
      <c r="AT141" s="272" t="s">
        <v>148</v>
      </c>
      <c r="AU141" s="272" t="s">
        <v>91</v>
      </c>
      <c r="AY141" s="16" t="s">
        <v>145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6" t="s">
        <v>21</v>
      </c>
      <c r="BK141" s="144">
        <f>ROUND(I141*H141,2)</f>
        <v>0</v>
      </c>
      <c r="BL141" s="16" t="s">
        <v>152</v>
      </c>
      <c r="BM141" s="272" t="s">
        <v>170</v>
      </c>
    </row>
    <row r="142" s="13" customFormat="1">
      <c r="A142" s="13"/>
      <c r="B142" s="273"/>
      <c r="C142" s="274"/>
      <c r="D142" s="275" t="s">
        <v>154</v>
      </c>
      <c r="E142" s="276" t="s">
        <v>1</v>
      </c>
      <c r="F142" s="277" t="s">
        <v>21</v>
      </c>
      <c r="G142" s="274"/>
      <c r="H142" s="278">
        <v>1</v>
      </c>
      <c r="I142" s="279"/>
      <c r="J142" s="274"/>
      <c r="K142" s="274"/>
      <c r="L142" s="280"/>
      <c r="M142" s="281"/>
      <c r="N142" s="282"/>
      <c r="O142" s="282"/>
      <c r="P142" s="282"/>
      <c r="Q142" s="282"/>
      <c r="R142" s="282"/>
      <c r="S142" s="282"/>
      <c r="T142" s="28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84" t="s">
        <v>154</v>
      </c>
      <c r="AU142" s="284" t="s">
        <v>91</v>
      </c>
      <c r="AV142" s="13" t="s">
        <v>91</v>
      </c>
      <c r="AW142" s="13" t="s">
        <v>36</v>
      </c>
      <c r="AX142" s="13" t="s">
        <v>21</v>
      </c>
      <c r="AY142" s="284" t="s">
        <v>145</v>
      </c>
    </row>
    <row r="143" s="2" customFormat="1" ht="14.4" customHeight="1">
      <c r="A143" s="39"/>
      <c r="B143" s="40"/>
      <c r="C143" s="260" t="s">
        <v>171</v>
      </c>
      <c r="D143" s="260" t="s">
        <v>148</v>
      </c>
      <c r="E143" s="261" t="s">
        <v>172</v>
      </c>
      <c r="F143" s="262" t="s">
        <v>173</v>
      </c>
      <c r="G143" s="263" t="s">
        <v>151</v>
      </c>
      <c r="H143" s="264">
        <v>13</v>
      </c>
      <c r="I143" s="265"/>
      <c r="J143" s="266">
        <f>ROUND(I143*H143,2)</f>
        <v>0</v>
      </c>
      <c r="K143" s="267"/>
      <c r="L143" s="42"/>
      <c r="M143" s="268" t="s">
        <v>1</v>
      </c>
      <c r="N143" s="269" t="s">
        <v>47</v>
      </c>
      <c r="O143" s="92"/>
      <c r="P143" s="270">
        <f>O143*H143</f>
        <v>0</v>
      </c>
      <c r="Q143" s="270">
        <v>0</v>
      </c>
      <c r="R143" s="270">
        <f>Q143*H143</f>
        <v>0</v>
      </c>
      <c r="S143" s="270">
        <v>0</v>
      </c>
      <c r="T143" s="27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72" t="s">
        <v>152</v>
      </c>
      <c r="AT143" s="272" t="s">
        <v>148</v>
      </c>
      <c r="AU143" s="272" t="s">
        <v>91</v>
      </c>
      <c r="AY143" s="16" t="s">
        <v>145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6" t="s">
        <v>21</v>
      </c>
      <c r="BK143" s="144">
        <f>ROUND(I143*H143,2)</f>
        <v>0</v>
      </c>
      <c r="BL143" s="16" t="s">
        <v>152</v>
      </c>
      <c r="BM143" s="272" t="s">
        <v>174</v>
      </c>
    </row>
    <row r="144" s="13" customFormat="1">
      <c r="A144" s="13"/>
      <c r="B144" s="273"/>
      <c r="C144" s="274"/>
      <c r="D144" s="275" t="s">
        <v>154</v>
      </c>
      <c r="E144" s="276" t="s">
        <v>1</v>
      </c>
      <c r="F144" s="277" t="s">
        <v>175</v>
      </c>
      <c r="G144" s="274"/>
      <c r="H144" s="278">
        <v>13</v>
      </c>
      <c r="I144" s="279"/>
      <c r="J144" s="274"/>
      <c r="K144" s="274"/>
      <c r="L144" s="280"/>
      <c r="M144" s="281"/>
      <c r="N144" s="282"/>
      <c r="O144" s="282"/>
      <c r="P144" s="282"/>
      <c r="Q144" s="282"/>
      <c r="R144" s="282"/>
      <c r="S144" s="282"/>
      <c r="T144" s="28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84" t="s">
        <v>154</v>
      </c>
      <c r="AU144" s="284" t="s">
        <v>91</v>
      </c>
      <c r="AV144" s="13" t="s">
        <v>91</v>
      </c>
      <c r="AW144" s="13" t="s">
        <v>36</v>
      </c>
      <c r="AX144" s="13" t="s">
        <v>21</v>
      </c>
      <c r="AY144" s="284" t="s">
        <v>145</v>
      </c>
    </row>
    <row r="145" s="12" customFormat="1" ht="20.88" customHeight="1">
      <c r="A145" s="12"/>
      <c r="B145" s="244"/>
      <c r="C145" s="245"/>
      <c r="D145" s="246" t="s">
        <v>81</v>
      </c>
      <c r="E145" s="258" t="s">
        <v>176</v>
      </c>
      <c r="F145" s="258" t="s">
        <v>177</v>
      </c>
      <c r="G145" s="245"/>
      <c r="H145" s="245"/>
      <c r="I145" s="248"/>
      <c r="J145" s="259">
        <f>BK145</f>
        <v>0</v>
      </c>
      <c r="K145" s="245"/>
      <c r="L145" s="250"/>
      <c r="M145" s="251"/>
      <c r="N145" s="252"/>
      <c r="O145" s="252"/>
      <c r="P145" s="253">
        <f>SUM(P146:P167)</f>
        <v>0</v>
      </c>
      <c r="Q145" s="252"/>
      <c r="R145" s="253">
        <f>SUM(R146:R167)</f>
        <v>0.014679999999999997</v>
      </c>
      <c r="S145" s="252"/>
      <c r="T145" s="254">
        <f>SUM(T146:T167)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55" t="s">
        <v>91</v>
      </c>
      <c r="AT145" s="256" t="s">
        <v>81</v>
      </c>
      <c r="AU145" s="256" t="s">
        <v>91</v>
      </c>
      <c r="AY145" s="255" t="s">
        <v>145</v>
      </c>
      <c r="BK145" s="257">
        <f>SUM(BK146:BK167)</f>
        <v>0</v>
      </c>
    </row>
    <row r="146" s="2" customFormat="1" ht="14.4" customHeight="1">
      <c r="A146" s="39"/>
      <c r="B146" s="40"/>
      <c r="C146" s="260" t="s">
        <v>178</v>
      </c>
      <c r="D146" s="260" t="s">
        <v>148</v>
      </c>
      <c r="E146" s="261" t="s">
        <v>179</v>
      </c>
      <c r="F146" s="262" t="s">
        <v>180</v>
      </c>
      <c r="G146" s="263" t="s">
        <v>181</v>
      </c>
      <c r="H146" s="264">
        <v>2</v>
      </c>
      <c r="I146" s="265"/>
      <c r="J146" s="266">
        <f>ROUND(I146*H146,2)</f>
        <v>0</v>
      </c>
      <c r="K146" s="267"/>
      <c r="L146" s="42"/>
      <c r="M146" s="268" t="s">
        <v>1</v>
      </c>
      <c r="N146" s="269" t="s">
        <v>47</v>
      </c>
      <c r="O146" s="92"/>
      <c r="P146" s="270">
        <f>O146*H146</f>
        <v>0</v>
      </c>
      <c r="Q146" s="270">
        <v>0.00051999999999999995</v>
      </c>
      <c r="R146" s="270">
        <f>Q146*H146</f>
        <v>0.0010399999999999999</v>
      </c>
      <c r="S146" s="270">
        <v>0</v>
      </c>
      <c r="T146" s="27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72" t="s">
        <v>152</v>
      </c>
      <c r="AT146" s="272" t="s">
        <v>148</v>
      </c>
      <c r="AU146" s="272" t="s">
        <v>159</v>
      </c>
      <c r="AY146" s="16" t="s">
        <v>145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6" t="s">
        <v>21</v>
      </c>
      <c r="BK146" s="144">
        <f>ROUND(I146*H146,2)</f>
        <v>0</v>
      </c>
      <c r="BL146" s="16" t="s">
        <v>152</v>
      </c>
      <c r="BM146" s="272" t="s">
        <v>182</v>
      </c>
    </row>
    <row r="147" s="13" customFormat="1">
      <c r="A147" s="13"/>
      <c r="B147" s="273"/>
      <c r="C147" s="274"/>
      <c r="D147" s="275" t="s">
        <v>154</v>
      </c>
      <c r="E147" s="276" t="s">
        <v>1</v>
      </c>
      <c r="F147" s="277" t="s">
        <v>91</v>
      </c>
      <c r="G147" s="274"/>
      <c r="H147" s="278">
        <v>2</v>
      </c>
      <c r="I147" s="279"/>
      <c r="J147" s="274"/>
      <c r="K147" s="274"/>
      <c r="L147" s="280"/>
      <c r="M147" s="281"/>
      <c r="N147" s="282"/>
      <c r="O147" s="282"/>
      <c r="P147" s="282"/>
      <c r="Q147" s="282"/>
      <c r="R147" s="282"/>
      <c r="S147" s="282"/>
      <c r="T147" s="28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84" t="s">
        <v>154</v>
      </c>
      <c r="AU147" s="284" t="s">
        <v>159</v>
      </c>
      <c r="AV147" s="13" t="s">
        <v>91</v>
      </c>
      <c r="AW147" s="13" t="s">
        <v>36</v>
      </c>
      <c r="AX147" s="13" t="s">
        <v>21</v>
      </c>
      <c r="AY147" s="284" t="s">
        <v>145</v>
      </c>
    </row>
    <row r="148" s="2" customFormat="1" ht="14.4" customHeight="1">
      <c r="A148" s="39"/>
      <c r="B148" s="40"/>
      <c r="C148" s="260" t="s">
        <v>183</v>
      </c>
      <c r="D148" s="260" t="s">
        <v>148</v>
      </c>
      <c r="E148" s="261" t="s">
        <v>184</v>
      </c>
      <c r="F148" s="262" t="s">
        <v>185</v>
      </c>
      <c r="G148" s="263" t="s">
        <v>181</v>
      </c>
      <c r="H148" s="264">
        <v>2</v>
      </c>
      <c r="I148" s="265"/>
      <c r="J148" s="266">
        <f>ROUND(I148*H148,2)</f>
        <v>0</v>
      </c>
      <c r="K148" s="267"/>
      <c r="L148" s="42"/>
      <c r="M148" s="268" t="s">
        <v>1</v>
      </c>
      <c r="N148" s="269" t="s">
        <v>47</v>
      </c>
      <c r="O148" s="92"/>
      <c r="P148" s="270">
        <f>O148*H148</f>
        <v>0</v>
      </c>
      <c r="Q148" s="270">
        <v>0.00051999999999999995</v>
      </c>
      <c r="R148" s="270">
        <f>Q148*H148</f>
        <v>0.0010399999999999999</v>
      </c>
      <c r="S148" s="270">
        <v>0</v>
      </c>
      <c r="T148" s="27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72" t="s">
        <v>152</v>
      </c>
      <c r="AT148" s="272" t="s">
        <v>148</v>
      </c>
      <c r="AU148" s="272" t="s">
        <v>159</v>
      </c>
      <c r="AY148" s="16" t="s">
        <v>145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6" t="s">
        <v>21</v>
      </c>
      <c r="BK148" s="144">
        <f>ROUND(I148*H148,2)</f>
        <v>0</v>
      </c>
      <c r="BL148" s="16" t="s">
        <v>152</v>
      </c>
      <c r="BM148" s="272" t="s">
        <v>186</v>
      </c>
    </row>
    <row r="149" s="13" customFormat="1">
      <c r="A149" s="13"/>
      <c r="B149" s="273"/>
      <c r="C149" s="274"/>
      <c r="D149" s="275" t="s">
        <v>154</v>
      </c>
      <c r="E149" s="276" t="s">
        <v>1</v>
      </c>
      <c r="F149" s="277" t="s">
        <v>91</v>
      </c>
      <c r="G149" s="274"/>
      <c r="H149" s="278">
        <v>2</v>
      </c>
      <c r="I149" s="279"/>
      <c r="J149" s="274"/>
      <c r="K149" s="274"/>
      <c r="L149" s="280"/>
      <c r="M149" s="281"/>
      <c r="N149" s="282"/>
      <c r="O149" s="282"/>
      <c r="P149" s="282"/>
      <c r="Q149" s="282"/>
      <c r="R149" s="282"/>
      <c r="S149" s="282"/>
      <c r="T149" s="28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84" t="s">
        <v>154</v>
      </c>
      <c r="AU149" s="284" t="s">
        <v>159</v>
      </c>
      <c r="AV149" s="13" t="s">
        <v>91</v>
      </c>
      <c r="AW149" s="13" t="s">
        <v>36</v>
      </c>
      <c r="AX149" s="13" t="s">
        <v>21</v>
      </c>
      <c r="AY149" s="284" t="s">
        <v>145</v>
      </c>
    </row>
    <row r="150" s="2" customFormat="1" ht="14.4" customHeight="1">
      <c r="A150" s="39"/>
      <c r="B150" s="40"/>
      <c r="C150" s="260" t="s">
        <v>187</v>
      </c>
      <c r="D150" s="260" t="s">
        <v>148</v>
      </c>
      <c r="E150" s="261" t="s">
        <v>188</v>
      </c>
      <c r="F150" s="262" t="s">
        <v>189</v>
      </c>
      <c r="G150" s="263" t="s">
        <v>181</v>
      </c>
      <c r="H150" s="264">
        <v>2</v>
      </c>
      <c r="I150" s="265"/>
      <c r="J150" s="266">
        <f>ROUND(I150*H150,2)</f>
        <v>0</v>
      </c>
      <c r="K150" s="267"/>
      <c r="L150" s="42"/>
      <c r="M150" s="268" t="s">
        <v>1</v>
      </c>
      <c r="N150" s="269" t="s">
        <v>47</v>
      </c>
      <c r="O150" s="92"/>
      <c r="P150" s="270">
        <f>O150*H150</f>
        <v>0</v>
      </c>
      <c r="Q150" s="270">
        <v>0.00051999999999999995</v>
      </c>
      <c r="R150" s="270">
        <f>Q150*H150</f>
        <v>0.0010399999999999999</v>
      </c>
      <c r="S150" s="270">
        <v>0</v>
      </c>
      <c r="T150" s="27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72" t="s">
        <v>152</v>
      </c>
      <c r="AT150" s="272" t="s">
        <v>148</v>
      </c>
      <c r="AU150" s="272" t="s">
        <v>159</v>
      </c>
      <c r="AY150" s="16" t="s">
        <v>145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6" t="s">
        <v>21</v>
      </c>
      <c r="BK150" s="144">
        <f>ROUND(I150*H150,2)</f>
        <v>0</v>
      </c>
      <c r="BL150" s="16" t="s">
        <v>152</v>
      </c>
      <c r="BM150" s="272" t="s">
        <v>190</v>
      </c>
    </row>
    <row r="151" s="13" customFormat="1">
      <c r="A151" s="13"/>
      <c r="B151" s="273"/>
      <c r="C151" s="274"/>
      <c r="D151" s="275" t="s">
        <v>154</v>
      </c>
      <c r="E151" s="276" t="s">
        <v>1</v>
      </c>
      <c r="F151" s="277" t="s">
        <v>91</v>
      </c>
      <c r="G151" s="274"/>
      <c r="H151" s="278">
        <v>2</v>
      </c>
      <c r="I151" s="279"/>
      <c r="J151" s="274"/>
      <c r="K151" s="274"/>
      <c r="L151" s="280"/>
      <c r="M151" s="281"/>
      <c r="N151" s="282"/>
      <c r="O151" s="282"/>
      <c r="P151" s="282"/>
      <c r="Q151" s="282"/>
      <c r="R151" s="282"/>
      <c r="S151" s="282"/>
      <c r="T151" s="28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84" t="s">
        <v>154</v>
      </c>
      <c r="AU151" s="284" t="s">
        <v>159</v>
      </c>
      <c r="AV151" s="13" t="s">
        <v>91</v>
      </c>
      <c r="AW151" s="13" t="s">
        <v>36</v>
      </c>
      <c r="AX151" s="13" t="s">
        <v>21</v>
      </c>
      <c r="AY151" s="284" t="s">
        <v>145</v>
      </c>
    </row>
    <row r="152" s="2" customFormat="1" ht="14.4" customHeight="1">
      <c r="A152" s="39"/>
      <c r="B152" s="40"/>
      <c r="C152" s="260" t="s">
        <v>26</v>
      </c>
      <c r="D152" s="260" t="s">
        <v>148</v>
      </c>
      <c r="E152" s="261" t="s">
        <v>191</v>
      </c>
      <c r="F152" s="262" t="s">
        <v>192</v>
      </c>
      <c r="G152" s="263" t="s">
        <v>181</v>
      </c>
      <c r="H152" s="264">
        <v>2</v>
      </c>
      <c r="I152" s="265"/>
      <c r="J152" s="266">
        <f>ROUND(I152*H152,2)</f>
        <v>0</v>
      </c>
      <c r="K152" s="267"/>
      <c r="L152" s="42"/>
      <c r="M152" s="268" t="s">
        <v>1</v>
      </c>
      <c r="N152" s="269" t="s">
        <v>47</v>
      </c>
      <c r="O152" s="92"/>
      <c r="P152" s="270">
        <f>O152*H152</f>
        <v>0</v>
      </c>
      <c r="Q152" s="270">
        <v>0.00051999999999999995</v>
      </c>
      <c r="R152" s="270">
        <f>Q152*H152</f>
        <v>0.0010399999999999999</v>
      </c>
      <c r="S152" s="270">
        <v>0</v>
      </c>
      <c r="T152" s="27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72" t="s">
        <v>152</v>
      </c>
      <c r="AT152" s="272" t="s">
        <v>148</v>
      </c>
      <c r="AU152" s="272" t="s">
        <v>159</v>
      </c>
      <c r="AY152" s="16" t="s">
        <v>145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6" t="s">
        <v>21</v>
      </c>
      <c r="BK152" s="144">
        <f>ROUND(I152*H152,2)</f>
        <v>0</v>
      </c>
      <c r="BL152" s="16" t="s">
        <v>152</v>
      </c>
      <c r="BM152" s="272" t="s">
        <v>193</v>
      </c>
    </row>
    <row r="153" s="13" customFormat="1">
      <c r="A153" s="13"/>
      <c r="B153" s="273"/>
      <c r="C153" s="274"/>
      <c r="D153" s="275" t="s">
        <v>154</v>
      </c>
      <c r="E153" s="276" t="s">
        <v>1</v>
      </c>
      <c r="F153" s="277" t="s">
        <v>91</v>
      </c>
      <c r="G153" s="274"/>
      <c r="H153" s="278">
        <v>2</v>
      </c>
      <c r="I153" s="279"/>
      <c r="J153" s="274"/>
      <c r="K153" s="274"/>
      <c r="L153" s="280"/>
      <c r="M153" s="281"/>
      <c r="N153" s="282"/>
      <c r="O153" s="282"/>
      <c r="P153" s="282"/>
      <c r="Q153" s="282"/>
      <c r="R153" s="282"/>
      <c r="S153" s="282"/>
      <c r="T153" s="28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84" t="s">
        <v>154</v>
      </c>
      <c r="AU153" s="284" t="s">
        <v>159</v>
      </c>
      <c r="AV153" s="13" t="s">
        <v>91</v>
      </c>
      <c r="AW153" s="13" t="s">
        <v>36</v>
      </c>
      <c r="AX153" s="13" t="s">
        <v>21</v>
      </c>
      <c r="AY153" s="284" t="s">
        <v>145</v>
      </c>
    </row>
    <row r="154" s="2" customFormat="1" ht="24.15" customHeight="1">
      <c r="A154" s="39"/>
      <c r="B154" s="40"/>
      <c r="C154" s="260" t="s">
        <v>166</v>
      </c>
      <c r="D154" s="260" t="s">
        <v>148</v>
      </c>
      <c r="E154" s="261" t="s">
        <v>194</v>
      </c>
      <c r="F154" s="262" t="s">
        <v>195</v>
      </c>
      <c r="G154" s="263" t="s">
        <v>181</v>
      </c>
      <c r="H154" s="264">
        <v>2</v>
      </c>
      <c r="I154" s="265"/>
      <c r="J154" s="266">
        <f>ROUND(I154*H154,2)</f>
        <v>0</v>
      </c>
      <c r="K154" s="267"/>
      <c r="L154" s="42"/>
      <c r="M154" s="268" t="s">
        <v>1</v>
      </c>
      <c r="N154" s="269" t="s">
        <v>47</v>
      </c>
      <c r="O154" s="92"/>
      <c r="P154" s="270">
        <f>O154*H154</f>
        <v>0</v>
      </c>
      <c r="Q154" s="270">
        <v>0.00051999999999999995</v>
      </c>
      <c r="R154" s="270">
        <f>Q154*H154</f>
        <v>0.0010399999999999999</v>
      </c>
      <c r="S154" s="270">
        <v>0</v>
      </c>
      <c r="T154" s="27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72" t="s">
        <v>152</v>
      </c>
      <c r="AT154" s="272" t="s">
        <v>148</v>
      </c>
      <c r="AU154" s="272" t="s">
        <v>159</v>
      </c>
      <c r="AY154" s="16" t="s">
        <v>145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6" t="s">
        <v>21</v>
      </c>
      <c r="BK154" s="144">
        <f>ROUND(I154*H154,2)</f>
        <v>0</v>
      </c>
      <c r="BL154" s="16" t="s">
        <v>152</v>
      </c>
      <c r="BM154" s="272" t="s">
        <v>196</v>
      </c>
    </row>
    <row r="155" s="13" customFormat="1">
      <c r="A155" s="13"/>
      <c r="B155" s="273"/>
      <c r="C155" s="274"/>
      <c r="D155" s="275" t="s">
        <v>154</v>
      </c>
      <c r="E155" s="276" t="s">
        <v>1</v>
      </c>
      <c r="F155" s="277" t="s">
        <v>91</v>
      </c>
      <c r="G155" s="274"/>
      <c r="H155" s="278">
        <v>2</v>
      </c>
      <c r="I155" s="279"/>
      <c r="J155" s="274"/>
      <c r="K155" s="274"/>
      <c r="L155" s="280"/>
      <c r="M155" s="281"/>
      <c r="N155" s="282"/>
      <c r="O155" s="282"/>
      <c r="P155" s="282"/>
      <c r="Q155" s="282"/>
      <c r="R155" s="282"/>
      <c r="S155" s="282"/>
      <c r="T155" s="28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84" t="s">
        <v>154</v>
      </c>
      <c r="AU155" s="284" t="s">
        <v>159</v>
      </c>
      <c r="AV155" s="13" t="s">
        <v>91</v>
      </c>
      <c r="AW155" s="13" t="s">
        <v>36</v>
      </c>
      <c r="AX155" s="13" t="s">
        <v>21</v>
      </c>
      <c r="AY155" s="284" t="s">
        <v>145</v>
      </c>
    </row>
    <row r="156" s="2" customFormat="1" ht="14.4" customHeight="1">
      <c r="A156" s="39"/>
      <c r="B156" s="40"/>
      <c r="C156" s="260" t="s">
        <v>197</v>
      </c>
      <c r="D156" s="260" t="s">
        <v>148</v>
      </c>
      <c r="E156" s="261" t="s">
        <v>198</v>
      </c>
      <c r="F156" s="262" t="s">
        <v>199</v>
      </c>
      <c r="G156" s="263" t="s">
        <v>181</v>
      </c>
      <c r="H156" s="264">
        <v>2</v>
      </c>
      <c r="I156" s="265"/>
      <c r="J156" s="266">
        <f>ROUND(I156*H156,2)</f>
        <v>0</v>
      </c>
      <c r="K156" s="267"/>
      <c r="L156" s="42"/>
      <c r="M156" s="268" t="s">
        <v>1</v>
      </c>
      <c r="N156" s="269" t="s">
        <v>47</v>
      </c>
      <c r="O156" s="92"/>
      <c r="P156" s="270">
        <f>O156*H156</f>
        <v>0</v>
      </c>
      <c r="Q156" s="270">
        <v>0.00051999999999999995</v>
      </c>
      <c r="R156" s="270">
        <f>Q156*H156</f>
        <v>0.0010399999999999999</v>
      </c>
      <c r="S156" s="270">
        <v>0</v>
      </c>
      <c r="T156" s="27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72" t="s">
        <v>152</v>
      </c>
      <c r="AT156" s="272" t="s">
        <v>148</v>
      </c>
      <c r="AU156" s="272" t="s">
        <v>159</v>
      </c>
      <c r="AY156" s="16" t="s">
        <v>145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6" t="s">
        <v>21</v>
      </c>
      <c r="BK156" s="144">
        <f>ROUND(I156*H156,2)</f>
        <v>0</v>
      </c>
      <c r="BL156" s="16" t="s">
        <v>152</v>
      </c>
      <c r="BM156" s="272" t="s">
        <v>200</v>
      </c>
    </row>
    <row r="157" s="13" customFormat="1">
      <c r="A157" s="13"/>
      <c r="B157" s="273"/>
      <c r="C157" s="274"/>
      <c r="D157" s="275" t="s">
        <v>154</v>
      </c>
      <c r="E157" s="276" t="s">
        <v>1</v>
      </c>
      <c r="F157" s="277" t="s">
        <v>91</v>
      </c>
      <c r="G157" s="274"/>
      <c r="H157" s="278">
        <v>2</v>
      </c>
      <c r="I157" s="279"/>
      <c r="J157" s="274"/>
      <c r="K157" s="274"/>
      <c r="L157" s="280"/>
      <c r="M157" s="281"/>
      <c r="N157" s="282"/>
      <c r="O157" s="282"/>
      <c r="P157" s="282"/>
      <c r="Q157" s="282"/>
      <c r="R157" s="282"/>
      <c r="S157" s="282"/>
      <c r="T157" s="28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84" t="s">
        <v>154</v>
      </c>
      <c r="AU157" s="284" t="s">
        <v>159</v>
      </c>
      <c r="AV157" s="13" t="s">
        <v>91</v>
      </c>
      <c r="AW157" s="13" t="s">
        <v>36</v>
      </c>
      <c r="AX157" s="13" t="s">
        <v>21</v>
      </c>
      <c r="AY157" s="284" t="s">
        <v>145</v>
      </c>
    </row>
    <row r="158" s="2" customFormat="1" ht="14.4" customHeight="1">
      <c r="A158" s="39"/>
      <c r="B158" s="40"/>
      <c r="C158" s="260" t="s">
        <v>175</v>
      </c>
      <c r="D158" s="260" t="s">
        <v>148</v>
      </c>
      <c r="E158" s="261" t="s">
        <v>201</v>
      </c>
      <c r="F158" s="262" t="s">
        <v>202</v>
      </c>
      <c r="G158" s="263" t="s">
        <v>181</v>
      </c>
      <c r="H158" s="264">
        <v>2</v>
      </c>
      <c r="I158" s="265"/>
      <c r="J158" s="266">
        <f>ROUND(I158*H158,2)</f>
        <v>0</v>
      </c>
      <c r="K158" s="267"/>
      <c r="L158" s="42"/>
      <c r="M158" s="268" t="s">
        <v>1</v>
      </c>
      <c r="N158" s="269" t="s">
        <v>47</v>
      </c>
      <c r="O158" s="92"/>
      <c r="P158" s="270">
        <f>O158*H158</f>
        <v>0</v>
      </c>
      <c r="Q158" s="270">
        <v>0.00051999999999999995</v>
      </c>
      <c r="R158" s="270">
        <f>Q158*H158</f>
        <v>0.0010399999999999999</v>
      </c>
      <c r="S158" s="270">
        <v>0</v>
      </c>
      <c r="T158" s="27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72" t="s">
        <v>152</v>
      </c>
      <c r="AT158" s="272" t="s">
        <v>148</v>
      </c>
      <c r="AU158" s="272" t="s">
        <v>159</v>
      </c>
      <c r="AY158" s="16" t="s">
        <v>145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6" t="s">
        <v>21</v>
      </c>
      <c r="BK158" s="144">
        <f>ROUND(I158*H158,2)</f>
        <v>0</v>
      </c>
      <c r="BL158" s="16" t="s">
        <v>152</v>
      </c>
      <c r="BM158" s="272" t="s">
        <v>203</v>
      </c>
    </row>
    <row r="159" s="13" customFormat="1">
      <c r="A159" s="13"/>
      <c r="B159" s="273"/>
      <c r="C159" s="274"/>
      <c r="D159" s="275" t="s">
        <v>154</v>
      </c>
      <c r="E159" s="276" t="s">
        <v>1</v>
      </c>
      <c r="F159" s="277" t="s">
        <v>91</v>
      </c>
      <c r="G159" s="274"/>
      <c r="H159" s="278">
        <v>2</v>
      </c>
      <c r="I159" s="279"/>
      <c r="J159" s="274"/>
      <c r="K159" s="274"/>
      <c r="L159" s="280"/>
      <c r="M159" s="281"/>
      <c r="N159" s="282"/>
      <c r="O159" s="282"/>
      <c r="P159" s="282"/>
      <c r="Q159" s="282"/>
      <c r="R159" s="282"/>
      <c r="S159" s="282"/>
      <c r="T159" s="28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84" t="s">
        <v>154</v>
      </c>
      <c r="AU159" s="284" t="s">
        <v>159</v>
      </c>
      <c r="AV159" s="13" t="s">
        <v>91</v>
      </c>
      <c r="AW159" s="13" t="s">
        <v>36</v>
      </c>
      <c r="AX159" s="13" t="s">
        <v>21</v>
      </c>
      <c r="AY159" s="284" t="s">
        <v>145</v>
      </c>
    </row>
    <row r="160" s="2" customFormat="1" ht="14.4" customHeight="1">
      <c r="A160" s="39"/>
      <c r="B160" s="40"/>
      <c r="C160" s="260" t="s">
        <v>204</v>
      </c>
      <c r="D160" s="260" t="s">
        <v>148</v>
      </c>
      <c r="E160" s="261" t="s">
        <v>205</v>
      </c>
      <c r="F160" s="262" t="s">
        <v>206</v>
      </c>
      <c r="G160" s="263" t="s">
        <v>181</v>
      </c>
      <c r="H160" s="264">
        <v>8</v>
      </c>
      <c r="I160" s="265"/>
      <c r="J160" s="266">
        <f>ROUND(I160*H160,2)</f>
        <v>0</v>
      </c>
      <c r="K160" s="267"/>
      <c r="L160" s="42"/>
      <c r="M160" s="268" t="s">
        <v>1</v>
      </c>
      <c r="N160" s="269" t="s">
        <v>47</v>
      </c>
      <c r="O160" s="92"/>
      <c r="P160" s="270">
        <f>O160*H160</f>
        <v>0</v>
      </c>
      <c r="Q160" s="270">
        <v>0.00051999999999999995</v>
      </c>
      <c r="R160" s="270">
        <f>Q160*H160</f>
        <v>0.0041599999999999996</v>
      </c>
      <c r="S160" s="270">
        <v>0</v>
      </c>
      <c r="T160" s="27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72" t="s">
        <v>152</v>
      </c>
      <c r="AT160" s="272" t="s">
        <v>148</v>
      </c>
      <c r="AU160" s="272" t="s">
        <v>159</v>
      </c>
      <c r="AY160" s="16" t="s">
        <v>145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6" t="s">
        <v>21</v>
      </c>
      <c r="BK160" s="144">
        <f>ROUND(I160*H160,2)</f>
        <v>0</v>
      </c>
      <c r="BL160" s="16" t="s">
        <v>152</v>
      </c>
      <c r="BM160" s="272" t="s">
        <v>207</v>
      </c>
    </row>
    <row r="161" s="13" customFormat="1">
      <c r="A161" s="13"/>
      <c r="B161" s="273"/>
      <c r="C161" s="274"/>
      <c r="D161" s="275" t="s">
        <v>154</v>
      </c>
      <c r="E161" s="276" t="s">
        <v>1</v>
      </c>
      <c r="F161" s="277" t="s">
        <v>183</v>
      </c>
      <c r="G161" s="274"/>
      <c r="H161" s="278">
        <v>8</v>
      </c>
      <c r="I161" s="279"/>
      <c r="J161" s="274"/>
      <c r="K161" s="274"/>
      <c r="L161" s="280"/>
      <c r="M161" s="281"/>
      <c r="N161" s="282"/>
      <c r="O161" s="282"/>
      <c r="P161" s="282"/>
      <c r="Q161" s="282"/>
      <c r="R161" s="282"/>
      <c r="S161" s="282"/>
      <c r="T161" s="28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84" t="s">
        <v>154</v>
      </c>
      <c r="AU161" s="284" t="s">
        <v>159</v>
      </c>
      <c r="AV161" s="13" t="s">
        <v>91</v>
      </c>
      <c r="AW161" s="13" t="s">
        <v>36</v>
      </c>
      <c r="AX161" s="13" t="s">
        <v>21</v>
      </c>
      <c r="AY161" s="284" t="s">
        <v>145</v>
      </c>
    </row>
    <row r="162" s="2" customFormat="1" ht="24.15" customHeight="1">
      <c r="A162" s="39"/>
      <c r="B162" s="40"/>
      <c r="C162" s="260" t="s">
        <v>8</v>
      </c>
      <c r="D162" s="260" t="s">
        <v>148</v>
      </c>
      <c r="E162" s="261" t="s">
        <v>208</v>
      </c>
      <c r="F162" s="262" t="s">
        <v>209</v>
      </c>
      <c r="G162" s="263" t="s">
        <v>181</v>
      </c>
      <c r="H162" s="264">
        <v>2</v>
      </c>
      <c r="I162" s="265"/>
      <c r="J162" s="266">
        <f>ROUND(I162*H162,2)</f>
        <v>0</v>
      </c>
      <c r="K162" s="267"/>
      <c r="L162" s="42"/>
      <c r="M162" s="268" t="s">
        <v>1</v>
      </c>
      <c r="N162" s="269" t="s">
        <v>47</v>
      </c>
      <c r="O162" s="92"/>
      <c r="P162" s="270">
        <f>O162*H162</f>
        <v>0</v>
      </c>
      <c r="Q162" s="270">
        <v>0.00051999999999999995</v>
      </c>
      <c r="R162" s="270">
        <f>Q162*H162</f>
        <v>0.0010399999999999999</v>
      </c>
      <c r="S162" s="270">
        <v>0</v>
      </c>
      <c r="T162" s="27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72" t="s">
        <v>152</v>
      </c>
      <c r="AT162" s="272" t="s">
        <v>148</v>
      </c>
      <c r="AU162" s="272" t="s">
        <v>159</v>
      </c>
      <c r="AY162" s="16" t="s">
        <v>145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6" t="s">
        <v>21</v>
      </c>
      <c r="BK162" s="144">
        <f>ROUND(I162*H162,2)</f>
        <v>0</v>
      </c>
      <c r="BL162" s="16" t="s">
        <v>152</v>
      </c>
      <c r="BM162" s="272" t="s">
        <v>210</v>
      </c>
    </row>
    <row r="163" s="13" customFormat="1">
      <c r="A163" s="13"/>
      <c r="B163" s="273"/>
      <c r="C163" s="274"/>
      <c r="D163" s="275" t="s">
        <v>154</v>
      </c>
      <c r="E163" s="276" t="s">
        <v>1</v>
      </c>
      <c r="F163" s="277" t="s">
        <v>91</v>
      </c>
      <c r="G163" s="274"/>
      <c r="H163" s="278">
        <v>2</v>
      </c>
      <c r="I163" s="279"/>
      <c r="J163" s="274"/>
      <c r="K163" s="274"/>
      <c r="L163" s="280"/>
      <c r="M163" s="281"/>
      <c r="N163" s="282"/>
      <c r="O163" s="282"/>
      <c r="P163" s="282"/>
      <c r="Q163" s="282"/>
      <c r="R163" s="282"/>
      <c r="S163" s="282"/>
      <c r="T163" s="28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84" t="s">
        <v>154</v>
      </c>
      <c r="AU163" s="284" t="s">
        <v>159</v>
      </c>
      <c r="AV163" s="13" t="s">
        <v>91</v>
      </c>
      <c r="AW163" s="13" t="s">
        <v>36</v>
      </c>
      <c r="AX163" s="13" t="s">
        <v>21</v>
      </c>
      <c r="AY163" s="284" t="s">
        <v>145</v>
      </c>
    </row>
    <row r="164" s="2" customFormat="1" ht="14.4" customHeight="1">
      <c r="A164" s="39"/>
      <c r="B164" s="40"/>
      <c r="C164" s="260" t="s">
        <v>152</v>
      </c>
      <c r="D164" s="260" t="s">
        <v>148</v>
      </c>
      <c r="E164" s="261" t="s">
        <v>211</v>
      </c>
      <c r="F164" s="262" t="s">
        <v>212</v>
      </c>
      <c r="G164" s="263" t="s">
        <v>181</v>
      </c>
      <c r="H164" s="264">
        <v>1</v>
      </c>
      <c r="I164" s="265"/>
      <c r="J164" s="266">
        <f>ROUND(I164*H164,2)</f>
        <v>0</v>
      </c>
      <c r="K164" s="267"/>
      <c r="L164" s="42"/>
      <c r="M164" s="268" t="s">
        <v>1</v>
      </c>
      <c r="N164" s="269" t="s">
        <v>47</v>
      </c>
      <c r="O164" s="92"/>
      <c r="P164" s="270">
        <f>O164*H164</f>
        <v>0</v>
      </c>
      <c r="Q164" s="270">
        <v>0.0011000000000000001</v>
      </c>
      <c r="R164" s="270">
        <f>Q164*H164</f>
        <v>0.0011000000000000001</v>
      </c>
      <c r="S164" s="270">
        <v>0</v>
      </c>
      <c r="T164" s="27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72" t="s">
        <v>152</v>
      </c>
      <c r="AT164" s="272" t="s">
        <v>148</v>
      </c>
      <c r="AU164" s="272" t="s">
        <v>159</v>
      </c>
      <c r="AY164" s="16" t="s">
        <v>145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6" t="s">
        <v>21</v>
      </c>
      <c r="BK164" s="144">
        <f>ROUND(I164*H164,2)</f>
        <v>0</v>
      </c>
      <c r="BL164" s="16" t="s">
        <v>152</v>
      </c>
      <c r="BM164" s="272" t="s">
        <v>213</v>
      </c>
    </row>
    <row r="165" s="13" customFormat="1">
      <c r="A165" s="13"/>
      <c r="B165" s="273"/>
      <c r="C165" s="274"/>
      <c r="D165" s="275" t="s">
        <v>154</v>
      </c>
      <c r="E165" s="276" t="s">
        <v>1</v>
      </c>
      <c r="F165" s="277" t="s">
        <v>21</v>
      </c>
      <c r="G165" s="274"/>
      <c r="H165" s="278">
        <v>1</v>
      </c>
      <c r="I165" s="279"/>
      <c r="J165" s="274"/>
      <c r="K165" s="274"/>
      <c r="L165" s="280"/>
      <c r="M165" s="281"/>
      <c r="N165" s="282"/>
      <c r="O165" s="282"/>
      <c r="P165" s="282"/>
      <c r="Q165" s="282"/>
      <c r="R165" s="282"/>
      <c r="S165" s="282"/>
      <c r="T165" s="28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84" t="s">
        <v>154</v>
      </c>
      <c r="AU165" s="284" t="s">
        <v>159</v>
      </c>
      <c r="AV165" s="13" t="s">
        <v>91</v>
      </c>
      <c r="AW165" s="13" t="s">
        <v>36</v>
      </c>
      <c r="AX165" s="13" t="s">
        <v>21</v>
      </c>
      <c r="AY165" s="284" t="s">
        <v>145</v>
      </c>
    </row>
    <row r="166" s="2" customFormat="1" ht="14.4" customHeight="1">
      <c r="A166" s="39"/>
      <c r="B166" s="40"/>
      <c r="C166" s="260" t="s">
        <v>214</v>
      </c>
      <c r="D166" s="260" t="s">
        <v>148</v>
      </c>
      <c r="E166" s="261" t="s">
        <v>215</v>
      </c>
      <c r="F166" s="262" t="s">
        <v>216</v>
      </c>
      <c r="G166" s="263" t="s">
        <v>181</v>
      </c>
      <c r="H166" s="264">
        <v>1</v>
      </c>
      <c r="I166" s="265"/>
      <c r="J166" s="266">
        <f>ROUND(I166*H166,2)</f>
        <v>0</v>
      </c>
      <c r="K166" s="267"/>
      <c r="L166" s="42"/>
      <c r="M166" s="268" t="s">
        <v>1</v>
      </c>
      <c r="N166" s="269" t="s">
        <v>47</v>
      </c>
      <c r="O166" s="92"/>
      <c r="P166" s="270">
        <f>O166*H166</f>
        <v>0</v>
      </c>
      <c r="Q166" s="270">
        <v>0.0011000000000000001</v>
      </c>
      <c r="R166" s="270">
        <f>Q166*H166</f>
        <v>0.0011000000000000001</v>
      </c>
      <c r="S166" s="270">
        <v>0</v>
      </c>
      <c r="T166" s="27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72" t="s">
        <v>152</v>
      </c>
      <c r="AT166" s="272" t="s">
        <v>148</v>
      </c>
      <c r="AU166" s="272" t="s">
        <v>159</v>
      </c>
      <c r="AY166" s="16" t="s">
        <v>145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6" t="s">
        <v>21</v>
      </c>
      <c r="BK166" s="144">
        <f>ROUND(I166*H166,2)</f>
        <v>0</v>
      </c>
      <c r="BL166" s="16" t="s">
        <v>152</v>
      </c>
      <c r="BM166" s="272" t="s">
        <v>217</v>
      </c>
    </row>
    <row r="167" s="13" customFormat="1">
      <c r="A167" s="13"/>
      <c r="B167" s="273"/>
      <c r="C167" s="274"/>
      <c r="D167" s="275" t="s">
        <v>154</v>
      </c>
      <c r="E167" s="276" t="s">
        <v>1</v>
      </c>
      <c r="F167" s="277" t="s">
        <v>21</v>
      </c>
      <c r="G167" s="274"/>
      <c r="H167" s="278">
        <v>1</v>
      </c>
      <c r="I167" s="279"/>
      <c r="J167" s="274"/>
      <c r="K167" s="274"/>
      <c r="L167" s="280"/>
      <c r="M167" s="281"/>
      <c r="N167" s="282"/>
      <c r="O167" s="282"/>
      <c r="P167" s="282"/>
      <c r="Q167" s="282"/>
      <c r="R167" s="282"/>
      <c r="S167" s="282"/>
      <c r="T167" s="28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84" t="s">
        <v>154</v>
      </c>
      <c r="AU167" s="284" t="s">
        <v>159</v>
      </c>
      <c r="AV167" s="13" t="s">
        <v>91</v>
      </c>
      <c r="AW167" s="13" t="s">
        <v>36</v>
      </c>
      <c r="AX167" s="13" t="s">
        <v>21</v>
      </c>
      <c r="AY167" s="284" t="s">
        <v>145</v>
      </c>
    </row>
    <row r="168" s="12" customFormat="1" ht="22.8" customHeight="1">
      <c r="A168" s="12"/>
      <c r="B168" s="244"/>
      <c r="C168" s="245"/>
      <c r="D168" s="246" t="s">
        <v>81</v>
      </c>
      <c r="E168" s="258" t="s">
        <v>218</v>
      </c>
      <c r="F168" s="258" t="s">
        <v>219</v>
      </c>
      <c r="G168" s="245"/>
      <c r="H168" s="245"/>
      <c r="I168" s="248"/>
      <c r="J168" s="259">
        <f>BK168</f>
        <v>0</v>
      </c>
      <c r="K168" s="245"/>
      <c r="L168" s="250"/>
      <c r="M168" s="251"/>
      <c r="N168" s="252"/>
      <c r="O168" s="252"/>
      <c r="P168" s="253">
        <f>SUM(P169:P180)</f>
        <v>0</v>
      </c>
      <c r="Q168" s="252"/>
      <c r="R168" s="253">
        <f>SUM(R169:R180)</f>
        <v>0</v>
      </c>
      <c r="S168" s="252"/>
      <c r="T168" s="254">
        <f>SUM(T169:T180)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55" t="s">
        <v>91</v>
      </c>
      <c r="AT168" s="256" t="s">
        <v>81</v>
      </c>
      <c r="AU168" s="256" t="s">
        <v>21</v>
      </c>
      <c r="AY168" s="255" t="s">
        <v>145</v>
      </c>
      <c r="BK168" s="257">
        <f>SUM(BK169:BK180)</f>
        <v>0</v>
      </c>
    </row>
    <row r="169" s="2" customFormat="1" ht="14.4" customHeight="1">
      <c r="A169" s="39"/>
      <c r="B169" s="40"/>
      <c r="C169" s="260" t="s">
        <v>220</v>
      </c>
      <c r="D169" s="260" t="s">
        <v>148</v>
      </c>
      <c r="E169" s="261" t="s">
        <v>221</v>
      </c>
      <c r="F169" s="262" t="s">
        <v>222</v>
      </c>
      <c r="G169" s="263" t="s">
        <v>1</v>
      </c>
      <c r="H169" s="264">
        <v>9</v>
      </c>
      <c r="I169" s="265"/>
      <c r="J169" s="266">
        <f>ROUND(I169*H169,2)</f>
        <v>0</v>
      </c>
      <c r="K169" s="267"/>
      <c r="L169" s="42"/>
      <c r="M169" s="268" t="s">
        <v>1</v>
      </c>
      <c r="N169" s="269" t="s">
        <v>47</v>
      </c>
      <c r="O169" s="92"/>
      <c r="P169" s="270">
        <f>O169*H169</f>
        <v>0</v>
      </c>
      <c r="Q169" s="270">
        <v>0</v>
      </c>
      <c r="R169" s="270">
        <f>Q169*H169</f>
        <v>0</v>
      </c>
      <c r="S169" s="270">
        <v>0</v>
      </c>
      <c r="T169" s="27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72" t="s">
        <v>152</v>
      </c>
      <c r="AT169" s="272" t="s">
        <v>148</v>
      </c>
      <c r="AU169" s="272" t="s">
        <v>91</v>
      </c>
      <c r="AY169" s="16" t="s">
        <v>145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6" t="s">
        <v>21</v>
      </c>
      <c r="BK169" s="144">
        <f>ROUND(I169*H169,2)</f>
        <v>0</v>
      </c>
      <c r="BL169" s="16" t="s">
        <v>152</v>
      </c>
      <c r="BM169" s="272" t="s">
        <v>223</v>
      </c>
    </row>
    <row r="170" s="13" customFormat="1">
      <c r="A170" s="13"/>
      <c r="B170" s="273"/>
      <c r="C170" s="274"/>
      <c r="D170" s="275" t="s">
        <v>154</v>
      </c>
      <c r="E170" s="276" t="s">
        <v>1</v>
      </c>
      <c r="F170" s="277" t="s">
        <v>187</v>
      </c>
      <c r="G170" s="274"/>
      <c r="H170" s="278">
        <v>9</v>
      </c>
      <c r="I170" s="279"/>
      <c r="J170" s="274"/>
      <c r="K170" s="274"/>
      <c r="L170" s="280"/>
      <c r="M170" s="281"/>
      <c r="N170" s="282"/>
      <c r="O170" s="282"/>
      <c r="P170" s="282"/>
      <c r="Q170" s="282"/>
      <c r="R170" s="282"/>
      <c r="S170" s="282"/>
      <c r="T170" s="28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84" t="s">
        <v>154</v>
      </c>
      <c r="AU170" s="284" t="s">
        <v>91</v>
      </c>
      <c r="AV170" s="13" t="s">
        <v>91</v>
      </c>
      <c r="AW170" s="13" t="s">
        <v>36</v>
      </c>
      <c r="AX170" s="13" t="s">
        <v>21</v>
      </c>
      <c r="AY170" s="284" t="s">
        <v>145</v>
      </c>
    </row>
    <row r="171" s="2" customFormat="1" ht="24.15" customHeight="1">
      <c r="A171" s="39"/>
      <c r="B171" s="40"/>
      <c r="C171" s="260" t="s">
        <v>224</v>
      </c>
      <c r="D171" s="260" t="s">
        <v>148</v>
      </c>
      <c r="E171" s="261" t="s">
        <v>225</v>
      </c>
      <c r="F171" s="262" t="s">
        <v>226</v>
      </c>
      <c r="G171" s="263" t="s">
        <v>1</v>
      </c>
      <c r="H171" s="264">
        <v>9</v>
      </c>
      <c r="I171" s="265"/>
      <c r="J171" s="266">
        <f>ROUND(I171*H171,2)</f>
        <v>0</v>
      </c>
      <c r="K171" s="267"/>
      <c r="L171" s="42"/>
      <c r="M171" s="268" t="s">
        <v>1</v>
      </c>
      <c r="N171" s="269" t="s">
        <v>47</v>
      </c>
      <c r="O171" s="92"/>
      <c r="P171" s="270">
        <f>O171*H171</f>
        <v>0</v>
      </c>
      <c r="Q171" s="270">
        <v>0</v>
      </c>
      <c r="R171" s="270">
        <f>Q171*H171</f>
        <v>0</v>
      </c>
      <c r="S171" s="270">
        <v>0</v>
      </c>
      <c r="T171" s="27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72" t="s">
        <v>152</v>
      </c>
      <c r="AT171" s="272" t="s">
        <v>148</v>
      </c>
      <c r="AU171" s="272" t="s">
        <v>91</v>
      </c>
      <c r="AY171" s="16" t="s">
        <v>145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6" t="s">
        <v>21</v>
      </c>
      <c r="BK171" s="144">
        <f>ROUND(I171*H171,2)</f>
        <v>0</v>
      </c>
      <c r="BL171" s="16" t="s">
        <v>152</v>
      </c>
      <c r="BM171" s="272" t="s">
        <v>227</v>
      </c>
    </row>
    <row r="172" s="13" customFormat="1">
      <c r="A172" s="13"/>
      <c r="B172" s="273"/>
      <c r="C172" s="274"/>
      <c r="D172" s="275" t="s">
        <v>154</v>
      </c>
      <c r="E172" s="276" t="s">
        <v>1</v>
      </c>
      <c r="F172" s="277" t="s">
        <v>187</v>
      </c>
      <c r="G172" s="274"/>
      <c r="H172" s="278">
        <v>9</v>
      </c>
      <c r="I172" s="279"/>
      <c r="J172" s="274"/>
      <c r="K172" s="274"/>
      <c r="L172" s="280"/>
      <c r="M172" s="281"/>
      <c r="N172" s="282"/>
      <c r="O172" s="282"/>
      <c r="P172" s="282"/>
      <c r="Q172" s="282"/>
      <c r="R172" s="282"/>
      <c r="S172" s="282"/>
      <c r="T172" s="28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84" t="s">
        <v>154</v>
      </c>
      <c r="AU172" s="284" t="s">
        <v>91</v>
      </c>
      <c r="AV172" s="13" t="s">
        <v>91</v>
      </c>
      <c r="AW172" s="13" t="s">
        <v>36</v>
      </c>
      <c r="AX172" s="13" t="s">
        <v>21</v>
      </c>
      <c r="AY172" s="284" t="s">
        <v>145</v>
      </c>
    </row>
    <row r="173" s="2" customFormat="1" ht="14.4" customHeight="1">
      <c r="A173" s="39"/>
      <c r="B173" s="40"/>
      <c r="C173" s="260" t="s">
        <v>228</v>
      </c>
      <c r="D173" s="260" t="s">
        <v>148</v>
      </c>
      <c r="E173" s="261" t="s">
        <v>229</v>
      </c>
      <c r="F173" s="262" t="s">
        <v>230</v>
      </c>
      <c r="G173" s="263" t="s">
        <v>1</v>
      </c>
      <c r="H173" s="264">
        <v>2</v>
      </c>
      <c r="I173" s="265"/>
      <c r="J173" s="266">
        <f>ROUND(I173*H173,2)</f>
        <v>0</v>
      </c>
      <c r="K173" s="267"/>
      <c r="L173" s="42"/>
      <c r="M173" s="268" t="s">
        <v>1</v>
      </c>
      <c r="N173" s="269" t="s">
        <v>47</v>
      </c>
      <c r="O173" s="92"/>
      <c r="P173" s="270">
        <f>O173*H173</f>
        <v>0</v>
      </c>
      <c r="Q173" s="270">
        <v>0</v>
      </c>
      <c r="R173" s="270">
        <f>Q173*H173</f>
        <v>0</v>
      </c>
      <c r="S173" s="270">
        <v>0</v>
      </c>
      <c r="T173" s="27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72" t="s">
        <v>152</v>
      </c>
      <c r="AT173" s="272" t="s">
        <v>148</v>
      </c>
      <c r="AU173" s="272" t="s">
        <v>91</v>
      </c>
      <c r="AY173" s="16" t="s">
        <v>145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6" t="s">
        <v>21</v>
      </c>
      <c r="BK173" s="144">
        <f>ROUND(I173*H173,2)</f>
        <v>0</v>
      </c>
      <c r="BL173" s="16" t="s">
        <v>152</v>
      </c>
      <c r="BM173" s="272" t="s">
        <v>231</v>
      </c>
    </row>
    <row r="174" s="13" customFormat="1">
      <c r="A174" s="13"/>
      <c r="B174" s="273"/>
      <c r="C174" s="274"/>
      <c r="D174" s="275" t="s">
        <v>154</v>
      </c>
      <c r="E174" s="276" t="s">
        <v>1</v>
      </c>
      <c r="F174" s="277" t="s">
        <v>91</v>
      </c>
      <c r="G174" s="274"/>
      <c r="H174" s="278">
        <v>2</v>
      </c>
      <c r="I174" s="279"/>
      <c r="J174" s="274"/>
      <c r="K174" s="274"/>
      <c r="L174" s="280"/>
      <c r="M174" s="281"/>
      <c r="N174" s="282"/>
      <c r="O174" s="282"/>
      <c r="P174" s="282"/>
      <c r="Q174" s="282"/>
      <c r="R174" s="282"/>
      <c r="S174" s="282"/>
      <c r="T174" s="28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84" t="s">
        <v>154</v>
      </c>
      <c r="AU174" s="284" t="s">
        <v>91</v>
      </c>
      <c r="AV174" s="13" t="s">
        <v>91</v>
      </c>
      <c r="AW174" s="13" t="s">
        <v>36</v>
      </c>
      <c r="AX174" s="13" t="s">
        <v>21</v>
      </c>
      <c r="AY174" s="284" t="s">
        <v>145</v>
      </c>
    </row>
    <row r="175" s="2" customFormat="1" ht="14.4" customHeight="1">
      <c r="A175" s="39"/>
      <c r="B175" s="40"/>
      <c r="C175" s="260" t="s">
        <v>7</v>
      </c>
      <c r="D175" s="260" t="s">
        <v>148</v>
      </c>
      <c r="E175" s="261" t="s">
        <v>232</v>
      </c>
      <c r="F175" s="262" t="s">
        <v>233</v>
      </c>
      <c r="G175" s="263" t="s">
        <v>1</v>
      </c>
      <c r="H175" s="264">
        <v>5</v>
      </c>
      <c r="I175" s="265"/>
      <c r="J175" s="266">
        <f>ROUND(I175*H175,2)</f>
        <v>0</v>
      </c>
      <c r="K175" s="267"/>
      <c r="L175" s="42"/>
      <c r="M175" s="268" t="s">
        <v>1</v>
      </c>
      <c r="N175" s="269" t="s">
        <v>47</v>
      </c>
      <c r="O175" s="92"/>
      <c r="P175" s="270">
        <f>O175*H175</f>
        <v>0</v>
      </c>
      <c r="Q175" s="270">
        <v>0</v>
      </c>
      <c r="R175" s="270">
        <f>Q175*H175</f>
        <v>0</v>
      </c>
      <c r="S175" s="270">
        <v>0</v>
      </c>
      <c r="T175" s="27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72" t="s">
        <v>152</v>
      </c>
      <c r="AT175" s="272" t="s">
        <v>148</v>
      </c>
      <c r="AU175" s="272" t="s">
        <v>91</v>
      </c>
      <c r="AY175" s="16" t="s">
        <v>145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6" t="s">
        <v>21</v>
      </c>
      <c r="BK175" s="144">
        <f>ROUND(I175*H175,2)</f>
        <v>0</v>
      </c>
      <c r="BL175" s="16" t="s">
        <v>152</v>
      </c>
      <c r="BM175" s="272" t="s">
        <v>234</v>
      </c>
    </row>
    <row r="176" s="13" customFormat="1">
      <c r="A176" s="13"/>
      <c r="B176" s="273"/>
      <c r="C176" s="274"/>
      <c r="D176" s="275" t="s">
        <v>154</v>
      </c>
      <c r="E176" s="276" t="s">
        <v>1</v>
      </c>
      <c r="F176" s="277" t="s">
        <v>167</v>
      </c>
      <c r="G176" s="274"/>
      <c r="H176" s="278">
        <v>5</v>
      </c>
      <c r="I176" s="279"/>
      <c r="J176" s="274"/>
      <c r="K176" s="274"/>
      <c r="L176" s="280"/>
      <c r="M176" s="281"/>
      <c r="N176" s="282"/>
      <c r="O176" s="282"/>
      <c r="P176" s="282"/>
      <c r="Q176" s="282"/>
      <c r="R176" s="282"/>
      <c r="S176" s="282"/>
      <c r="T176" s="28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84" t="s">
        <v>154</v>
      </c>
      <c r="AU176" s="284" t="s">
        <v>91</v>
      </c>
      <c r="AV176" s="13" t="s">
        <v>91</v>
      </c>
      <c r="AW176" s="13" t="s">
        <v>36</v>
      </c>
      <c r="AX176" s="13" t="s">
        <v>21</v>
      </c>
      <c r="AY176" s="284" t="s">
        <v>145</v>
      </c>
    </row>
    <row r="177" s="2" customFormat="1" ht="14.4" customHeight="1">
      <c r="A177" s="39"/>
      <c r="B177" s="40"/>
      <c r="C177" s="260" t="s">
        <v>235</v>
      </c>
      <c r="D177" s="260" t="s">
        <v>148</v>
      </c>
      <c r="E177" s="261" t="s">
        <v>236</v>
      </c>
      <c r="F177" s="262" t="s">
        <v>237</v>
      </c>
      <c r="G177" s="263" t="s">
        <v>1</v>
      </c>
      <c r="H177" s="264">
        <v>1</v>
      </c>
      <c r="I177" s="265"/>
      <c r="J177" s="266">
        <f>ROUND(I177*H177,2)</f>
        <v>0</v>
      </c>
      <c r="K177" s="267"/>
      <c r="L177" s="42"/>
      <c r="M177" s="268" t="s">
        <v>1</v>
      </c>
      <c r="N177" s="269" t="s">
        <v>47</v>
      </c>
      <c r="O177" s="92"/>
      <c r="P177" s="270">
        <f>O177*H177</f>
        <v>0</v>
      </c>
      <c r="Q177" s="270">
        <v>0</v>
      </c>
      <c r="R177" s="270">
        <f>Q177*H177</f>
        <v>0</v>
      </c>
      <c r="S177" s="270">
        <v>0</v>
      </c>
      <c r="T177" s="27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72" t="s">
        <v>152</v>
      </c>
      <c r="AT177" s="272" t="s">
        <v>148</v>
      </c>
      <c r="AU177" s="272" t="s">
        <v>91</v>
      </c>
      <c r="AY177" s="16" t="s">
        <v>145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6" t="s">
        <v>21</v>
      </c>
      <c r="BK177" s="144">
        <f>ROUND(I177*H177,2)</f>
        <v>0</v>
      </c>
      <c r="BL177" s="16" t="s">
        <v>152</v>
      </c>
      <c r="BM177" s="272" t="s">
        <v>238</v>
      </c>
    </row>
    <row r="178" s="13" customFormat="1">
      <c r="A178" s="13"/>
      <c r="B178" s="273"/>
      <c r="C178" s="274"/>
      <c r="D178" s="275" t="s">
        <v>154</v>
      </c>
      <c r="E178" s="276" t="s">
        <v>1</v>
      </c>
      <c r="F178" s="277" t="s">
        <v>21</v>
      </c>
      <c r="G178" s="274"/>
      <c r="H178" s="278">
        <v>1</v>
      </c>
      <c r="I178" s="279"/>
      <c r="J178" s="274"/>
      <c r="K178" s="274"/>
      <c r="L178" s="280"/>
      <c r="M178" s="281"/>
      <c r="N178" s="282"/>
      <c r="O178" s="282"/>
      <c r="P178" s="282"/>
      <c r="Q178" s="282"/>
      <c r="R178" s="282"/>
      <c r="S178" s="282"/>
      <c r="T178" s="28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84" t="s">
        <v>154</v>
      </c>
      <c r="AU178" s="284" t="s">
        <v>91</v>
      </c>
      <c r="AV178" s="13" t="s">
        <v>91</v>
      </c>
      <c r="AW178" s="13" t="s">
        <v>36</v>
      </c>
      <c r="AX178" s="13" t="s">
        <v>21</v>
      </c>
      <c r="AY178" s="284" t="s">
        <v>145</v>
      </c>
    </row>
    <row r="179" s="2" customFormat="1" ht="14.4" customHeight="1">
      <c r="A179" s="39"/>
      <c r="B179" s="40"/>
      <c r="C179" s="260" t="s">
        <v>239</v>
      </c>
      <c r="D179" s="260" t="s">
        <v>148</v>
      </c>
      <c r="E179" s="261" t="s">
        <v>240</v>
      </c>
      <c r="F179" s="262" t="s">
        <v>241</v>
      </c>
      <c r="G179" s="263" t="s">
        <v>1</v>
      </c>
      <c r="H179" s="264">
        <v>1</v>
      </c>
      <c r="I179" s="265"/>
      <c r="J179" s="266">
        <f>ROUND(I179*H179,2)</f>
        <v>0</v>
      </c>
      <c r="K179" s="267"/>
      <c r="L179" s="42"/>
      <c r="M179" s="268" t="s">
        <v>1</v>
      </c>
      <c r="N179" s="269" t="s">
        <v>47</v>
      </c>
      <c r="O179" s="92"/>
      <c r="P179" s="270">
        <f>O179*H179</f>
        <v>0</v>
      </c>
      <c r="Q179" s="270">
        <v>0</v>
      </c>
      <c r="R179" s="270">
        <f>Q179*H179</f>
        <v>0</v>
      </c>
      <c r="S179" s="270">
        <v>0</v>
      </c>
      <c r="T179" s="27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72" t="s">
        <v>152</v>
      </c>
      <c r="AT179" s="272" t="s">
        <v>148</v>
      </c>
      <c r="AU179" s="272" t="s">
        <v>91</v>
      </c>
      <c r="AY179" s="16" t="s">
        <v>145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6" t="s">
        <v>21</v>
      </c>
      <c r="BK179" s="144">
        <f>ROUND(I179*H179,2)</f>
        <v>0</v>
      </c>
      <c r="BL179" s="16" t="s">
        <v>152</v>
      </c>
      <c r="BM179" s="272" t="s">
        <v>242</v>
      </c>
    </row>
    <row r="180" s="13" customFormat="1">
      <c r="A180" s="13"/>
      <c r="B180" s="273"/>
      <c r="C180" s="274"/>
      <c r="D180" s="275" t="s">
        <v>154</v>
      </c>
      <c r="E180" s="276" t="s">
        <v>1</v>
      </c>
      <c r="F180" s="277" t="s">
        <v>21</v>
      </c>
      <c r="G180" s="274"/>
      <c r="H180" s="278">
        <v>1</v>
      </c>
      <c r="I180" s="279"/>
      <c r="J180" s="274"/>
      <c r="K180" s="274"/>
      <c r="L180" s="280"/>
      <c r="M180" s="285"/>
      <c r="N180" s="286"/>
      <c r="O180" s="286"/>
      <c r="P180" s="286"/>
      <c r="Q180" s="286"/>
      <c r="R180" s="286"/>
      <c r="S180" s="286"/>
      <c r="T180" s="28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84" t="s">
        <v>154</v>
      </c>
      <c r="AU180" s="284" t="s">
        <v>91</v>
      </c>
      <c r="AV180" s="13" t="s">
        <v>91</v>
      </c>
      <c r="AW180" s="13" t="s">
        <v>36</v>
      </c>
      <c r="AX180" s="13" t="s">
        <v>21</v>
      </c>
      <c r="AY180" s="284" t="s">
        <v>145</v>
      </c>
    </row>
    <row r="181" s="2" customFormat="1" ht="6.96" customHeight="1">
      <c r="A181" s="39"/>
      <c r="B181" s="67"/>
      <c r="C181" s="68"/>
      <c r="D181" s="68"/>
      <c r="E181" s="68"/>
      <c r="F181" s="68"/>
      <c r="G181" s="68"/>
      <c r="H181" s="68"/>
      <c r="I181" s="201"/>
      <c r="J181" s="68"/>
      <c r="K181" s="68"/>
      <c r="L181" s="42"/>
      <c r="M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</row>
  </sheetData>
  <sheetProtection sheet="1" autoFilter="0" formatColumns="0" formatRows="0" objects="1" scenarios="1" spinCount="100000" saltValue="kfJbiHPm+bWL6aTGX6/RooRnogHC+/TJ3/2YLyHjp3ipCLoMu7a6VF7vbXrc9cThgIVghXXWIKpHCPX4/Q7zJg==" hashValue="96G6ChFqA1GIT5LygSmyOkv3TORbMLUlkAhpWHA0+EIwPyqt4utg37BtXpQkih1WDVKk6cjWb7N6zdrxKk+qtQ==" algorithmName="SHA-512" password="CC35"/>
  <autoFilter ref="C129:K180"/>
  <mergeCells count="14">
    <mergeCell ref="E7:H7"/>
    <mergeCell ref="E9:H9"/>
    <mergeCell ref="E18:H18"/>
    <mergeCell ref="E27:H27"/>
    <mergeCell ref="E85:H85"/>
    <mergeCell ref="E87:H87"/>
    <mergeCell ref="D104:F104"/>
    <mergeCell ref="D105:F105"/>
    <mergeCell ref="D106:F106"/>
    <mergeCell ref="D107:F107"/>
    <mergeCell ref="D108:F10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5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5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5"/>
      <c r="J3" s="154"/>
      <c r="K3" s="154"/>
      <c r="L3" s="19"/>
      <c r="AT3" s="16" t="s">
        <v>91</v>
      </c>
    </row>
    <row r="4" s="1" customFormat="1" ht="24.96" customHeight="1">
      <c r="B4" s="19"/>
      <c r="D4" s="156" t="s">
        <v>107</v>
      </c>
      <c r="I4" s="152"/>
      <c r="L4" s="19"/>
      <c r="M4" s="157" t="s">
        <v>10</v>
      </c>
      <c r="AT4" s="16" t="s">
        <v>4</v>
      </c>
    </row>
    <row r="5" s="1" customFormat="1" ht="6.96" customHeight="1">
      <c r="B5" s="19"/>
      <c r="I5" s="152"/>
      <c r="L5" s="19"/>
    </row>
    <row r="6" s="1" customFormat="1" ht="12" customHeight="1">
      <c r="B6" s="19"/>
      <c r="D6" s="158" t="s">
        <v>16</v>
      </c>
      <c r="I6" s="152"/>
      <c r="L6" s="19"/>
    </row>
    <row r="7" s="1" customFormat="1" ht="16.5" customHeight="1">
      <c r="B7" s="19"/>
      <c r="E7" s="159" t="str">
        <f>'Rekapitulace stavby'!K6</f>
        <v xml:space="preserve">2. INTERIÉR VÝCVIKOVÉHO STŘEDISKA- čp. 24  CÚ 2018/1</v>
      </c>
      <c r="F7" s="158"/>
      <c r="G7" s="158"/>
      <c r="H7" s="158"/>
      <c r="I7" s="152"/>
      <c r="L7" s="19"/>
    </row>
    <row r="8" s="2" customFormat="1" ht="12" customHeight="1">
      <c r="A8" s="39"/>
      <c r="B8" s="42"/>
      <c r="C8" s="39"/>
      <c r="D8" s="158" t="s">
        <v>108</v>
      </c>
      <c r="E8" s="39"/>
      <c r="F8" s="39"/>
      <c r="G8" s="39"/>
      <c r="H8" s="39"/>
      <c r="I8" s="160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2"/>
      <c r="C9" s="39"/>
      <c r="D9" s="39"/>
      <c r="E9" s="161" t="s">
        <v>243</v>
      </c>
      <c r="F9" s="39"/>
      <c r="G9" s="39"/>
      <c r="H9" s="39"/>
      <c r="I9" s="160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2"/>
      <c r="C10" s="39"/>
      <c r="D10" s="39"/>
      <c r="E10" s="39"/>
      <c r="F10" s="39"/>
      <c r="G10" s="39"/>
      <c r="H10" s="39"/>
      <c r="I10" s="160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2"/>
      <c r="C11" s="39"/>
      <c r="D11" s="158" t="s">
        <v>19</v>
      </c>
      <c r="E11" s="39"/>
      <c r="F11" s="162" t="s">
        <v>1</v>
      </c>
      <c r="G11" s="39"/>
      <c r="H11" s="39"/>
      <c r="I11" s="163" t="s">
        <v>20</v>
      </c>
      <c r="J11" s="16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58" t="s">
        <v>22</v>
      </c>
      <c r="E12" s="39"/>
      <c r="F12" s="162" t="s">
        <v>23</v>
      </c>
      <c r="G12" s="39"/>
      <c r="H12" s="39"/>
      <c r="I12" s="163" t="s">
        <v>24</v>
      </c>
      <c r="J12" s="164" t="str">
        <f>'Rekapitulace stavby'!AN8</f>
        <v>24. 4. 2018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160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2"/>
      <c r="C14" s="39"/>
      <c r="D14" s="158" t="s">
        <v>28</v>
      </c>
      <c r="E14" s="39"/>
      <c r="F14" s="39"/>
      <c r="G14" s="39"/>
      <c r="H14" s="39"/>
      <c r="I14" s="163" t="s">
        <v>29</v>
      </c>
      <c r="J14" s="162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2"/>
      <c r="C15" s="39"/>
      <c r="D15" s="39"/>
      <c r="E15" s="162" t="str">
        <f>IF('Rekapitulace stavby'!E11="","",'Rekapitulace stavby'!E11)</f>
        <v xml:space="preserve"> </v>
      </c>
      <c r="F15" s="39"/>
      <c r="G15" s="39"/>
      <c r="H15" s="39"/>
      <c r="I15" s="163" t="s">
        <v>31</v>
      </c>
      <c r="J15" s="162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160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2"/>
      <c r="C17" s="39"/>
      <c r="D17" s="158" t="s">
        <v>32</v>
      </c>
      <c r="E17" s="39"/>
      <c r="F17" s="39"/>
      <c r="G17" s="39"/>
      <c r="H17" s="39"/>
      <c r="I17" s="163" t="s">
        <v>29</v>
      </c>
      <c r="J17" s="32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2"/>
      <c r="C18" s="39"/>
      <c r="D18" s="39"/>
      <c r="E18" s="32" t="str">
        <f>'Rekapitulace stavby'!E14</f>
        <v>Vyplň údaj</v>
      </c>
      <c r="F18" s="162"/>
      <c r="G18" s="162"/>
      <c r="H18" s="162"/>
      <c r="I18" s="163" t="s">
        <v>31</v>
      </c>
      <c r="J18" s="32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160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2"/>
      <c r="C20" s="39"/>
      <c r="D20" s="158" t="s">
        <v>34</v>
      </c>
      <c r="E20" s="39"/>
      <c r="F20" s="39"/>
      <c r="G20" s="39"/>
      <c r="H20" s="39"/>
      <c r="I20" s="163" t="s">
        <v>29</v>
      </c>
      <c r="J20" s="16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2"/>
      <c r="C21" s="39"/>
      <c r="D21" s="39"/>
      <c r="E21" s="162" t="s">
        <v>110</v>
      </c>
      <c r="F21" s="39"/>
      <c r="G21" s="39"/>
      <c r="H21" s="39"/>
      <c r="I21" s="163" t="s">
        <v>31</v>
      </c>
      <c r="J21" s="16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160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2"/>
      <c r="C23" s="39"/>
      <c r="D23" s="158" t="s">
        <v>37</v>
      </c>
      <c r="E23" s="39"/>
      <c r="F23" s="39"/>
      <c r="G23" s="39"/>
      <c r="H23" s="39"/>
      <c r="I23" s="163" t="s">
        <v>29</v>
      </c>
      <c r="J23" s="16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2"/>
      <c r="C24" s="39"/>
      <c r="D24" s="39"/>
      <c r="E24" s="162" t="s">
        <v>38</v>
      </c>
      <c r="F24" s="39"/>
      <c r="G24" s="39"/>
      <c r="H24" s="39"/>
      <c r="I24" s="163" t="s">
        <v>31</v>
      </c>
      <c r="J24" s="16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160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2"/>
      <c r="C26" s="39"/>
      <c r="D26" s="158" t="s">
        <v>39</v>
      </c>
      <c r="E26" s="39"/>
      <c r="F26" s="39"/>
      <c r="G26" s="39"/>
      <c r="H26" s="39"/>
      <c r="I26" s="160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5"/>
      <c r="B27" s="166"/>
      <c r="C27" s="165"/>
      <c r="D27" s="165"/>
      <c r="E27" s="167" t="s">
        <v>1</v>
      </c>
      <c r="F27" s="167"/>
      <c r="G27" s="167"/>
      <c r="H27" s="167"/>
      <c r="I27" s="168"/>
      <c r="J27" s="165"/>
      <c r="K27" s="165"/>
      <c r="L27" s="169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</row>
    <row r="28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160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2"/>
      <c r="C29" s="39"/>
      <c r="D29" s="170"/>
      <c r="E29" s="170"/>
      <c r="F29" s="170"/>
      <c r="G29" s="170"/>
      <c r="H29" s="170"/>
      <c r="I29" s="171"/>
      <c r="J29" s="170"/>
      <c r="K29" s="17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2"/>
      <c r="C30" s="39"/>
      <c r="D30" s="162" t="s">
        <v>111</v>
      </c>
      <c r="E30" s="39"/>
      <c r="F30" s="39"/>
      <c r="G30" s="39"/>
      <c r="H30" s="39"/>
      <c r="I30" s="160"/>
      <c r="J30" s="172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2"/>
      <c r="C31" s="39"/>
      <c r="D31" s="173" t="s">
        <v>101</v>
      </c>
      <c r="E31" s="39"/>
      <c r="F31" s="39"/>
      <c r="G31" s="39"/>
      <c r="H31" s="39"/>
      <c r="I31" s="160"/>
      <c r="J31" s="172">
        <f>J103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2"/>
      <c r="C32" s="39"/>
      <c r="D32" s="174" t="s">
        <v>42</v>
      </c>
      <c r="E32" s="39"/>
      <c r="F32" s="39"/>
      <c r="G32" s="39"/>
      <c r="H32" s="39"/>
      <c r="I32" s="160"/>
      <c r="J32" s="175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2"/>
      <c r="C33" s="39"/>
      <c r="D33" s="170"/>
      <c r="E33" s="170"/>
      <c r="F33" s="170"/>
      <c r="G33" s="170"/>
      <c r="H33" s="170"/>
      <c r="I33" s="171"/>
      <c r="J33" s="170"/>
      <c r="K33" s="17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2"/>
      <c r="C34" s="39"/>
      <c r="D34" s="39"/>
      <c r="E34" s="39"/>
      <c r="F34" s="176" t="s">
        <v>44</v>
      </c>
      <c r="G34" s="39"/>
      <c r="H34" s="39"/>
      <c r="I34" s="177" t="s">
        <v>43</v>
      </c>
      <c r="J34" s="176" t="s">
        <v>45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2"/>
      <c r="C35" s="39"/>
      <c r="D35" s="178" t="s">
        <v>46</v>
      </c>
      <c r="E35" s="158" t="s">
        <v>47</v>
      </c>
      <c r="F35" s="179">
        <f>ROUND((SUM(BE103:BE110) + SUM(BE130:BE168)),  2)</f>
        <v>0</v>
      </c>
      <c r="G35" s="39"/>
      <c r="H35" s="39"/>
      <c r="I35" s="180">
        <v>0.20999999999999999</v>
      </c>
      <c r="J35" s="179">
        <f>ROUND(((SUM(BE103:BE110) + SUM(BE130:BE168))*I35),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2"/>
      <c r="C36" s="39"/>
      <c r="D36" s="39"/>
      <c r="E36" s="158" t="s">
        <v>48</v>
      </c>
      <c r="F36" s="179">
        <f>ROUND((SUM(BF103:BF110) + SUM(BF130:BF168)),  2)</f>
        <v>0</v>
      </c>
      <c r="G36" s="39"/>
      <c r="H36" s="39"/>
      <c r="I36" s="180">
        <v>0.14999999999999999</v>
      </c>
      <c r="J36" s="179">
        <f>ROUND(((SUM(BF103:BF110) + SUM(BF130:BF168))*I36),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58" t="s">
        <v>49</v>
      </c>
      <c r="F37" s="179">
        <f>ROUND((SUM(BG103:BG110) + SUM(BG130:BG168)),  2)</f>
        <v>0</v>
      </c>
      <c r="G37" s="39"/>
      <c r="H37" s="39"/>
      <c r="I37" s="180">
        <v>0.20999999999999999</v>
      </c>
      <c r="J37" s="179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58" t="s">
        <v>50</v>
      </c>
      <c r="F38" s="179">
        <f>ROUND((SUM(BH103:BH110) + SUM(BH130:BH168)),  2)</f>
        <v>0</v>
      </c>
      <c r="G38" s="39"/>
      <c r="H38" s="39"/>
      <c r="I38" s="180">
        <v>0.14999999999999999</v>
      </c>
      <c r="J38" s="179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58" t="s">
        <v>51</v>
      </c>
      <c r="F39" s="179">
        <f>ROUND((SUM(BI103:BI110) + SUM(BI130:BI168)),  2)</f>
        <v>0</v>
      </c>
      <c r="G39" s="39"/>
      <c r="H39" s="39"/>
      <c r="I39" s="180">
        <v>0</v>
      </c>
      <c r="J39" s="179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160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2"/>
      <c r="C41" s="181"/>
      <c r="D41" s="182" t="s">
        <v>52</v>
      </c>
      <c r="E41" s="183"/>
      <c r="F41" s="183"/>
      <c r="G41" s="184" t="s">
        <v>53</v>
      </c>
      <c r="H41" s="185" t="s">
        <v>54</v>
      </c>
      <c r="I41" s="186"/>
      <c r="J41" s="187">
        <f>SUM(J32:J39)</f>
        <v>0</v>
      </c>
      <c r="K41" s="188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160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19"/>
      <c r="I43" s="152"/>
      <c r="L43" s="19"/>
    </row>
    <row r="44" s="1" customFormat="1" ht="14.4" customHeight="1">
      <c r="B44" s="19"/>
      <c r="I44" s="152"/>
      <c r="L44" s="19"/>
    </row>
    <row r="45" s="1" customFormat="1" ht="14.4" customHeight="1">
      <c r="B45" s="19"/>
      <c r="I45" s="152"/>
      <c r="L45" s="19"/>
    </row>
    <row r="46" s="1" customFormat="1" ht="14.4" customHeight="1">
      <c r="B46" s="19"/>
      <c r="I46" s="152"/>
      <c r="L46" s="19"/>
    </row>
    <row r="47" s="1" customFormat="1" ht="14.4" customHeight="1">
      <c r="B47" s="19"/>
      <c r="I47" s="152"/>
      <c r="L47" s="19"/>
    </row>
    <row r="48" s="1" customFormat="1" ht="14.4" customHeight="1">
      <c r="B48" s="19"/>
      <c r="I48" s="152"/>
      <c r="L48" s="19"/>
    </row>
    <row r="49" s="1" customFormat="1" ht="14.4" customHeight="1">
      <c r="B49" s="19"/>
      <c r="I49" s="152"/>
      <c r="L49" s="19"/>
    </row>
    <row r="50" s="2" customFormat="1" ht="14.4" customHeight="1">
      <c r="B50" s="64"/>
      <c r="D50" s="189" t="s">
        <v>55</v>
      </c>
      <c r="E50" s="190"/>
      <c r="F50" s="190"/>
      <c r="G50" s="189" t="s">
        <v>56</v>
      </c>
      <c r="H50" s="190"/>
      <c r="I50" s="191"/>
      <c r="J50" s="190"/>
      <c r="K50" s="190"/>
      <c r="L50" s="64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9"/>
      <c r="B61" s="42"/>
      <c r="C61" s="39"/>
      <c r="D61" s="192" t="s">
        <v>57</v>
      </c>
      <c r="E61" s="193"/>
      <c r="F61" s="194" t="s">
        <v>58</v>
      </c>
      <c r="G61" s="192" t="s">
        <v>57</v>
      </c>
      <c r="H61" s="193"/>
      <c r="I61" s="195"/>
      <c r="J61" s="196" t="s">
        <v>58</v>
      </c>
      <c r="K61" s="19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9"/>
      <c r="B65" s="42"/>
      <c r="C65" s="39"/>
      <c r="D65" s="189" t="s">
        <v>59</v>
      </c>
      <c r="E65" s="197"/>
      <c r="F65" s="197"/>
      <c r="G65" s="189" t="s">
        <v>60</v>
      </c>
      <c r="H65" s="197"/>
      <c r="I65" s="198"/>
      <c r="J65" s="197"/>
      <c r="K65" s="197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9"/>
      <c r="B76" s="42"/>
      <c r="C76" s="39"/>
      <c r="D76" s="192" t="s">
        <v>57</v>
      </c>
      <c r="E76" s="193"/>
      <c r="F76" s="194" t="s">
        <v>58</v>
      </c>
      <c r="G76" s="192" t="s">
        <v>57</v>
      </c>
      <c r="H76" s="193"/>
      <c r="I76" s="195"/>
      <c r="J76" s="196" t="s">
        <v>58</v>
      </c>
      <c r="K76" s="19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9"/>
      <c r="C77" s="200"/>
      <c r="D77" s="200"/>
      <c r="E77" s="200"/>
      <c r="F77" s="200"/>
      <c r="G77" s="200"/>
      <c r="H77" s="200"/>
      <c r="I77" s="201"/>
      <c r="J77" s="200"/>
      <c r="K77" s="200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202"/>
      <c r="C81" s="203"/>
      <c r="D81" s="203"/>
      <c r="E81" s="203"/>
      <c r="F81" s="203"/>
      <c r="G81" s="203"/>
      <c r="H81" s="203"/>
      <c r="I81" s="204"/>
      <c r="J81" s="203"/>
      <c r="K81" s="20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2" t="s">
        <v>112</v>
      </c>
      <c r="D82" s="41"/>
      <c r="E82" s="41"/>
      <c r="F82" s="41"/>
      <c r="G82" s="41"/>
      <c r="H82" s="41"/>
      <c r="I82" s="160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60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160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05" t="str">
        <f>E7</f>
        <v xml:space="preserve">2. INTERIÉR VÝCVIKOVÉHO STŘEDISKA- čp. 24  CÚ 2018/1</v>
      </c>
      <c r="F85" s="31"/>
      <c r="G85" s="31"/>
      <c r="H85" s="31"/>
      <c r="I85" s="160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1" t="s">
        <v>108</v>
      </c>
      <c r="D86" s="41"/>
      <c r="E86" s="41"/>
      <c r="F86" s="41"/>
      <c r="G86" s="41"/>
      <c r="H86" s="41"/>
      <c r="I86" s="160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SO10-1NP INTER - SO 10- 1.NP INTERIER čp.24</v>
      </c>
      <c r="F87" s="41"/>
      <c r="G87" s="41"/>
      <c r="H87" s="41"/>
      <c r="I87" s="160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60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1" t="s">
        <v>22</v>
      </c>
      <c r="D89" s="41"/>
      <c r="E89" s="41"/>
      <c r="F89" s="26" t="str">
        <f>F12</f>
        <v>TEMNÝ DŮL</v>
      </c>
      <c r="G89" s="41"/>
      <c r="H89" s="41"/>
      <c r="I89" s="163" t="s">
        <v>24</v>
      </c>
      <c r="J89" s="80" t="str">
        <f>IF(J12="","",J12)</f>
        <v>24. 4. 2018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60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1" t="s">
        <v>28</v>
      </c>
      <c r="D91" s="41"/>
      <c r="E91" s="41"/>
      <c r="F91" s="26" t="str">
        <f>E15</f>
        <v xml:space="preserve"> </v>
      </c>
      <c r="G91" s="41"/>
      <c r="H91" s="41"/>
      <c r="I91" s="163" t="s">
        <v>34</v>
      </c>
      <c r="J91" s="35" t="str">
        <f>E21</f>
        <v>ATELIER H1§ ATELIER HÁJEK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1" t="s">
        <v>32</v>
      </c>
      <c r="D92" s="41"/>
      <c r="E92" s="41"/>
      <c r="F92" s="26" t="str">
        <f>IF(E18="","",E18)</f>
        <v>Vyplň údaj</v>
      </c>
      <c r="G92" s="41"/>
      <c r="H92" s="41"/>
      <c r="I92" s="163" t="s">
        <v>37</v>
      </c>
      <c r="J92" s="35" t="str">
        <f>E24</f>
        <v>ERŠILOVÁ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60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206" t="s">
        <v>113</v>
      </c>
      <c r="D94" s="150"/>
      <c r="E94" s="150"/>
      <c r="F94" s="150"/>
      <c r="G94" s="150"/>
      <c r="H94" s="150"/>
      <c r="I94" s="207"/>
      <c r="J94" s="208" t="s">
        <v>114</v>
      </c>
      <c r="K94" s="15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60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209" t="s">
        <v>115</v>
      </c>
      <c r="D96" s="41"/>
      <c r="E96" s="41"/>
      <c r="F96" s="41"/>
      <c r="G96" s="41"/>
      <c r="H96" s="41"/>
      <c r="I96" s="160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116</v>
      </c>
    </row>
    <row r="97" s="9" customFormat="1" ht="24.96" customHeight="1">
      <c r="A97" s="9"/>
      <c r="B97" s="210"/>
      <c r="C97" s="211"/>
      <c r="D97" s="212" t="s">
        <v>244</v>
      </c>
      <c r="E97" s="213"/>
      <c r="F97" s="213"/>
      <c r="G97" s="213"/>
      <c r="H97" s="213"/>
      <c r="I97" s="214"/>
      <c r="J97" s="215">
        <f>J131</f>
        <v>0</v>
      </c>
      <c r="K97" s="211"/>
      <c r="L97" s="21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17"/>
      <c r="C98" s="218"/>
      <c r="D98" s="219" t="s">
        <v>118</v>
      </c>
      <c r="E98" s="220"/>
      <c r="F98" s="220"/>
      <c r="G98" s="220"/>
      <c r="H98" s="220"/>
      <c r="I98" s="221"/>
      <c r="J98" s="222">
        <f>J132</f>
        <v>0</v>
      </c>
      <c r="K98" s="218"/>
      <c r="L98" s="22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17"/>
      <c r="C99" s="218"/>
      <c r="D99" s="219" t="s">
        <v>245</v>
      </c>
      <c r="E99" s="220"/>
      <c r="F99" s="220"/>
      <c r="G99" s="220"/>
      <c r="H99" s="220"/>
      <c r="I99" s="221"/>
      <c r="J99" s="222">
        <f>J145</f>
        <v>0</v>
      </c>
      <c r="K99" s="218"/>
      <c r="L99" s="22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7"/>
      <c r="C100" s="218"/>
      <c r="D100" s="219" t="s">
        <v>120</v>
      </c>
      <c r="E100" s="220"/>
      <c r="F100" s="220"/>
      <c r="G100" s="220"/>
      <c r="H100" s="220"/>
      <c r="I100" s="221"/>
      <c r="J100" s="222">
        <f>J150</f>
        <v>0</v>
      </c>
      <c r="K100" s="218"/>
      <c r="L100" s="22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160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40"/>
      <c r="C102" s="41"/>
      <c r="D102" s="41"/>
      <c r="E102" s="41"/>
      <c r="F102" s="41"/>
      <c r="G102" s="41"/>
      <c r="H102" s="41"/>
      <c r="I102" s="160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29.28" customHeight="1">
      <c r="A103" s="39"/>
      <c r="B103" s="40"/>
      <c r="C103" s="209" t="s">
        <v>121</v>
      </c>
      <c r="D103" s="41"/>
      <c r="E103" s="41"/>
      <c r="F103" s="41"/>
      <c r="G103" s="41"/>
      <c r="H103" s="41"/>
      <c r="I103" s="160"/>
      <c r="J103" s="224">
        <f>ROUND(J104 + J105 + J106 + J107 + J108 + J109,2)</f>
        <v>0</v>
      </c>
      <c r="K103" s="41"/>
      <c r="L103" s="64"/>
      <c r="N103" s="225" t="s">
        <v>46</v>
      </c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8" customHeight="1">
      <c r="A104" s="39"/>
      <c r="B104" s="40"/>
      <c r="C104" s="41"/>
      <c r="D104" s="145" t="s">
        <v>122</v>
      </c>
      <c r="E104" s="138"/>
      <c r="F104" s="138"/>
      <c r="G104" s="41"/>
      <c r="H104" s="41"/>
      <c r="I104" s="160"/>
      <c r="J104" s="139">
        <v>0</v>
      </c>
      <c r="K104" s="41"/>
      <c r="L104" s="226"/>
      <c r="M104" s="227"/>
      <c r="N104" s="228" t="s">
        <v>47</v>
      </c>
      <c r="O104" s="227"/>
      <c r="P104" s="227"/>
      <c r="Q104" s="227"/>
      <c r="R104" s="227"/>
      <c r="S104" s="160"/>
      <c r="T104" s="160"/>
      <c r="U104" s="160"/>
      <c r="V104" s="160"/>
      <c r="W104" s="160"/>
      <c r="X104" s="160"/>
      <c r="Y104" s="160"/>
      <c r="Z104" s="160"/>
      <c r="AA104" s="160"/>
      <c r="AB104" s="160"/>
      <c r="AC104" s="160"/>
      <c r="AD104" s="160"/>
      <c r="AE104" s="160"/>
      <c r="AF104" s="227"/>
      <c r="AG104" s="227"/>
      <c r="AH104" s="227"/>
      <c r="AI104" s="227"/>
      <c r="AJ104" s="227"/>
      <c r="AK104" s="227"/>
      <c r="AL104" s="227"/>
      <c r="AM104" s="227"/>
      <c r="AN104" s="227"/>
      <c r="AO104" s="227"/>
      <c r="AP104" s="227"/>
      <c r="AQ104" s="227"/>
      <c r="AR104" s="227"/>
      <c r="AS104" s="227"/>
      <c r="AT104" s="227"/>
      <c r="AU104" s="227"/>
      <c r="AV104" s="227"/>
      <c r="AW104" s="227"/>
      <c r="AX104" s="227"/>
      <c r="AY104" s="229" t="s">
        <v>123</v>
      </c>
      <c r="AZ104" s="227"/>
      <c r="BA104" s="227"/>
      <c r="BB104" s="227"/>
      <c r="BC104" s="227"/>
      <c r="BD104" s="227"/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9" t="s">
        <v>21</v>
      </c>
      <c r="BK104" s="227"/>
      <c r="BL104" s="227"/>
      <c r="BM104" s="227"/>
    </row>
    <row r="105" s="2" customFormat="1" ht="18" customHeight="1">
      <c r="A105" s="39"/>
      <c r="B105" s="40"/>
      <c r="C105" s="41"/>
      <c r="D105" s="145" t="s">
        <v>124</v>
      </c>
      <c r="E105" s="138"/>
      <c r="F105" s="138"/>
      <c r="G105" s="41"/>
      <c r="H105" s="41"/>
      <c r="I105" s="160"/>
      <c r="J105" s="139">
        <v>0</v>
      </c>
      <c r="K105" s="41"/>
      <c r="L105" s="226"/>
      <c r="M105" s="227"/>
      <c r="N105" s="228" t="s">
        <v>47</v>
      </c>
      <c r="O105" s="227"/>
      <c r="P105" s="227"/>
      <c r="Q105" s="227"/>
      <c r="R105" s="227"/>
      <c r="S105" s="160"/>
      <c r="T105" s="160"/>
      <c r="U105" s="160"/>
      <c r="V105" s="160"/>
      <c r="W105" s="160"/>
      <c r="X105" s="160"/>
      <c r="Y105" s="160"/>
      <c r="Z105" s="160"/>
      <c r="AA105" s="160"/>
      <c r="AB105" s="160"/>
      <c r="AC105" s="160"/>
      <c r="AD105" s="160"/>
      <c r="AE105" s="160"/>
      <c r="AF105" s="227"/>
      <c r="AG105" s="227"/>
      <c r="AH105" s="227"/>
      <c r="AI105" s="227"/>
      <c r="AJ105" s="227"/>
      <c r="AK105" s="227"/>
      <c r="AL105" s="227"/>
      <c r="AM105" s="227"/>
      <c r="AN105" s="227"/>
      <c r="AO105" s="227"/>
      <c r="AP105" s="227"/>
      <c r="AQ105" s="227"/>
      <c r="AR105" s="227"/>
      <c r="AS105" s="227"/>
      <c r="AT105" s="227"/>
      <c r="AU105" s="227"/>
      <c r="AV105" s="227"/>
      <c r="AW105" s="227"/>
      <c r="AX105" s="227"/>
      <c r="AY105" s="229" t="s">
        <v>123</v>
      </c>
      <c r="AZ105" s="227"/>
      <c r="BA105" s="227"/>
      <c r="BB105" s="227"/>
      <c r="BC105" s="227"/>
      <c r="BD105" s="227"/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9" t="s">
        <v>21</v>
      </c>
      <c r="BK105" s="227"/>
      <c r="BL105" s="227"/>
      <c r="BM105" s="227"/>
    </row>
    <row r="106" s="2" customFormat="1" ht="18" customHeight="1">
      <c r="A106" s="39"/>
      <c r="B106" s="40"/>
      <c r="C106" s="41"/>
      <c r="D106" s="145" t="s">
        <v>125</v>
      </c>
      <c r="E106" s="138"/>
      <c r="F106" s="138"/>
      <c r="G106" s="41"/>
      <c r="H106" s="41"/>
      <c r="I106" s="160"/>
      <c r="J106" s="139">
        <v>0</v>
      </c>
      <c r="K106" s="41"/>
      <c r="L106" s="226"/>
      <c r="M106" s="227"/>
      <c r="N106" s="228" t="s">
        <v>47</v>
      </c>
      <c r="O106" s="227"/>
      <c r="P106" s="227"/>
      <c r="Q106" s="227"/>
      <c r="R106" s="227"/>
      <c r="S106" s="160"/>
      <c r="T106" s="160"/>
      <c r="U106" s="160"/>
      <c r="V106" s="160"/>
      <c r="W106" s="160"/>
      <c r="X106" s="160"/>
      <c r="Y106" s="160"/>
      <c r="Z106" s="160"/>
      <c r="AA106" s="160"/>
      <c r="AB106" s="160"/>
      <c r="AC106" s="160"/>
      <c r="AD106" s="160"/>
      <c r="AE106" s="160"/>
      <c r="AF106" s="227"/>
      <c r="AG106" s="227"/>
      <c r="AH106" s="227"/>
      <c r="AI106" s="227"/>
      <c r="AJ106" s="227"/>
      <c r="AK106" s="227"/>
      <c r="AL106" s="227"/>
      <c r="AM106" s="227"/>
      <c r="AN106" s="227"/>
      <c r="AO106" s="227"/>
      <c r="AP106" s="227"/>
      <c r="AQ106" s="227"/>
      <c r="AR106" s="227"/>
      <c r="AS106" s="227"/>
      <c r="AT106" s="227"/>
      <c r="AU106" s="227"/>
      <c r="AV106" s="227"/>
      <c r="AW106" s="227"/>
      <c r="AX106" s="227"/>
      <c r="AY106" s="229" t="s">
        <v>123</v>
      </c>
      <c r="AZ106" s="227"/>
      <c r="BA106" s="227"/>
      <c r="BB106" s="227"/>
      <c r="BC106" s="227"/>
      <c r="BD106" s="227"/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9" t="s">
        <v>21</v>
      </c>
      <c r="BK106" s="227"/>
      <c r="BL106" s="227"/>
      <c r="BM106" s="227"/>
    </row>
    <row r="107" s="2" customFormat="1" ht="18" customHeight="1">
      <c r="A107" s="39"/>
      <c r="B107" s="40"/>
      <c r="C107" s="41"/>
      <c r="D107" s="145" t="s">
        <v>126</v>
      </c>
      <c r="E107" s="138"/>
      <c r="F107" s="138"/>
      <c r="G107" s="41"/>
      <c r="H107" s="41"/>
      <c r="I107" s="160"/>
      <c r="J107" s="139">
        <v>0</v>
      </c>
      <c r="K107" s="41"/>
      <c r="L107" s="226"/>
      <c r="M107" s="227"/>
      <c r="N107" s="228" t="s">
        <v>47</v>
      </c>
      <c r="O107" s="227"/>
      <c r="P107" s="227"/>
      <c r="Q107" s="227"/>
      <c r="R107" s="227"/>
      <c r="S107" s="160"/>
      <c r="T107" s="160"/>
      <c r="U107" s="160"/>
      <c r="V107" s="160"/>
      <c r="W107" s="160"/>
      <c r="X107" s="160"/>
      <c r="Y107" s="160"/>
      <c r="Z107" s="160"/>
      <c r="AA107" s="160"/>
      <c r="AB107" s="160"/>
      <c r="AC107" s="160"/>
      <c r="AD107" s="160"/>
      <c r="AE107" s="160"/>
      <c r="AF107" s="227"/>
      <c r="AG107" s="227"/>
      <c r="AH107" s="227"/>
      <c r="AI107" s="227"/>
      <c r="AJ107" s="227"/>
      <c r="AK107" s="227"/>
      <c r="AL107" s="227"/>
      <c r="AM107" s="227"/>
      <c r="AN107" s="227"/>
      <c r="AO107" s="227"/>
      <c r="AP107" s="227"/>
      <c r="AQ107" s="227"/>
      <c r="AR107" s="227"/>
      <c r="AS107" s="227"/>
      <c r="AT107" s="227"/>
      <c r="AU107" s="227"/>
      <c r="AV107" s="227"/>
      <c r="AW107" s="227"/>
      <c r="AX107" s="227"/>
      <c r="AY107" s="229" t="s">
        <v>123</v>
      </c>
      <c r="AZ107" s="227"/>
      <c r="BA107" s="227"/>
      <c r="BB107" s="227"/>
      <c r="BC107" s="227"/>
      <c r="BD107" s="227"/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9" t="s">
        <v>21</v>
      </c>
      <c r="BK107" s="227"/>
      <c r="BL107" s="227"/>
      <c r="BM107" s="227"/>
    </row>
    <row r="108" s="2" customFormat="1" ht="18" customHeight="1">
      <c r="A108" s="39"/>
      <c r="B108" s="40"/>
      <c r="C108" s="41"/>
      <c r="D108" s="145" t="s">
        <v>127</v>
      </c>
      <c r="E108" s="138"/>
      <c r="F108" s="138"/>
      <c r="G108" s="41"/>
      <c r="H108" s="41"/>
      <c r="I108" s="160"/>
      <c r="J108" s="139">
        <v>0</v>
      </c>
      <c r="K108" s="41"/>
      <c r="L108" s="226"/>
      <c r="M108" s="227"/>
      <c r="N108" s="228" t="s">
        <v>47</v>
      </c>
      <c r="O108" s="227"/>
      <c r="P108" s="227"/>
      <c r="Q108" s="227"/>
      <c r="R108" s="227"/>
      <c r="S108" s="160"/>
      <c r="T108" s="160"/>
      <c r="U108" s="160"/>
      <c r="V108" s="160"/>
      <c r="W108" s="160"/>
      <c r="X108" s="160"/>
      <c r="Y108" s="160"/>
      <c r="Z108" s="160"/>
      <c r="AA108" s="160"/>
      <c r="AB108" s="160"/>
      <c r="AC108" s="160"/>
      <c r="AD108" s="160"/>
      <c r="AE108" s="160"/>
      <c r="AF108" s="227"/>
      <c r="AG108" s="227"/>
      <c r="AH108" s="227"/>
      <c r="AI108" s="227"/>
      <c r="AJ108" s="227"/>
      <c r="AK108" s="227"/>
      <c r="AL108" s="227"/>
      <c r="AM108" s="227"/>
      <c r="AN108" s="227"/>
      <c r="AO108" s="227"/>
      <c r="AP108" s="227"/>
      <c r="AQ108" s="227"/>
      <c r="AR108" s="227"/>
      <c r="AS108" s="227"/>
      <c r="AT108" s="227"/>
      <c r="AU108" s="227"/>
      <c r="AV108" s="227"/>
      <c r="AW108" s="227"/>
      <c r="AX108" s="227"/>
      <c r="AY108" s="229" t="s">
        <v>123</v>
      </c>
      <c r="AZ108" s="227"/>
      <c r="BA108" s="227"/>
      <c r="BB108" s="227"/>
      <c r="BC108" s="227"/>
      <c r="BD108" s="227"/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9" t="s">
        <v>21</v>
      </c>
      <c r="BK108" s="227"/>
      <c r="BL108" s="227"/>
      <c r="BM108" s="227"/>
    </row>
    <row r="109" s="2" customFormat="1" ht="18" customHeight="1">
      <c r="A109" s="39"/>
      <c r="B109" s="40"/>
      <c r="C109" s="41"/>
      <c r="D109" s="138" t="s">
        <v>128</v>
      </c>
      <c r="E109" s="41"/>
      <c r="F109" s="41"/>
      <c r="G109" s="41"/>
      <c r="H109" s="41"/>
      <c r="I109" s="160"/>
      <c r="J109" s="139">
        <f>ROUND(J30*T109,2)</f>
        <v>0</v>
      </c>
      <c r="K109" s="41"/>
      <c r="L109" s="226"/>
      <c r="M109" s="227"/>
      <c r="N109" s="228" t="s">
        <v>47</v>
      </c>
      <c r="O109" s="227"/>
      <c r="P109" s="227"/>
      <c r="Q109" s="227"/>
      <c r="R109" s="227"/>
      <c r="S109" s="160"/>
      <c r="T109" s="160"/>
      <c r="U109" s="160"/>
      <c r="V109" s="160"/>
      <c r="W109" s="160"/>
      <c r="X109" s="160"/>
      <c r="Y109" s="160"/>
      <c r="Z109" s="160"/>
      <c r="AA109" s="160"/>
      <c r="AB109" s="160"/>
      <c r="AC109" s="160"/>
      <c r="AD109" s="160"/>
      <c r="AE109" s="160"/>
      <c r="AF109" s="227"/>
      <c r="AG109" s="227"/>
      <c r="AH109" s="227"/>
      <c r="AI109" s="227"/>
      <c r="AJ109" s="227"/>
      <c r="AK109" s="227"/>
      <c r="AL109" s="227"/>
      <c r="AM109" s="227"/>
      <c r="AN109" s="227"/>
      <c r="AO109" s="227"/>
      <c r="AP109" s="227"/>
      <c r="AQ109" s="227"/>
      <c r="AR109" s="227"/>
      <c r="AS109" s="227"/>
      <c r="AT109" s="227"/>
      <c r="AU109" s="227"/>
      <c r="AV109" s="227"/>
      <c r="AW109" s="227"/>
      <c r="AX109" s="227"/>
      <c r="AY109" s="229" t="s">
        <v>129</v>
      </c>
      <c r="AZ109" s="227"/>
      <c r="BA109" s="227"/>
      <c r="BB109" s="227"/>
      <c r="BC109" s="227"/>
      <c r="BD109" s="227"/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29" t="s">
        <v>21</v>
      </c>
      <c r="BK109" s="227"/>
      <c r="BL109" s="227"/>
      <c r="BM109" s="227"/>
    </row>
    <row r="110" s="2" customFormat="1">
      <c r="A110" s="39"/>
      <c r="B110" s="40"/>
      <c r="C110" s="41"/>
      <c r="D110" s="41"/>
      <c r="E110" s="41"/>
      <c r="F110" s="41"/>
      <c r="G110" s="41"/>
      <c r="H110" s="41"/>
      <c r="I110" s="160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9.28" customHeight="1">
      <c r="A111" s="39"/>
      <c r="B111" s="40"/>
      <c r="C111" s="149" t="s">
        <v>106</v>
      </c>
      <c r="D111" s="150"/>
      <c r="E111" s="150"/>
      <c r="F111" s="150"/>
      <c r="G111" s="150"/>
      <c r="H111" s="150"/>
      <c r="I111" s="207"/>
      <c r="J111" s="151">
        <f>ROUND(J96+J103,2)</f>
        <v>0</v>
      </c>
      <c r="K111" s="15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201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204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2" t="s">
        <v>130</v>
      </c>
      <c r="D117" s="41"/>
      <c r="E117" s="41"/>
      <c r="F117" s="41"/>
      <c r="G117" s="41"/>
      <c r="H117" s="41"/>
      <c r="I117" s="160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60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1" t="s">
        <v>16</v>
      </c>
      <c r="D119" s="41"/>
      <c r="E119" s="41"/>
      <c r="F119" s="41"/>
      <c r="G119" s="41"/>
      <c r="H119" s="41"/>
      <c r="I119" s="160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205" t="str">
        <f>E7</f>
        <v xml:space="preserve">2. INTERIÉR VÝCVIKOVÉHO STŘEDISKA- čp. 24  CÚ 2018/1</v>
      </c>
      <c r="F120" s="31"/>
      <c r="G120" s="31"/>
      <c r="H120" s="31"/>
      <c r="I120" s="160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1" t="s">
        <v>108</v>
      </c>
      <c r="D121" s="41"/>
      <c r="E121" s="41"/>
      <c r="F121" s="41"/>
      <c r="G121" s="41"/>
      <c r="H121" s="41"/>
      <c r="I121" s="160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SO10-1NP INTER - SO 10- 1.NP INTERIER čp.24</v>
      </c>
      <c r="F122" s="41"/>
      <c r="G122" s="41"/>
      <c r="H122" s="41"/>
      <c r="I122" s="160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160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1" t="s">
        <v>22</v>
      </c>
      <c r="D124" s="41"/>
      <c r="E124" s="41"/>
      <c r="F124" s="26" t="str">
        <f>F12</f>
        <v>TEMNÝ DŮL</v>
      </c>
      <c r="G124" s="41"/>
      <c r="H124" s="41"/>
      <c r="I124" s="163" t="s">
        <v>24</v>
      </c>
      <c r="J124" s="80" t="str">
        <f>IF(J12="","",J12)</f>
        <v>24. 4. 2018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160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5.65" customHeight="1">
      <c r="A126" s="39"/>
      <c r="B126" s="40"/>
      <c r="C126" s="31" t="s">
        <v>28</v>
      </c>
      <c r="D126" s="41"/>
      <c r="E126" s="41"/>
      <c r="F126" s="26" t="str">
        <f>E15</f>
        <v xml:space="preserve"> </v>
      </c>
      <c r="G126" s="41"/>
      <c r="H126" s="41"/>
      <c r="I126" s="163" t="s">
        <v>34</v>
      </c>
      <c r="J126" s="35" t="str">
        <f>E21</f>
        <v>ATELIER H1§ ATELIER HÁJEK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1" t="s">
        <v>32</v>
      </c>
      <c r="D127" s="41"/>
      <c r="E127" s="41"/>
      <c r="F127" s="26" t="str">
        <f>IF(E18="","",E18)</f>
        <v>Vyplň údaj</v>
      </c>
      <c r="G127" s="41"/>
      <c r="H127" s="41"/>
      <c r="I127" s="163" t="s">
        <v>37</v>
      </c>
      <c r="J127" s="35" t="str">
        <f>E24</f>
        <v>ERŠILOVÁ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160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31"/>
      <c r="B129" s="232"/>
      <c r="C129" s="233" t="s">
        <v>131</v>
      </c>
      <c r="D129" s="234" t="s">
        <v>67</v>
      </c>
      <c r="E129" s="234" t="s">
        <v>63</v>
      </c>
      <c r="F129" s="234" t="s">
        <v>64</v>
      </c>
      <c r="G129" s="234" t="s">
        <v>132</v>
      </c>
      <c r="H129" s="234" t="s">
        <v>133</v>
      </c>
      <c r="I129" s="235" t="s">
        <v>134</v>
      </c>
      <c r="J129" s="236" t="s">
        <v>114</v>
      </c>
      <c r="K129" s="237" t="s">
        <v>135</v>
      </c>
      <c r="L129" s="238"/>
      <c r="M129" s="101" t="s">
        <v>1</v>
      </c>
      <c r="N129" s="102" t="s">
        <v>46</v>
      </c>
      <c r="O129" s="102" t="s">
        <v>136</v>
      </c>
      <c r="P129" s="102" t="s">
        <v>137</v>
      </c>
      <c r="Q129" s="102" t="s">
        <v>138</v>
      </c>
      <c r="R129" s="102" t="s">
        <v>139</v>
      </c>
      <c r="S129" s="102" t="s">
        <v>140</v>
      </c>
      <c r="T129" s="103" t="s">
        <v>141</v>
      </c>
      <c r="U129" s="231"/>
      <c r="V129" s="231"/>
      <c r="W129" s="231"/>
      <c r="X129" s="231"/>
      <c r="Y129" s="231"/>
      <c r="Z129" s="231"/>
      <c r="AA129" s="231"/>
      <c r="AB129" s="231"/>
      <c r="AC129" s="231"/>
      <c r="AD129" s="231"/>
      <c r="AE129" s="231"/>
    </row>
    <row r="130" s="2" customFormat="1" ht="22.8" customHeight="1">
      <c r="A130" s="39"/>
      <c r="B130" s="40"/>
      <c r="C130" s="108" t="s">
        <v>142</v>
      </c>
      <c r="D130" s="41"/>
      <c r="E130" s="41"/>
      <c r="F130" s="41"/>
      <c r="G130" s="41"/>
      <c r="H130" s="41"/>
      <c r="I130" s="160"/>
      <c r="J130" s="239">
        <f>BK130</f>
        <v>0</v>
      </c>
      <c r="K130" s="41"/>
      <c r="L130" s="42"/>
      <c r="M130" s="104"/>
      <c r="N130" s="240"/>
      <c r="O130" s="105"/>
      <c r="P130" s="241">
        <f>P131</f>
        <v>0</v>
      </c>
      <c r="Q130" s="105"/>
      <c r="R130" s="241">
        <f>R131</f>
        <v>0.0022000000000000001</v>
      </c>
      <c r="S130" s="105"/>
      <c r="T130" s="242">
        <f>T131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6" t="s">
        <v>81</v>
      </c>
      <c r="AU130" s="16" t="s">
        <v>116</v>
      </c>
      <c r="BK130" s="243">
        <f>BK131</f>
        <v>0</v>
      </c>
    </row>
    <row r="131" s="12" customFormat="1" ht="25.92" customHeight="1">
      <c r="A131" s="12"/>
      <c r="B131" s="244"/>
      <c r="C131" s="245"/>
      <c r="D131" s="246" t="s">
        <v>81</v>
      </c>
      <c r="E131" s="247" t="s">
        <v>143</v>
      </c>
      <c r="F131" s="247" t="s">
        <v>246</v>
      </c>
      <c r="G131" s="245"/>
      <c r="H131" s="245"/>
      <c r="I131" s="248"/>
      <c r="J131" s="249">
        <f>BK131</f>
        <v>0</v>
      </c>
      <c r="K131" s="245"/>
      <c r="L131" s="250"/>
      <c r="M131" s="251"/>
      <c r="N131" s="252"/>
      <c r="O131" s="252"/>
      <c r="P131" s="253">
        <f>P132+P145+P150</f>
        <v>0</v>
      </c>
      <c r="Q131" s="252"/>
      <c r="R131" s="253">
        <f>R132+R145+R150</f>
        <v>0.0022000000000000001</v>
      </c>
      <c r="S131" s="252"/>
      <c r="T131" s="254">
        <f>T132+T145+T150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55" t="s">
        <v>91</v>
      </c>
      <c r="AT131" s="256" t="s">
        <v>81</v>
      </c>
      <c r="AU131" s="256" t="s">
        <v>82</v>
      </c>
      <c r="AY131" s="255" t="s">
        <v>145</v>
      </c>
      <c r="BK131" s="257">
        <f>BK132+BK145+BK150</f>
        <v>0</v>
      </c>
    </row>
    <row r="132" s="12" customFormat="1" ht="22.8" customHeight="1">
      <c r="A132" s="12"/>
      <c r="B132" s="244"/>
      <c r="C132" s="245"/>
      <c r="D132" s="246" t="s">
        <v>81</v>
      </c>
      <c r="E132" s="258" t="s">
        <v>146</v>
      </c>
      <c r="F132" s="258" t="s">
        <v>147</v>
      </c>
      <c r="G132" s="245"/>
      <c r="H132" s="245"/>
      <c r="I132" s="248"/>
      <c r="J132" s="259">
        <f>BK132</f>
        <v>0</v>
      </c>
      <c r="K132" s="245"/>
      <c r="L132" s="250"/>
      <c r="M132" s="251"/>
      <c r="N132" s="252"/>
      <c r="O132" s="252"/>
      <c r="P132" s="253">
        <f>SUM(P133:P144)</f>
        <v>0</v>
      </c>
      <c r="Q132" s="252"/>
      <c r="R132" s="253">
        <f>SUM(R133:R144)</f>
        <v>0</v>
      </c>
      <c r="S132" s="252"/>
      <c r="T132" s="254">
        <f>SUM(T133:T144)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55" t="s">
        <v>91</v>
      </c>
      <c r="AT132" s="256" t="s">
        <v>81</v>
      </c>
      <c r="AU132" s="256" t="s">
        <v>21</v>
      </c>
      <c r="AY132" s="255" t="s">
        <v>145</v>
      </c>
      <c r="BK132" s="257">
        <f>SUM(BK133:BK144)</f>
        <v>0</v>
      </c>
    </row>
    <row r="133" s="2" customFormat="1" ht="14.4" customHeight="1">
      <c r="A133" s="39"/>
      <c r="B133" s="40"/>
      <c r="C133" s="260" t="s">
        <v>21</v>
      </c>
      <c r="D133" s="260" t="s">
        <v>148</v>
      </c>
      <c r="E133" s="261" t="s">
        <v>247</v>
      </c>
      <c r="F133" s="262" t="s">
        <v>248</v>
      </c>
      <c r="G133" s="263" t="s">
        <v>151</v>
      </c>
      <c r="H133" s="264">
        <v>32</v>
      </c>
      <c r="I133" s="265"/>
      <c r="J133" s="266">
        <f>ROUND(I133*H133,2)</f>
        <v>0</v>
      </c>
      <c r="K133" s="267"/>
      <c r="L133" s="42"/>
      <c r="M133" s="268" t="s">
        <v>1</v>
      </c>
      <c r="N133" s="269" t="s">
        <v>47</v>
      </c>
      <c r="O133" s="92"/>
      <c r="P133" s="270">
        <f>O133*H133</f>
        <v>0</v>
      </c>
      <c r="Q133" s="270">
        <v>0</v>
      </c>
      <c r="R133" s="270">
        <f>Q133*H133</f>
        <v>0</v>
      </c>
      <c r="S133" s="270">
        <v>0</v>
      </c>
      <c r="T133" s="27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72" t="s">
        <v>152</v>
      </c>
      <c r="AT133" s="272" t="s">
        <v>148</v>
      </c>
      <c r="AU133" s="272" t="s">
        <v>91</v>
      </c>
      <c r="AY133" s="16" t="s">
        <v>145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6" t="s">
        <v>21</v>
      </c>
      <c r="BK133" s="144">
        <f>ROUND(I133*H133,2)</f>
        <v>0</v>
      </c>
      <c r="BL133" s="16" t="s">
        <v>152</v>
      </c>
      <c r="BM133" s="272" t="s">
        <v>249</v>
      </c>
    </row>
    <row r="134" s="13" customFormat="1">
      <c r="A134" s="13"/>
      <c r="B134" s="273"/>
      <c r="C134" s="274"/>
      <c r="D134" s="275" t="s">
        <v>154</v>
      </c>
      <c r="E134" s="276" t="s">
        <v>1</v>
      </c>
      <c r="F134" s="277" t="s">
        <v>250</v>
      </c>
      <c r="G134" s="274"/>
      <c r="H134" s="278">
        <v>32</v>
      </c>
      <c r="I134" s="279"/>
      <c r="J134" s="274"/>
      <c r="K134" s="274"/>
      <c r="L134" s="280"/>
      <c r="M134" s="281"/>
      <c r="N134" s="282"/>
      <c r="O134" s="282"/>
      <c r="P134" s="282"/>
      <c r="Q134" s="282"/>
      <c r="R134" s="282"/>
      <c r="S134" s="282"/>
      <c r="T134" s="28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84" t="s">
        <v>154</v>
      </c>
      <c r="AU134" s="284" t="s">
        <v>91</v>
      </c>
      <c r="AV134" s="13" t="s">
        <v>91</v>
      </c>
      <c r="AW134" s="13" t="s">
        <v>36</v>
      </c>
      <c r="AX134" s="13" t="s">
        <v>21</v>
      </c>
      <c r="AY134" s="284" t="s">
        <v>145</v>
      </c>
    </row>
    <row r="135" s="2" customFormat="1" ht="14.4" customHeight="1">
      <c r="A135" s="39"/>
      <c r="B135" s="40"/>
      <c r="C135" s="260" t="s">
        <v>91</v>
      </c>
      <c r="D135" s="260" t="s">
        <v>148</v>
      </c>
      <c r="E135" s="261" t="s">
        <v>251</v>
      </c>
      <c r="F135" s="262" t="s">
        <v>252</v>
      </c>
      <c r="G135" s="263" t="s">
        <v>151</v>
      </c>
      <c r="H135" s="264">
        <v>1</v>
      </c>
      <c r="I135" s="265"/>
      <c r="J135" s="266">
        <f>ROUND(I135*H135,2)</f>
        <v>0</v>
      </c>
      <c r="K135" s="267"/>
      <c r="L135" s="42"/>
      <c r="M135" s="268" t="s">
        <v>1</v>
      </c>
      <c r="N135" s="269" t="s">
        <v>47</v>
      </c>
      <c r="O135" s="92"/>
      <c r="P135" s="270">
        <f>O135*H135</f>
        <v>0</v>
      </c>
      <c r="Q135" s="270">
        <v>0</v>
      </c>
      <c r="R135" s="270">
        <f>Q135*H135</f>
        <v>0</v>
      </c>
      <c r="S135" s="270">
        <v>0</v>
      </c>
      <c r="T135" s="27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72" t="s">
        <v>152</v>
      </c>
      <c r="AT135" s="272" t="s">
        <v>148</v>
      </c>
      <c r="AU135" s="272" t="s">
        <v>91</v>
      </c>
      <c r="AY135" s="16" t="s">
        <v>145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6" t="s">
        <v>21</v>
      </c>
      <c r="BK135" s="144">
        <f>ROUND(I135*H135,2)</f>
        <v>0</v>
      </c>
      <c r="BL135" s="16" t="s">
        <v>152</v>
      </c>
      <c r="BM135" s="272" t="s">
        <v>253</v>
      </c>
    </row>
    <row r="136" s="13" customFormat="1">
      <c r="A136" s="13"/>
      <c r="B136" s="273"/>
      <c r="C136" s="274"/>
      <c r="D136" s="275" t="s">
        <v>154</v>
      </c>
      <c r="E136" s="276" t="s">
        <v>1</v>
      </c>
      <c r="F136" s="277" t="s">
        <v>21</v>
      </c>
      <c r="G136" s="274"/>
      <c r="H136" s="278">
        <v>1</v>
      </c>
      <c r="I136" s="279"/>
      <c r="J136" s="274"/>
      <c r="K136" s="274"/>
      <c r="L136" s="280"/>
      <c r="M136" s="281"/>
      <c r="N136" s="282"/>
      <c r="O136" s="282"/>
      <c r="P136" s="282"/>
      <c r="Q136" s="282"/>
      <c r="R136" s="282"/>
      <c r="S136" s="282"/>
      <c r="T136" s="28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84" t="s">
        <v>154</v>
      </c>
      <c r="AU136" s="284" t="s">
        <v>91</v>
      </c>
      <c r="AV136" s="13" t="s">
        <v>91</v>
      </c>
      <c r="AW136" s="13" t="s">
        <v>36</v>
      </c>
      <c r="AX136" s="13" t="s">
        <v>21</v>
      </c>
      <c r="AY136" s="284" t="s">
        <v>145</v>
      </c>
    </row>
    <row r="137" s="2" customFormat="1" ht="24.15" customHeight="1">
      <c r="A137" s="39"/>
      <c r="B137" s="40"/>
      <c r="C137" s="260" t="s">
        <v>159</v>
      </c>
      <c r="D137" s="260" t="s">
        <v>148</v>
      </c>
      <c r="E137" s="261" t="s">
        <v>254</v>
      </c>
      <c r="F137" s="262" t="s">
        <v>255</v>
      </c>
      <c r="G137" s="263" t="s">
        <v>151</v>
      </c>
      <c r="H137" s="264">
        <v>2</v>
      </c>
      <c r="I137" s="265"/>
      <c r="J137" s="266">
        <f>ROUND(I137*H137,2)</f>
        <v>0</v>
      </c>
      <c r="K137" s="267"/>
      <c r="L137" s="42"/>
      <c r="M137" s="268" t="s">
        <v>1</v>
      </c>
      <c r="N137" s="269" t="s">
        <v>47</v>
      </c>
      <c r="O137" s="92"/>
      <c r="P137" s="270">
        <f>O137*H137</f>
        <v>0</v>
      </c>
      <c r="Q137" s="270">
        <v>0</v>
      </c>
      <c r="R137" s="270">
        <f>Q137*H137</f>
        <v>0</v>
      </c>
      <c r="S137" s="270">
        <v>0</v>
      </c>
      <c r="T137" s="27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72" t="s">
        <v>152</v>
      </c>
      <c r="AT137" s="272" t="s">
        <v>148</v>
      </c>
      <c r="AU137" s="272" t="s">
        <v>91</v>
      </c>
      <c r="AY137" s="16" t="s">
        <v>145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6" t="s">
        <v>21</v>
      </c>
      <c r="BK137" s="144">
        <f>ROUND(I137*H137,2)</f>
        <v>0</v>
      </c>
      <c r="BL137" s="16" t="s">
        <v>152</v>
      </c>
      <c r="BM137" s="272" t="s">
        <v>256</v>
      </c>
    </row>
    <row r="138" s="13" customFormat="1">
      <c r="A138" s="13"/>
      <c r="B138" s="273"/>
      <c r="C138" s="274"/>
      <c r="D138" s="275" t="s">
        <v>154</v>
      </c>
      <c r="E138" s="276" t="s">
        <v>1</v>
      </c>
      <c r="F138" s="277" t="s">
        <v>91</v>
      </c>
      <c r="G138" s="274"/>
      <c r="H138" s="278">
        <v>2</v>
      </c>
      <c r="I138" s="279"/>
      <c r="J138" s="274"/>
      <c r="K138" s="274"/>
      <c r="L138" s="280"/>
      <c r="M138" s="281"/>
      <c r="N138" s="282"/>
      <c r="O138" s="282"/>
      <c r="P138" s="282"/>
      <c r="Q138" s="282"/>
      <c r="R138" s="282"/>
      <c r="S138" s="282"/>
      <c r="T138" s="28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84" t="s">
        <v>154</v>
      </c>
      <c r="AU138" s="284" t="s">
        <v>91</v>
      </c>
      <c r="AV138" s="13" t="s">
        <v>91</v>
      </c>
      <c r="AW138" s="13" t="s">
        <v>36</v>
      </c>
      <c r="AX138" s="13" t="s">
        <v>21</v>
      </c>
      <c r="AY138" s="284" t="s">
        <v>145</v>
      </c>
    </row>
    <row r="139" s="2" customFormat="1" ht="24.15" customHeight="1">
      <c r="A139" s="39"/>
      <c r="B139" s="40"/>
      <c r="C139" s="260" t="s">
        <v>155</v>
      </c>
      <c r="D139" s="260" t="s">
        <v>148</v>
      </c>
      <c r="E139" s="261" t="s">
        <v>257</v>
      </c>
      <c r="F139" s="262" t="s">
        <v>258</v>
      </c>
      <c r="G139" s="263" t="s">
        <v>151</v>
      </c>
      <c r="H139" s="264">
        <v>2</v>
      </c>
      <c r="I139" s="265"/>
      <c r="J139" s="266">
        <f>ROUND(I139*H139,2)</f>
        <v>0</v>
      </c>
      <c r="K139" s="267"/>
      <c r="L139" s="42"/>
      <c r="M139" s="268" t="s">
        <v>1</v>
      </c>
      <c r="N139" s="269" t="s">
        <v>47</v>
      </c>
      <c r="O139" s="92"/>
      <c r="P139" s="270">
        <f>O139*H139</f>
        <v>0</v>
      </c>
      <c r="Q139" s="270">
        <v>0</v>
      </c>
      <c r="R139" s="270">
        <f>Q139*H139</f>
        <v>0</v>
      </c>
      <c r="S139" s="270">
        <v>0</v>
      </c>
      <c r="T139" s="27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72" t="s">
        <v>152</v>
      </c>
      <c r="AT139" s="272" t="s">
        <v>148</v>
      </c>
      <c r="AU139" s="272" t="s">
        <v>91</v>
      </c>
      <c r="AY139" s="16" t="s">
        <v>145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6" t="s">
        <v>21</v>
      </c>
      <c r="BK139" s="144">
        <f>ROUND(I139*H139,2)</f>
        <v>0</v>
      </c>
      <c r="BL139" s="16" t="s">
        <v>152</v>
      </c>
      <c r="BM139" s="272" t="s">
        <v>259</v>
      </c>
    </row>
    <row r="140" s="13" customFormat="1">
      <c r="A140" s="13"/>
      <c r="B140" s="273"/>
      <c r="C140" s="274"/>
      <c r="D140" s="275" t="s">
        <v>154</v>
      </c>
      <c r="E140" s="276" t="s">
        <v>1</v>
      </c>
      <c r="F140" s="277" t="s">
        <v>91</v>
      </c>
      <c r="G140" s="274"/>
      <c r="H140" s="278">
        <v>2</v>
      </c>
      <c r="I140" s="279"/>
      <c r="J140" s="274"/>
      <c r="K140" s="274"/>
      <c r="L140" s="280"/>
      <c r="M140" s="281"/>
      <c r="N140" s="282"/>
      <c r="O140" s="282"/>
      <c r="P140" s="282"/>
      <c r="Q140" s="282"/>
      <c r="R140" s="282"/>
      <c r="S140" s="282"/>
      <c r="T140" s="28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84" t="s">
        <v>154</v>
      </c>
      <c r="AU140" s="284" t="s">
        <v>91</v>
      </c>
      <c r="AV140" s="13" t="s">
        <v>91</v>
      </c>
      <c r="AW140" s="13" t="s">
        <v>36</v>
      </c>
      <c r="AX140" s="13" t="s">
        <v>21</v>
      </c>
      <c r="AY140" s="284" t="s">
        <v>145</v>
      </c>
    </row>
    <row r="141" s="2" customFormat="1" ht="24.15" customHeight="1">
      <c r="A141" s="39"/>
      <c r="B141" s="40"/>
      <c r="C141" s="260" t="s">
        <v>167</v>
      </c>
      <c r="D141" s="260" t="s">
        <v>148</v>
      </c>
      <c r="E141" s="261" t="s">
        <v>260</v>
      </c>
      <c r="F141" s="262" t="s">
        <v>261</v>
      </c>
      <c r="G141" s="263" t="s">
        <v>151</v>
      </c>
      <c r="H141" s="264">
        <v>2</v>
      </c>
      <c r="I141" s="265"/>
      <c r="J141" s="266">
        <f>ROUND(I141*H141,2)</f>
        <v>0</v>
      </c>
      <c r="K141" s="267"/>
      <c r="L141" s="42"/>
      <c r="M141" s="268" t="s">
        <v>1</v>
      </c>
      <c r="N141" s="269" t="s">
        <v>47</v>
      </c>
      <c r="O141" s="92"/>
      <c r="P141" s="270">
        <f>O141*H141</f>
        <v>0</v>
      </c>
      <c r="Q141" s="270">
        <v>0</v>
      </c>
      <c r="R141" s="270">
        <f>Q141*H141</f>
        <v>0</v>
      </c>
      <c r="S141" s="270">
        <v>0</v>
      </c>
      <c r="T141" s="27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72" t="s">
        <v>152</v>
      </c>
      <c r="AT141" s="272" t="s">
        <v>148</v>
      </c>
      <c r="AU141" s="272" t="s">
        <v>91</v>
      </c>
      <c r="AY141" s="16" t="s">
        <v>145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6" t="s">
        <v>21</v>
      </c>
      <c r="BK141" s="144">
        <f>ROUND(I141*H141,2)</f>
        <v>0</v>
      </c>
      <c r="BL141" s="16" t="s">
        <v>152</v>
      </c>
      <c r="BM141" s="272" t="s">
        <v>262</v>
      </c>
    </row>
    <row r="142" s="13" customFormat="1">
      <c r="A142" s="13"/>
      <c r="B142" s="273"/>
      <c r="C142" s="274"/>
      <c r="D142" s="275" t="s">
        <v>154</v>
      </c>
      <c r="E142" s="276" t="s">
        <v>1</v>
      </c>
      <c r="F142" s="277" t="s">
        <v>91</v>
      </c>
      <c r="G142" s="274"/>
      <c r="H142" s="278">
        <v>2</v>
      </c>
      <c r="I142" s="279"/>
      <c r="J142" s="274"/>
      <c r="K142" s="274"/>
      <c r="L142" s="280"/>
      <c r="M142" s="281"/>
      <c r="N142" s="282"/>
      <c r="O142" s="282"/>
      <c r="P142" s="282"/>
      <c r="Q142" s="282"/>
      <c r="R142" s="282"/>
      <c r="S142" s="282"/>
      <c r="T142" s="28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84" t="s">
        <v>154</v>
      </c>
      <c r="AU142" s="284" t="s">
        <v>91</v>
      </c>
      <c r="AV142" s="13" t="s">
        <v>91</v>
      </c>
      <c r="AW142" s="13" t="s">
        <v>36</v>
      </c>
      <c r="AX142" s="13" t="s">
        <v>21</v>
      </c>
      <c r="AY142" s="284" t="s">
        <v>145</v>
      </c>
    </row>
    <row r="143" s="2" customFormat="1" ht="14.4" customHeight="1">
      <c r="A143" s="39"/>
      <c r="B143" s="40"/>
      <c r="C143" s="260" t="s">
        <v>171</v>
      </c>
      <c r="D143" s="260" t="s">
        <v>148</v>
      </c>
      <c r="E143" s="261" t="s">
        <v>146</v>
      </c>
      <c r="F143" s="262" t="s">
        <v>263</v>
      </c>
      <c r="G143" s="263" t="s">
        <v>151</v>
      </c>
      <c r="H143" s="264">
        <v>1</v>
      </c>
      <c r="I143" s="265"/>
      <c r="J143" s="266">
        <f>ROUND(I143*H143,2)</f>
        <v>0</v>
      </c>
      <c r="K143" s="267"/>
      <c r="L143" s="42"/>
      <c r="M143" s="268" t="s">
        <v>1</v>
      </c>
      <c r="N143" s="269" t="s">
        <v>47</v>
      </c>
      <c r="O143" s="92"/>
      <c r="P143" s="270">
        <f>O143*H143</f>
        <v>0</v>
      </c>
      <c r="Q143" s="270">
        <v>0</v>
      </c>
      <c r="R143" s="270">
        <f>Q143*H143</f>
        <v>0</v>
      </c>
      <c r="S143" s="270">
        <v>0</v>
      </c>
      <c r="T143" s="27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72" t="s">
        <v>152</v>
      </c>
      <c r="AT143" s="272" t="s">
        <v>148</v>
      </c>
      <c r="AU143" s="272" t="s">
        <v>91</v>
      </c>
      <c r="AY143" s="16" t="s">
        <v>145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6" t="s">
        <v>21</v>
      </c>
      <c r="BK143" s="144">
        <f>ROUND(I143*H143,2)</f>
        <v>0</v>
      </c>
      <c r="BL143" s="16" t="s">
        <v>152</v>
      </c>
      <c r="BM143" s="272" t="s">
        <v>264</v>
      </c>
    </row>
    <row r="144" s="13" customFormat="1">
      <c r="A144" s="13"/>
      <c r="B144" s="273"/>
      <c r="C144" s="274"/>
      <c r="D144" s="275" t="s">
        <v>154</v>
      </c>
      <c r="E144" s="276" t="s">
        <v>1</v>
      </c>
      <c r="F144" s="277" t="s">
        <v>21</v>
      </c>
      <c r="G144" s="274"/>
      <c r="H144" s="278">
        <v>1</v>
      </c>
      <c r="I144" s="279"/>
      <c r="J144" s="274"/>
      <c r="K144" s="274"/>
      <c r="L144" s="280"/>
      <c r="M144" s="281"/>
      <c r="N144" s="282"/>
      <c r="O144" s="282"/>
      <c r="P144" s="282"/>
      <c r="Q144" s="282"/>
      <c r="R144" s="282"/>
      <c r="S144" s="282"/>
      <c r="T144" s="28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84" t="s">
        <v>154</v>
      </c>
      <c r="AU144" s="284" t="s">
        <v>91</v>
      </c>
      <c r="AV144" s="13" t="s">
        <v>91</v>
      </c>
      <c r="AW144" s="13" t="s">
        <v>36</v>
      </c>
      <c r="AX144" s="13" t="s">
        <v>21</v>
      </c>
      <c r="AY144" s="284" t="s">
        <v>145</v>
      </c>
    </row>
    <row r="145" s="12" customFormat="1" ht="22.8" customHeight="1">
      <c r="A145" s="12"/>
      <c r="B145" s="244"/>
      <c r="C145" s="245"/>
      <c r="D145" s="246" t="s">
        <v>81</v>
      </c>
      <c r="E145" s="258" t="s">
        <v>176</v>
      </c>
      <c r="F145" s="258" t="s">
        <v>177</v>
      </c>
      <c r="G145" s="245"/>
      <c r="H145" s="245"/>
      <c r="I145" s="248"/>
      <c r="J145" s="259">
        <f>BK145</f>
        <v>0</v>
      </c>
      <c r="K145" s="245"/>
      <c r="L145" s="250"/>
      <c r="M145" s="251"/>
      <c r="N145" s="252"/>
      <c r="O145" s="252"/>
      <c r="P145" s="253">
        <f>SUM(P146:P149)</f>
        <v>0</v>
      </c>
      <c r="Q145" s="252"/>
      <c r="R145" s="253">
        <f>SUM(R146:R149)</f>
        <v>0.0022000000000000001</v>
      </c>
      <c r="S145" s="252"/>
      <c r="T145" s="254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55" t="s">
        <v>91</v>
      </c>
      <c r="AT145" s="256" t="s">
        <v>81</v>
      </c>
      <c r="AU145" s="256" t="s">
        <v>21</v>
      </c>
      <c r="AY145" s="255" t="s">
        <v>145</v>
      </c>
      <c r="BK145" s="257">
        <f>SUM(BK146:BK149)</f>
        <v>0</v>
      </c>
    </row>
    <row r="146" s="2" customFormat="1" ht="14.4" customHeight="1">
      <c r="A146" s="39"/>
      <c r="B146" s="40"/>
      <c r="C146" s="260" t="s">
        <v>178</v>
      </c>
      <c r="D146" s="260" t="s">
        <v>148</v>
      </c>
      <c r="E146" s="261" t="s">
        <v>211</v>
      </c>
      <c r="F146" s="262" t="s">
        <v>212</v>
      </c>
      <c r="G146" s="263" t="s">
        <v>181</v>
      </c>
      <c r="H146" s="264">
        <v>1</v>
      </c>
      <c r="I146" s="265"/>
      <c r="J146" s="266">
        <f>ROUND(I146*H146,2)</f>
        <v>0</v>
      </c>
      <c r="K146" s="267"/>
      <c r="L146" s="42"/>
      <c r="M146" s="268" t="s">
        <v>1</v>
      </c>
      <c r="N146" s="269" t="s">
        <v>47</v>
      </c>
      <c r="O146" s="92"/>
      <c r="P146" s="270">
        <f>O146*H146</f>
        <v>0</v>
      </c>
      <c r="Q146" s="270">
        <v>0.0011000000000000001</v>
      </c>
      <c r="R146" s="270">
        <f>Q146*H146</f>
        <v>0.0011000000000000001</v>
      </c>
      <c r="S146" s="270">
        <v>0</v>
      </c>
      <c r="T146" s="27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72" t="s">
        <v>152</v>
      </c>
      <c r="AT146" s="272" t="s">
        <v>148</v>
      </c>
      <c r="AU146" s="272" t="s">
        <v>91</v>
      </c>
      <c r="AY146" s="16" t="s">
        <v>145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6" t="s">
        <v>21</v>
      </c>
      <c r="BK146" s="144">
        <f>ROUND(I146*H146,2)</f>
        <v>0</v>
      </c>
      <c r="BL146" s="16" t="s">
        <v>152</v>
      </c>
      <c r="BM146" s="272" t="s">
        <v>265</v>
      </c>
    </row>
    <row r="147" s="13" customFormat="1">
      <c r="A147" s="13"/>
      <c r="B147" s="273"/>
      <c r="C147" s="274"/>
      <c r="D147" s="275" t="s">
        <v>154</v>
      </c>
      <c r="E147" s="276" t="s">
        <v>1</v>
      </c>
      <c r="F147" s="277" t="s">
        <v>21</v>
      </c>
      <c r="G147" s="274"/>
      <c r="H147" s="278">
        <v>1</v>
      </c>
      <c r="I147" s="279"/>
      <c r="J147" s="274"/>
      <c r="K147" s="274"/>
      <c r="L147" s="280"/>
      <c r="M147" s="281"/>
      <c r="N147" s="282"/>
      <c r="O147" s="282"/>
      <c r="P147" s="282"/>
      <c r="Q147" s="282"/>
      <c r="R147" s="282"/>
      <c r="S147" s="282"/>
      <c r="T147" s="28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84" t="s">
        <v>154</v>
      </c>
      <c r="AU147" s="284" t="s">
        <v>91</v>
      </c>
      <c r="AV147" s="13" t="s">
        <v>91</v>
      </c>
      <c r="AW147" s="13" t="s">
        <v>36</v>
      </c>
      <c r="AX147" s="13" t="s">
        <v>21</v>
      </c>
      <c r="AY147" s="284" t="s">
        <v>145</v>
      </c>
    </row>
    <row r="148" s="2" customFormat="1" ht="14.4" customHeight="1">
      <c r="A148" s="39"/>
      <c r="B148" s="40"/>
      <c r="C148" s="260" t="s">
        <v>183</v>
      </c>
      <c r="D148" s="260" t="s">
        <v>148</v>
      </c>
      <c r="E148" s="261" t="s">
        <v>266</v>
      </c>
      <c r="F148" s="262" t="s">
        <v>267</v>
      </c>
      <c r="G148" s="263" t="s">
        <v>181</v>
      </c>
      <c r="H148" s="264">
        <v>1</v>
      </c>
      <c r="I148" s="265"/>
      <c r="J148" s="266">
        <f>ROUND(I148*H148,2)</f>
        <v>0</v>
      </c>
      <c r="K148" s="267"/>
      <c r="L148" s="42"/>
      <c r="M148" s="268" t="s">
        <v>1</v>
      </c>
      <c r="N148" s="269" t="s">
        <v>47</v>
      </c>
      <c r="O148" s="92"/>
      <c r="P148" s="270">
        <f>O148*H148</f>
        <v>0</v>
      </c>
      <c r="Q148" s="270">
        <v>0.0011000000000000001</v>
      </c>
      <c r="R148" s="270">
        <f>Q148*H148</f>
        <v>0.0011000000000000001</v>
      </c>
      <c r="S148" s="270">
        <v>0</v>
      </c>
      <c r="T148" s="27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72" t="s">
        <v>152</v>
      </c>
      <c r="AT148" s="272" t="s">
        <v>148</v>
      </c>
      <c r="AU148" s="272" t="s">
        <v>91</v>
      </c>
      <c r="AY148" s="16" t="s">
        <v>145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6" t="s">
        <v>21</v>
      </c>
      <c r="BK148" s="144">
        <f>ROUND(I148*H148,2)</f>
        <v>0</v>
      </c>
      <c r="BL148" s="16" t="s">
        <v>152</v>
      </c>
      <c r="BM148" s="272" t="s">
        <v>268</v>
      </c>
    </row>
    <row r="149" s="13" customFormat="1">
      <c r="A149" s="13"/>
      <c r="B149" s="273"/>
      <c r="C149" s="274"/>
      <c r="D149" s="275" t="s">
        <v>154</v>
      </c>
      <c r="E149" s="276" t="s">
        <v>1</v>
      </c>
      <c r="F149" s="277" t="s">
        <v>21</v>
      </c>
      <c r="G149" s="274"/>
      <c r="H149" s="278">
        <v>1</v>
      </c>
      <c r="I149" s="279"/>
      <c r="J149" s="274"/>
      <c r="K149" s="274"/>
      <c r="L149" s="280"/>
      <c r="M149" s="281"/>
      <c r="N149" s="282"/>
      <c r="O149" s="282"/>
      <c r="P149" s="282"/>
      <c r="Q149" s="282"/>
      <c r="R149" s="282"/>
      <c r="S149" s="282"/>
      <c r="T149" s="28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84" t="s">
        <v>154</v>
      </c>
      <c r="AU149" s="284" t="s">
        <v>91</v>
      </c>
      <c r="AV149" s="13" t="s">
        <v>91</v>
      </c>
      <c r="AW149" s="13" t="s">
        <v>36</v>
      </c>
      <c r="AX149" s="13" t="s">
        <v>21</v>
      </c>
      <c r="AY149" s="284" t="s">
        <v>145</v>
      </c>
    </row>
    <row r="150" s="12" customFormat="1" ht="22.8" customHeight="1">
      <c r="A150" s="12"/>
      <c r="B150" s="244"/>
      <c r="C150" s="245"/>
      <c r="D150" s="246" t="s">
        <v>81</v>
      </c>
      <c r="E150" s="258" t="s">
        <v>218</v>
      </c>
      <c r="F150" s="258" t="s">
        <v>219</v>
      </c>
      <c r="G150" s="245"/>
      <c r="H150" s="245"/>
      <c r="I150" s="248"/>
      <c r="J150" s="259">
        <f>BK150</f>
        <v>0</v>
      </c>
      <c r="K150" s="245"/>
      <c r="L150" s="250"/>
      <c r="M150" s="251"/>
      <c r="N150" s="252"/>
      <c r="O150" s="252"/>
      <c r="P150" s="253">
        <f>SUM(P151:P168)</f>
        <v>0</v>
      </c>
      <c r="Q150" s="252"/>
      <c r="R150" s="253">
        <f>SUM(R151:R168)</f>
        <v>0</v>
      </c>
      <c r="S150" s="252"/>
      <c r="T150" s="254">
        <f>SUM(T151:T168)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55" t="s">
        <v>91</v>
      </c>
      <c r="AT150" s="256" t="s">
        <v>81</v>
      </c>
      <c r="AU150" s="256" t="s">
        <v>21</v>
      </c>
      <c r="AY150" s="255" t="s">
        <v>145</v>
      </c>
      <c r="BK150" s="257">
        <f>SUM(BK151:BK168)</f>
        <v>0</v>
      </c>
    </row>
    <row r="151" s="2" customFormat="1" ht="14.4" customHeight="1">
      <c r="A151" s="39"/>
      <c r="B151" s="40"/>
      <c r="C151" s="260" t="s">
        <v>187</v>
      </c>
      <c r="D151" s="260" t="s">
        <v>148</v>
      </c>
      <c r="E151" s="261" t="s">
        <v>221</v>
      </c>
      <c r="F151" s="262" t="s">
        <v>222</v>
      </c>
      <c r="G151" s="263" t="s">
        <v>1</v>
      </c>
      <c r="H151" s="264">
        <v>3</v>
      </c>
      <c r="I151" s="265"/>
      <c r="J151" s="266">
        <f>ROUND(I151*H151,2)</f>
        <v>0</v>
      </c>
      <c r="K151" s="267"/>
      <c r="L151" s="42"/>
      <c r="M151" s="268" t="s">
        <v>1</v>
      </c>
      <c r="N151" s="269" t="s">
        <v>47</v>
      </c>
      <c r="O151" s="92"/>
      <c r="P151" s="270">
        <f>O151*H151</f>
        <v>0</v>
      </c>
      <c r="Q151" s="270">
        <v>0</v>
      </c>
      <c r="R151" s="270">
        <f>Q151*H151</f>
        <v>0</v>
      </c>
      <c r="S151" s="270">
        <v>0</v>
      </c>
      <c r="T151" s="27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72" t="s">
        <v>152</v>
      </c>
      <c r="AT151" s="272" t="s">
        <v>148</v>
      </c>
      <c r="AU151" s="272" t="s">
        <v>91</v>
      </c>
      <c r="AY151" s="16" t="s">
        <v>145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6" t="s">
        <v>21</v>
      </c>
      <c r="BK151" s="144">
        <f>ROUND(I151*H151,2)</f>
        <v>0</v>
      </c>
      <c r="BL151" s="16" t="s">
        <v>152</v>
      </c>
      <c r="BM151" s="272" t="s">
        <v>269</v>
      </c>
    </row>
    <row r="152" s="13" customFormat="1">
      <c r="A152" s="13"/>
      <c r="B152" s="273"/>
      <c r="C152" s="274"/>
      <c r="D152" s="275" t="s">
        <v>154</v>
      </c>
      <c r="E152" s="276" t="s">
        <v>1</v>
      </c>
      <c r="F152" s="277" t="s">
        <v>159</v>
      </c>
      <c r="G152" s="274"/>
      <c r="H152" s="278">
        <v>3</v>
      </c>
      <c r="I152" s="279"/>
      <c r="J152" s="274"/>
      <c r="K152" s="274"/>
      <c r="L152" s="280"/>
      <c r="M152" s="281"/>
      <c r="N152" s="282"/>
      <c r="O152" s="282"/>
      <c r="P152" s="282"/>
      <c r="Q152" s="282"/>
      <c r="R152" s="282"/>
      <c r="S152" s="282"/>
      <c r="T152" s="28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84" t="s">
        <v>154</v>
      </c>
      <c r="AU152" s="284" t="s">
        <v>91</v>
      </c>
      <c r="AV152" s="13" t="s">
        <v>91</v>
      </c>
      <c r="AW152" s="13" t="s">
        <v>36</v>
      </c>
      <c r="AX152" s="13" t="s">
        <v>21</v>
      </c>
      <c r="AY152" s="284" t="s">
        <v>145</v>
      </c>
    </row>
    <row r="153" s="2" customFormat="1" ht="24.15" customHeight="1">
      <c r="A153" s="39"/>
      <c r="B153" s="40"/>
      <c r="C153" s="260" t="s">
        <v>26</v>
      </c>
      <c r="D153" s="260" t="s">
        <v>148</v>
      </c>
      <c r="E153" s="261" t="s">
        <v>225</v>
      </c>
      <c r="F153" s="262" t="s">
        <v>226</v>
      </c>
      <c r="G153" s="263" t="s">
        <v>1</v>
      </c>
      <c r="H153" s="264">
        <v>3</v>
      </c>
      <c r="I153" s="265"/>
      <c r="J153" s="266">
        <f>ROUND(I153*H153,2)</f>
        <v>0</v>
      </c>
      <c r="K153" s="267"/>
      <c r="L153" s="42"/>
      <c r="M153" s="268" t="s">
        <v>1</v>
      </c>
      <c r="N153" s="269" t="s">
        <v>47</v>
      </c>
      <c r="O153" s="92"/>
      <c r="P153" s="270">
        <f>O153*H153</f>
        <v>0</v>
      </c>
      <c r="Q153" s="270">
        <v>0</v>
      </c>
      <c r="R153" s="270">
        <f>Q153*H153</f>
        <v>0</v>
      </c>
      <c r="S153" s="270">
        <v>0</v>
      </c>
      <c r="T153" s="27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72" t="s">
        <v>152</v>
      </c>
      <c r="AT153" s="272" t="s">
        <v>148</v>
      </c>
      <c r="AU153" s="272" t="s">
        <v>91</v>
      </c>
      <c r="AY153" s="16" t="s">
        <v>145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6" t="s">
        <v>21</v>
      </c>
      <c r="BK153" s="144">
        <f>ROUND(I153*H153,2)</f>
        <v>0</v>
      </c>
      <c r="BL153" s="16" t="s">
        <v>152</v>
      </c>
      <c r="BM153" s="272" t="s">
        <v>270</v>
      </c>
    </row>
    <row r="154" s="13" customFormat="1">
      <c r="A154" s="13"/>
      <c r="B154" s="273"/>
      <c r="C154" s="274"/>
      <c r="D154" s="275" t="s">
        <v>154</v>
      </c>
      <c r="E154" s="276" t="s">
        <v>1</v>
      </c>
      <c r="F154" s="277" t="s">
        <v>159</v>
      </c>
      <c r="G154" s="274"/>
      <c r="H154" s="278">
        <v>3</v>
      </c>
      <c r="I154" s="279"/>
      <c r="J154" s="274"/>
      <c r="K154" s="274"/>
      <c r="L154" s="280"/>
      <c r="M154" s="281"/>
      <c r="N154" s="282"/>
      <c r="O154" s="282"/>
      <c r="P154" s="282"/>
      <c r="Q154" s="282"/>
      <c r="R154" s="282"/>
      <c r="S154" s="282"/>
      <c r="T154" s="28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84" t="s">
        <v>154</v>
      </c>
      <c r="AU154" s="284" t="s">
        <v>91</v>
      </c>
      <c r="AV154" s="13" t="s">
        <v>91</v>
      </c>
      <c r="AW154" s="13" t="s">
        <v>36</v>
      </c>
      <c r="AX154" s="13" t="s">
        <v>21</v>
      </c>
      <c r="AY154" s="284" t="s">
        <v>145</v>
      </c>
    </row>
    <row r="155" s="2" customFormat="1" ht="14.4" customHeight="1">
      <c r="A155" s="39"/>
      <c r="B155" s="40"/>
      <c r="C155" s="260" t="s">
        <v>166</v>
      </c>
      <c r="D155" s="260" t="s">
        <v>148</v>
      </c>
      <c r="E155" s="261" t="s">
        <v>229</v>
      </c>
      <c r="F155" s="262" t="s">
        <v>230</v>
      </c>
      <c r="G155" s="263" t="s">
        <v>1</v>
      </c>
      <c r="H155" s="264">
        <v>2</v>
      </c>
      <c r="I155" s="265"/>
      <c r="J155" s="266">
        <f>ROUND(I155*H155,2)</f>
        <v>0</v>
      </c>
      <c r="K155" s="267"/>
      <c r="L155" s="42"/>
      <c r="M155" s="268" t="s">
        <v>1</v>
      </c>
      <c r="N155" s="269" t="s">
        <v>47</v>
      </c>
      <c r="O155" s="92"/>
      <c r="P155" s="270">
        <f>O155*H155</f>
        <v>0</v>
      </c>
      <c r="Q155" s="270">
        <v>0</v>
      </c>
      <c r="R155" s="270">
        <f>Q155*H155</f>
        <v>0</v>
      </c>
      <c r="S155" s="270">
        <v>0</v>
      </c>
      <c r="T155" s="27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72" t="s">
        <v>152</v>
      </c>
      <c r="AT155" s="272" t="s">
        <v>148</v>
      </c>
      <c r="AU155" s="272" t="s">
        <v>91</v>
      </c>
      <c r="AY155" s="16" t="s">
        <v>145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6" t="s">
        <v>21</v>
      </c>
      <c r="BK155" s="144">
        <f>ROUND(I155*H155,2)</f>
        <v>0</v>
      </c>
      <c r="BL155" s="16" t="s">
        <v>152</v>
      </c>
      <c r="BM155" s="272" t="s">
        <v>271</v>
      </c>
    </row>
    <row r="156" s="13" customFormat="1">
      <c r="A156" s="13"/>
      <c r="B156" s="273"/>
      <c r="C156" s="274"/>
      <c r="D156" s="275" t="s">
        <v>154</v>
      </c>
      <c r="E156" s="276" t="s">
        <v>1</v>
      </c>
      <c r="F156" s="277" t="s">
        <v>91</v>
      </c>
      <c r="G156" s="274"/>
      <c r="H156" s="278">
        <v>2</v>
      </c>
      <c r="I156" s="279"/>
      <c r="J156" s="274"/>
      <c r="K156" s="274"/>
      <c r="L156" s="280"/>
      <c r="M156" s="281"/>
      <c r="N156" s="282"/>
      <c r="O156" s="282"/>
      <c r="P156" s="282"/>
      <c r="Q156" s="282"/>
      <c r="R156" s="282"/>
      <c r="S156" s="282"/>
      <c r="T156" s="28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84" t="s">
        <v>154</v>
      </c>
      <c r="AU156" s="284" t="s">
        <v>91</v>
      </c>
      <c r="AV156" s="13" t="s">
        <v>91</v>
      </c>
      <c r="AW156" s="13" t="s">
        <v>36</v>
      </c>
      <c r="AX156" s="13" t="s">
        <v>21</v>
      </c>
      <c r="AY156" s="284" t="s">
        <v>145</v>
      </c>
    </row>
    <row r="157" s="2" customFormat="1" ht="14.4" customHeight="1">
      <c r="A157" s="39"/>
      <c r="B157" s="40"/>
      <c r="C157" s="260" t="s">
        <v>197</v>
      </c>
      <c r="D157" s="260" t="s">
        <v>148</v>
      </c>
      <c r="E157" s="261" t="s">
        <v>232</v>
      </c>
      <c r="F157" s="262" t="s">
        <v>233</v>
      </c>
      <c r="G157" s="263" t="s">
        <v>1</v>
      </c>
      <c r="H157" s="264">
        <v>5</v>
      </c>
      <c r="I157" s="265"/>
      <c r="J157" s="266">
        <f>ROUND(I157*H157,2)</f>
        <v>0</v>
      </c>
      <c r="K157" s="267"/>
      <c r="L157" s="42"/>
      <c r="M157" s="268" t="s">
        <v>1</v>
      </c>
      <c r="N157" s="269" t="s">
        <v>47</v>
      </c>
      <c r="O157" s="92"/>
      <c r="P157" s="270">
        <f>O157*H157</f>
        <v>0</v>
      </c>
      <c r="Q157" s="270">
        <v>0</v>
      </c>
      <c r="R157" s="270">
        <f>Q157*H157</f>
        <v>0</v>
      </c>
      <c r="S157" s="270">
        <v>0</v>
      </c>
      <c r="T157" s="27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72" t="s">
        <v>152</v>
      </c>
      <c r="AT157" s="272" t="s">
        <v>148</v>
      </c>
      <c r="AU157" s="272" t="s">
        <v>91</v>
      </c>
      <c r="AY157" s="16" t="s">
        <v>145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6" t="s">
        <v>21</v>
      </c>
      <c r="BK157" s="144">
        <f>ROUND(I157*H157,2)</f>
        <v>0</v>
      </c>
      <c r="BL157" s="16" t="s">
        <v>152</v>
      </c>
      <c r="BM157" s="272" t="s">
        <v>272</v>
      </c>
    </row>
    <row r="158" s="13" customFormat="1">
      <c r="A158" s="13"/>
      <c r="B158" s="273"/>
      <c r="C158" s="274"/>
      <c r="D158" s="275" t="s">
        <v>154</v>
      </c>
      <c r="E158" s="276" t="s">
        <v>1</v>
      </c>
      <c r="F158" s="277" t="s">
        <v>167</v>
      </c>
      <c r="G158" s="274"/>
      <c r="H158" s="278">
        <v>5</v>
      </c>
      <c r="I158" s="279"/>
      <c r="J158" s="274"/>
      <c r="K158" s="274"/>
      <c r="L158" s="280"/>
      <c r="M158" s="281"/>
      <c r="N158" s="282"/>
      <c r="O158" s="282"/>
      <c r="P158" s="282"/>
      <c r="Q158" s="282"/>
      <c r="R158" s="282"/>
      <c r="S158" s="282"/>
      <c r="T158" s="28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84" t="s">
        <v>154</v>
      </c>
      <c r="AU158" s="284" t="s">
        <v>91</v>
      </c>
      <c r="AV158" s="13" t="s">
        <v>91</v>
      </c>
      <c r="AW158" s="13" t="s">
        <v>36</v>
      </c>
      <c r="AX158" s="13" t="s">
        <v>21</v>
      </c>
      <c r="AY158" s="284" t="s">
        <v>145</v>
      </c>
    </row>
    <row r="159" s="2" customFormat="1" ht="14.4" customHeight="1">
      <c r="A159" s="39"/>
      <c r="B159" s="40"/>
      <c r="C159" s="260" t="s">
        <v>175</v>
      </c>
      <c r="D159" s="260" t="s">
        <v>148</v>
      </c>
      <c r="E159" s="261" t="s">
        <v>236</v>
      </c>
      <c r="F159" s="262" t="s">
        <v>237</v>
      </c>
      <c r="G159" s="263" t="s">
        <v>1</v>
      </c>
      <c r="H159" s="264">
        <v>1</v>
      </c>
      <c r="I159" s="265"/>
      <c r="J159" s="266">
        <f>ROUND(I159*H159,2)</f>
        <v>0</v>
      </c>
      <c r="K159" s="267"/>
      <c r="L159" s="42"/>
      <c r="M159" s="268" t="s">
        <v>1</v>
      </c>
      <c r="N159" s="269" t="s">
        <v>47</v>
      </c>
      <c r="O159" s="92"/>
      <c r="P159" s="270">
        <f>O159*H159</f>
        <v>0</v>
      </c>
      <c r="Q159" s="270">
        <v>0</v>
      </c>
      <c r="R159" s="270">
        <f>Q159*H159</f>
        <v>0</v>
      </c>
      <c r="S159" s="270">
        <v>0</v>
      </c>
      <c r="T159" s="27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72" t="s">
        <v>152</v>
      </c>
      <c r="AT159" s="272" t="s">
        <v>148</v>
      </c>
      <c r="AU159" s="272" t="s">
        <v>91</v>
      </c>
      <c r="AY159" s="16" t="s">
        <v>145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6" t="s">
        <v>21</v>
      </c>
      <c r="BK159" s="144">
        <f>ROUND(I159*H159,2)</f>
        <v>0</v>
      </c>
      <c r="BL159" s="16" t="s">
        <v>152</v>
      </c>
      <c r="BM159" s="272" t="s">
        <v>273</v>
      </c>
    </row>
    <row r="160" s="13" customFormat="1">
      <c r="A160" s="13"/>
      <c r="B160" s="273"/>
      <c r="C160" s="274"/>
      <c r="D160" s="275" t="s">
        <v>154</v>
      </c>
      <c r="E160" s="276" t="s">
        <v>1</v>
      </c>
      <c r="F160" s="277" t="s">
        <v>21</v>
      </c>
      <c r="G160" s="274"/>
      <c r="H160" s="278">
        <v>1</v>
      </c>
      <c r="I160" s="279"/>
      <c r="J160" s="274"/>
      <c r="K160" s="274"/>
      <c r="L160" s="280"/>
      <c r="M160" s="281"/>
      <c r="N160" s="282"/>
      <c r="O160" s="282"/>
      <c r="P160" s="282"/>
      <c r="Q160" s="282"/>
      <c r="R160" s="282"/>
      <c r="S160" s="282"/>
      <c r="T160" s="28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84" t="s">
        <v>154</v>
      </c>
      <c r="AU160" s="284" t="s">
        <v>91</v>
      </c>
      <c r="AV160" s="13" t="s">
        <v>91</v>
      </c>
      <c r="AW160" s="13" t="s">
        <v>36</v>
      </c>
      <c r="AX160" s="13" t="s">
        <v>21</v>
      </c>
      <c r="AY160" s="284" t="s">
        <v>145</v>
      </c>
    </row>
    <row r="161" s="2" customFormat="1" ht="14.4" customHeight="1">
      <c r="A161" s="39"/>
      <c r="B161" s="40"/>
      <c r="C161" s="260" t="s">
        <v>204</v>
      </c>
      <c r="D161" s="260" t="s">
        <v>148</v>
      </c>
      <c r="E161" s="261" t="s">
        <v>274</v>
      </c>
      <c r="F161" s="262" t="s">
        <v>275</v>
      </c>
      <c r="G161" s="263" t="s">
        <v>1</v>
      </c>
      <c r="H161" s="264">
        <v>1</v>
      </c>
      <c r="I161" s="265"/>
      <c r="J161" s="266">
        <f>ROUND(I161*H161,2)</f>
        <v>0</v>
      </c>
      <c r="K161" s="267"/>
      <c r="L161" s="42"/>
      <c r="M161" s="268" t="s">
        <v>1</v>
      </c>
      <c r="N161" s="269" t="s">
        <v>47</v>
      </c>
      <c r="O161" s="92"/>
      <c r="P161" s="270">
        <f>O161*H161</f>
        <v>0</v>
      </c>
      <c r="Q161" s="270">
        <v>0</v>
      </c>
      <c r="R161" s="270">
        <f>Q161*H161</f>
        <v>0</v>
      </c>
      <c r="S161" s="270">
        <v>0</v>
      </c>
      <c r="T161" s="27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72" t="s">
        <v>152</v>
      </c>
      <c r="AT161" s="272" t="s">
        <v>148</v>
      </c>
      <c r="AU161" s="272" t="s">
        <v>91</v>
      </c>
      <c r="AY161" s="16" t="s">
        <v>145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6" t="s">
        <v>21</v>
      </c>
      <c r="BK161" s="144">
        <f>ROUND(I161*H161,2)</f>
        <v>0</v>
      </c>
      <c r="BL161" s="16" t="s">
        <v>152</v>
      </c>
      <c r="BM161" s="272" t="s">
        <v>276</v>
      </c>
    </row>
    <row r="162" s="13" customFormat="1">
      <c r="A162" s="13"/>
      <c r="B162" s="273"/>
      <c r="C162" s="274"/>
      <c r="D162" s="275" t="s">
        <v>154</v>
      </c>
      <c r="E162" s="276" t="s">
        <v>1</v>
      </c>
      <c r="F162" s="277" t="s">
        <v>21</v>
      </c>
      <c r="G162" s="274"/>
      <c r="H162" s="278">
        <v>1</v>
      </c>
      <c r="I162" s="279"/>
      <c r="J162" s="274"/>
      <c r="K162" s="274"/>
      <c r="L162" s="280"/>
      <c r="M162" s="281"/>
      <c r="N162" s="282"/>
      <c r="O162" s="282"/>
      <c r="P162" s="282"/>
      <c r="Q162" s="282"/>
      <c r="R162" s="282"/>
      <c r="S162" s="282"/>
      <c r="T162" s="28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84" t="s">
        <v>154</v>
      </c>
      <c r="AU162" s="284" t="s">
        <v>91</v>
      </c>
      <c r="AV162" s="13" t="s">
        <v>91</v>
      </c>
      <c r="AW162" s="13" t="s">
        <v>36</v>
      </c>
      <c r="AX162" s="13" t="s">
        <v>21</v>
      </c>
      <c r="AY162" s="284" t="s">
        <v>145</v>
      </c>
    </row>
    <row r="163" s="2" customFormat="1" ht="14.4" customHeight="1">
      <c r="A163" s="39"/>
      <c r="B163" s="40"/>
      <c r="C163" s="260" t="s">
        <v>8</v>
      </c>
      <c r="D163" s="260" t="s">
        <v>148</v>
      </c>
      <c r="E163" s="261" t="s">
        <v>277</v>
      </c>
      <c r="F163" s="262" t="s">
        <v>278</v>
      </c>
      <c r="G163" s="263" t="s">
        <v>1</v>
      </c>
      <c r="H163" s="264">
        <v>2</v>
      </c>
      <c r="I163" s="265"/>
      <c r="J163" s="266">
        <f>ROUND(I163*H163,2)</f>
        <v>0</v>
      </c>
      <c r="K163" s="267"/>
      <c r="L163" s="42"/>
      <c r="M163" s="268" t="s">
        <v>1</v>
      </c>
      <c r="N163" s="269" t="s">
        <v>47</v>
      </c>
      <c r="O163" s="92"/>
      <c r="P163" s="270">
        <f>O163*H163</f>
        <v>0</v>
      </c>
      <c r="Q163" s="270">
        <v>0</v>
      </c>
      <c r="R163" s="270">
        <f>Q163*H163</f>
        <v>0</v>
      </c>
      <c r="S163" s="270">
        <v>0</v>
      </c>
      <c r="T163" s="27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72" t="s">
        <v>152</v>
      </c>
      <c r="AT163" s="272" t="s">
        <v>148</v>
      </c>
      <c r="AU163" s="272" t="s">
        <v>91</v>
      </c>
      <c r="AY163" s="16" t="s">
        <v>145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6" t="s">
        <v>21</v>
      </c>
      <c r="BK163" s="144">
        <f>ROUND(I163*H163,2)</f>
        <v>0</v>
      </c>
      <c r="BL163" s="16" t="s">
        <v>152</v>
      </c>
      <c r="BM163" s="272" t="s">
        <v>279</v>
      </c>
    </row>
    <row r="164" s="13" customFormat="1">
      <c r="A164" s="13"/>
      <c r="B164" s="273"/>
      <c r="C164" s="274"/>
      <c r="D164" s="275" t="s">
        <v>154</v>
      </c>
      <c r="E164" s="276" t="s">
        <v>1</v>
      </c>
      <c r="F164" s="277" t="s">
        <v>91</v>
      </c>
      <c r="G164" s="274"/>
      <c r="H164" s="278">
        <v>2</v>
      </c>
      <c r="I164" s="279"/>
      <c r="J164" s="274"/>
      <c r="K164" s="274"/>
      <c r="L164" s="280"/>
      <c r="M164" s="281"/>
      <c r="N164" s="282"/>
      <c r="O164" s="282"/>
      <c r="P164" s="282"/>
      <c r="Q164" s="282"/>
      <c r="R164" s="282"/>
      <c r="S164" s="282"/>
      <c r="T164" s="28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84" t="s">
        <v>154</v>
      </c>
      <c r="AU164" s="284" t="s">
        <v>91</v>
      </c>
      <c r="AV164" s="13" t="s">
        <v>91</v>
      </c>
      <c r="AW164" s="13" t="s">
        <v>36</v>
      </c>
      <c r="AX164" s="13" t="s">
        <v>21</v>
      </c>
      <c r="AY164" s="284" t="s">
        <v>145</v>
      </c>
    </row>
    <row r="165" s="2" customFormat="1" ht="24.15" customHeight="1">
      <c r="A165" s="39"/>
      <c r="B165" s="40"/>
      <c r="C165" s="260" t="s">
        <v>152</v>
      </c>
      <c r="D165" s="260" t="s">
        <v>148</v>
      </c>
      <c r="E165" s="261" t="s">
        <v>280</v>
      </c>
      <c r="F165" s="262" t="s">
        <v>281</v>
      </c>
      <c r="G165" s="263" t="s">
        <v>1</v>
      </c>
      <c r="H165" s="264">
        <v>1</v>
      </c>
      <c r="I165" s="265"/>
      <c r="J165" s="266">
        <f>ROUND(I165*H165,2)</f>
        <v>0</v>
      </c>
      <c r="K165" s="267"/>
      <c r="L165" s="42"/>
      <c r="M165" s="268" t="s">
        <v>1</v>
      </c>
      <c r="N165" s="269" t="s">
        <v>47</v>
      </c>
      <c r="O165" s="92"/>
      <c r="P165" s="270">
        <f>O165*H165</f>
        <v>0</v>
      </c>
      <c r="Q165" s="270">
        <v>0</v>
      </c>
      <c r="R165" s="270">
        <f>Q165*H165</f>
        <v>0</v>
      </c>
      <c r="S165" s="270">
        <v>0</v>
      </c>
      <c r="T165" s="27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72" t="s">
        <v>152</v>
      </c>
      <c r="AT165" s="272" t="s">
        <v>148</v>
      </c>
      <c r="AU165" s="272" t="s">
        <v>91</v>
      </c>
      <c r="AY165" s="16" t="s">
        <v>145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6" t="s">
        <v>21</v>
      </c>
      <c r="BK165" s="144">
        <f>ROUND(I165*H165,2)</f>
        <v>0</v>
      </c>
      <c r="BL165" s="16" t="s">
        <v>152</v>
      </c>
      <c r="BM165" s="272" t="s">
        <v>282</v>
      </c>
    </row>
    <row r="166" s="13" customFormat="1">
      <c r="A166" s="13"/>
      <c r="B166" s="273"/>
      <c r="C166" s="274"/>
      <c r="D166" s="275" t="s">
        <v>154</v>
      </c>
      <c r="E166" s="276" t="s">
        <v>1</v>
      </c>
      <c r="F166" s="277" t="s">
        <v>21</v>
      </c>
      <c r="G166" s="274"/>
      <c r="H166" s="278">
        <v>1</v>
      </c>
      <c r="I166" s="279"/>
      <c r="J166" s="274"/>
      <c r="K166" s="274"/>
      <c r="L166" s="280"/>
      <c r="M166" s="281"/>
      <c r="N166" s="282"/>
      <c r="O166" s="282"/>
      <c r="P166" s="282"/>
      <c r="Q166" s="282"/>
      <c r="R166" s="282"/>
      <c r="S166" s="282"/>
      <c r="T166" s="28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84" t="s">
        <v>154</v>
      </c>
      <c r="AU166" s="284" t="s">
        <v>91</v>
      </c>
      <c r="AV166" s="13" t="s">
        <v>91</v>
      </c>
      <c r="AW166" s="13" t="s">
        <v>36</v>
      </c>
      <c r="AX166" s="13" t="s">
        <v>21</v>
      </c>
      <c r="AY166" s="284" t="s">
        <v>145</v>
      </c>
    </row>
    <row r="167" s="2" customFormat="1" ht="14.4" customHeight="1">
      <c r="A167" s="39"/>
      <c r="B167" s="40"/>
      <c r="C167" s="260" t="s">
        <v>214</v>
      </c>
      <c r="D167" s="260" t="s">
        <v>148</v>
      </c>
      <c r="E167" s="261" t="s">
        <v>283</v>
      </c>
      <c r="F167" s="262" t="s">
        <v>284</v>
      </c>
      <c r="G167" s="263" t="s">
        <v>1</v>
      </c>
      <c r="H167" s="264">
        <v>1</v>
      </c>
      <c r="I167" s="265"/>
      <c r="J167" s="266">
        <f>ROUND(I167*H167,2)</f>
        <v>0</v>
      </c>
      <c r="K167" s="267"/>
      <c r="L167" s="42"/>
      <c r="M167" s="268" t="s">
        <v>1</v>
      </c>
      <c r="N167" s="269" t="s">
        <v>47</v>
      </c>
      <c r="O167" s="92"/>
      <c r="P167" s="270">
        <f>O167*H167</f>
        <v>0</v>
      </c>
      <c r="Q167" s="270">
        <v>0</v>
      </c>
      <c r="R167" s="270">
        <f>Q167*H167</f>
        <v>0</v>
      </c>
      <c r="S167" s="270">
        <v>0</v>
      </c>
      <c r="T167" s="27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72" t="s">
        <v>152</v>
      </c>
      <c r="AT167" s="272" t="s">
        <v>148</v>
      </c>
      <c r="AU167" s="272" t="s">
        <v>91</v>
      </c>
      <c r="AY167" s="16" t="s">
        <v>145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6" t="s">
        <v>21</v>
      </c>
      <c r="BK167" s="144">
        <f>ROUND(I167*H167,2)</f>
        <v>0</v>
      </c>
      <c r="BL167" s="16" t="s">
        <v>152</v>
      </c>
      <c r="BM167" s="272" t="s">
        <v>285</v>
      </c>
    </row>
    <row r="168" s="13" customFormat="1">
      <c r="A168" s="13"/>
      <c r="B168" s="273"/>
      <c r="C168" s="274"/>
      <c r="D168" s="275" t="s">
        <v>154</v>
      </c>
      <c r="E168" s="276" t="s">
        <v>1</v>
      </c>
      <c r="F168" s="277" t="s">
        <v>21</v>
      </c>
      <c r="G168" s="274"/>
      <c r="H168" s="278">
        <v>1</v>
      </c>
      <c r="I168" s="279"/>
      <c r="J168" s="274"/>
      <c r="K168" s="274"/>
      <c r="L168" s="280"/>
      <c r="M168" s="285"/>
      <c r="N168" s="286"/>
      <c r="O168" s="286"/>
      <c r="P168" s="286"/>
      <c r="Q168" s="286"/>
      <c r="R168" s="286"/>
      <c r="S168" s="286"/>
      <c r="T168" s="28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84" t="s">
        <v>154</v>
      </c>
      <c r="AU168" s="284" t="s">
        <v>91</v>
      </c>
      <c r="AV168" s="13" t="s">
        <v>91</v>
      </c>
      <c r="AW168" s="13" t="s">
        <v>36</v>
      </c>
      <c r="AX168" s="13" t="s">
        <v>21</v>
      </c>
      <c r="AY168" s="284" t="s">
        <v>145</v>
      </c>
    </row>
    <row r="169" s="2" customFormat="1" ht="6.96" customHeight="1">
      <c r="A169" s="39"/>
      <c r="B169" s="67"/>
      <c r="C169" s="68"/>
      <c r="D169" s="68"/>
      <c r="E169" s="68"/>
      <c r="F169" s="68"/>
      <c r="G169" s="68"/>
      <c r="H169" s="68"/>
      <c r="I169" s="201"/>
      <c r="J169" s="68"/>
      <c r="K169" s="68"/>
      <c r="L169" s="42"/>
      <c r="M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</row>
  </sheetData>
  <sheetProtection sheet="1" autoFilter="0" formatColumns="0" formatRows="0" objects="1" scenarios="1" spinCount="100000" saltValue="SaogIn2FJoy8CsdtEJLJ4xYn60vsCvhz/6FhoVLcOKUIXFL/tFEvDq/CKt3ZonSLqvvsysGSavnURNZzrXYcDw==" hashValue="W5/g5s3nBNokvmE9oWlAnOxCWpDN2PLPZ/JoSq3I0eC80PHAz+YXsgEKI3oBDis31Huh0p7lWDvhm9zyrhAQww==" algorithmName="SHA-512" password="CC35"/>
  <autoFilter ref="C129:K168"/>
  <mergeCells count="14">
    <mergeCell ref="E7:H7"/>
    <mergeCell ref="E9:H9"/>
    <mergeCell ref="E18:H18"/>
    <mergeCell ref="E27:H27"/>
    <mergeCell ref="E85:H85"/>
    <mergeCell ref="E87:H87"/>
    <mergeCell ref="D104:F104"/>
    <mergeCell ref="D105:F105"/>
    <mergeCell ref="D106:F106"/>
    <mergeCell ref="D107:F107"/>
    <mergeCell ref="D108:F10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5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5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5"/>
      <c r="J3" s="154"/>
      <c r="K3" s="154"/>
      <c r="L3" s="19"/>
      <c r="AT3" s="16" t="s">
        <v>91</v>
      </c>
    </row>
    <row r="4" s="1" customFormat="1" ht="24.96" customHeight="1">
      <c r="B4" s="19"/>
      <c r="D4" s="156" t="s">
        <v>107</v>
      </c>
      <c r="I4" s="152"/>
      <c r="L4" s="19"/>
      <c r="M4" s="157" t="s">
        <v>10</v>
      </c>
      <c r="AT4" s="16" t="s">
        <v>4</v>
      </c>
    </row>
    <row r="5" s="1" customFormat="1" ht="6.96" customHeight="1">
      <c r="B5" s="19"/>
      <c r="I5" s="152"/>
      <c r="L5" s="19"/>
    </row>
    <row r="6" s="1" customFormat="1" ht="12" customHeight="1">
      <c r="B6" s="19"/>
      <c r="D6" s="158" t="s">
        <v>16</v>
      </c>
      <c r="I6" s="152"/>
      <c r="L6" s="19"/>
    </row>
    <row r="7" s="1" customFormat="1" ht="16.5" customHeight="1">
      <c r="B7" s="19"/>
      <c r="E7" s="159" t="str">
        <f>'Rekapitulace stavby'!K6</f>
        <v xml:space="preserve">2. INTERIÉR VÝCVIKOVÉHO STŘEDISKA- čp. 24  CÚ 2018/1</v>
      </c>
      <c r="F7" s="158"/>
      <c r="G7" s="158"/>
      <c r="H7" s="158"/>
      <c r="I7" s="152"/>
      <c r="L7" s="19"/>
    </row>
    <row r="8" s="2" customFormat="1" ht="12" customHeight="1">
      <c r="A8" s="39"/>
      <c r="B8" s="42"/>
      <c r="C8" s="39"/>
      <c r="D8" s="158" t="s">
        <v>108</v>
      </c>
      <c r="E8" s="39"/>
      <c r="F8" s="39"/>
      <c r="G8" s="39"/>
      <c r="H8" s="39"/>
      <c r="I8" s="160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2"/>
      <c r="C9" s="39"/>
      <c r="D9" s="39"/>
      <c r="E9" s="161" t="s">
        <v>286</v>
      </c>
      <c r="F9" s="39"/>
      <c r="G9" s="39"/>
      <c r="H9" s="39"/>
      <c r="I9" s="160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2"/>
      <c r="C10" s="39"/>
      <c r="D10" s="39"/>
      <c r="E10" s="39"/>
      <c r="F10" s="39"/>
      <c r="G10" s="39"/>
      <c r="H10" s="39"/>
      <c r="I10" s="160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2"/>
      <c r="C11" s="39"/>
      <c r="D11" s="158" t="s">
        <v>19</v>
      </c>
      <c r="E11" s="39"/>
      <c r="F11" s="162" t="s">
        <v>1</v>
      </c>
      <c r="G11" s="39"/>
      <c r="H11" s="39"/>
      <c r="I11" s="163" t="s">
        <v>20</v>
      </c>
      <c r="J11" s="16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58" t="s">
        <v>22</v>
      </c>
      <c r="E12" s="39"/>
      <c r="F12" s="162" t="s">
        <v>23</v>
      </c>
      <c r="G12" s="39"/>
      <c r="H12" s="39"/>
      <c r="I12" s="163" t="s">
        <v>24</v>
      </c>
      <c r="J12" s="164" t="str">
        <f>'Rekapitulace stavby'!AN8</f>
        <v>24. 4. 2018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160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2"/>
      <c r="C14" s="39"/>
      <c r="D14" s="158" t="s">
        <v>28</v>
      </c>
      <c r="E14" s="39"/>
      <c r="F14" s="39"/>
      <c r="G14" s="39"/>
      <c r="H14" s="39"/>
      <c r="I14" s="163" t="s">
        <v>29</v>
      </c>
      <c r="J14" s="162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2"/>
      <c r="C15" s="39"/>
      <c r="D15" s="39"/>
      <c r="E15" s="162" t="str">
        <f>IF('Rekapitulace stavby'!E11="","",'Rekapitulace stavby'!E11)</f>
        <v xml:space="preserve"> </v>
      </c>
      <c r="F15" s="39"/>
      <c r="G15" s="39"/>
      <c r="H15" s="39"/>
      <c r="I15" s="163" t="s">
        <v>31</v>
      </c>
      <c r="J15" s="162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160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2"/>
      <c r="C17" s="39"/>
      <c r="D17" s="158" t="s">
        <v>32</v>
      </c>
      <c r="E17" s="39"/>
      <c r="F17" s="39"/>
      <c r="G17" s="39"/>
      <c r="H17" s="39"/>
      <c r="I17" s="163" t="s">
        <v>29</v>
      </c>
      <c r="J17" s="32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2"/>
      <c r="C18" s="39"/>
      <c r="D18" s="39"/>
      <c r="E18" s="32" t="str">
        <f>'Rekapitulace stavby'!E14</f>
        <v>Vyplň údaj</v>
      </c>
      <c r="F18" s="162"/>
      <c r="G18" s="162"/>
      <c r="H18" s="162"/>
      <c r="I18" s="163" t="s">
        <v>31</v>
      </c>
      <c r="J18" s="32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160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2"/>
      <c r="C20" s="39"/>
      <c r="D20" s="158" t="s">
        <v>34</v>
      </c>
      <c r="E20" s="39"/>
      <c r="F20" s="39"/>
      <c r="G20" s="39"/>
      <c r="H20" s="39"/>
      <c r="I20" s="163" t="s">
        <v>29</v>
      </c>
      <c r="J20" s="16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2"/>
      <c r="C21" s="39"/>
      <c r="D21" s="39"/>
      <c r="E21" s="162" t="s">
        <v>110</v>
      </c>
      <c r="F21" s="39"/>
      <c r="G21" s="39"/>
      <c r="H21" s="39"/>
      <c r="I21" s="163" t="s">
        <v>31</v>
      </c>
      <c r="J21" s="16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160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2"/>
      <c r="C23" s="39"/>
      <c r="D23" s="158" t="s">
        <v>37</v>
      </c>
      <c r="E23" s="39"/>
      <c r="F23" s="39"/>
      <c r="G23" s="39"/>
      <c r="H23" s="39"/>
      <c r="I23" s="163" t="s">
        <v>29</v>
      </c>
      <c r="J23" s="16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2"/>
      <c r="C24" s="39"/>
      <c r="D24" s="39"/>
      <c r="E24" s="162" t="s">
        <v>38</v>
      </c>
      <c r="F24" s="39"/>
      <c r="G24" s="39"/>
      <c r="H24" s="39"/>
      <c r="I24" s="163" t="s">
        <v>31</v>
      </c>
      <c r="J24" s="16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160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2"/>
      <c r="C26" s="39"/>
      <c r="D26" s="158" t="s">
        <v>39</v>
      </c>
      <c r="E26" s="39"/>
      <c r="F26" s="39"/>
      <c r="G26" s="39"/>
      <c r="H26" s="39"/>
      <c r="I26" s="160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5"/>
      <c r="B27" s="166"/>
      <c r="C27" s="165"/>
      <c r="D27" s="165"/>
      <c r="E27" s="167" t="s">
        <v>1</v>
      </c>
      <c r="F27" s="167"/>
      <c r="G27" s="167"/>
      <c r="H27" s="167"/>
      <c r="I27" s="168"/>
      <c r="J27" s="165"/>
      <c r="K27" s="165"/>
      <c r="L27" s="169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</row>
    <row r="28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160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2"/>
      <c r="C29" s="39"/>
      <c r="D29" s="170"/>
      <c r="E29" s="170"/>
      <c r="F29" s="170"/>
      <c r="G29" s="170"/>
      <c r="H29" s="170"/>
      <c r="I29" s="171"/>
      <c r="J29" s="170"/>
      <c r="K29" s="17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2"/>
      <c r="C30" s="39"/>
      <c r="D30" s="162" t="s">
        <v>111</v>
      </c>
      <c r="E30" s="39"/>
      <c r="F30" s="39"/>
      <c r="G30" s="39"/>
      <c r="H30" s="39"/>
      <c r="I30" s="160"/>
      <c r="J30" s="172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2"/>
      <c r="C31" s="39"/>
      <c r="D31" s="173" t="s">
        <v>101</v>
      </c>
      <c r="E31" s="39"/>
      <c r="F31" s="39"/>
      <c r="G31" s="39"/>
      <c r="H31" s="39"/>
      <c r="I31" s="160"/>
      <c r="J31" s="172">
        <f>J103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2"/>
      <c r="C32" s="39"/>
      <c r="D32" s="174" t="s">
        <v>42</v>
      </c>
      <c r="E32" s="39"/>
      <c r="F32" s="39"/>
      <c r="G32" s="39"/>
      <c r="H32" s="39"/>
      <c r="I32" s="160"/>
      <c r="J32" s="175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2"/>
      <c r="C33" s="39"/>
      <c r="D33" s="170"/>
      <c r="E33" s="170"/>
      <c r="F33" s="170"/>
      <c r="G33" s="170"/>
      <c r="H33" s="170"/>
      <c r="I33" s="171"/>
      <c r="J33" s="170"/>
      <c r="K33" s="17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2"/>
      <c r="C34" s="39"/>
      <c r="D34" s="39"/>
      <c r="E34" s="39"/>
      <c r="F34" s="176" t="s">
        <v>44</v>
      </c>
      <c r="G34" s="39"/>
      <c r="H34" s="39"/>
      <c r="I34" s="177" t="s">
        <v>43</v>
      </c>
      <c r="J34" s="176" t="s">
        <v>45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2"/>
      <c r="C35" s="39"/>
      <c r="D35" s="178" t="s">
        <v>46</v>
      </c>
      <c r="E35" s="158" t="s">
        <v>47</v>
      </c>
      <c r="F35" s="179">
        <f>ROUND((SUM(BE103:BE110) + SUM(BE130:BE174)),  2)</f>
        <v>0</v>
      </c>
      <c r="G35" s="39"/>
      <c r="H35" s="39"/>
      <c r="I35" s="180">
        <v>0.20999999999999999</v>
      </c>
      <c r="J35" s="179">
        <f>ROUND(((SUM(BE103:BE110) + SUM(BE130:BE174))*I35),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2"/>
      <c r="C36" s="39"/>
      <c r="D36" s="39"/>
      <c r="E36" s="158" t="s">
        <v>48</v>
      </c>
      <c r="F36" s="179">
        <f>ROUND((SUM(BF103:BF110) + SUM(BF130:BF174)),  2)</f>
        <v>0</v>
      </c>
      <c r="G36" s="39"/>
      <c r="H36" s="39"/>
      <c r="I36" s="180">
        <v>0.14999999999999999</v>
      </c>
      <c r="J36" s="179">
        <f>ROUND(((SUM(BF103:BF110) + SUM(BF130:BF174))*I36),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58" t="s">
        <v>49</v>
      </c>
      <c r="F37" s="179">
        <f>ROUND((SUM(BG103:BG110) + SUM(BG130:BG174)),  2)</f>
        <v>0</v>
      </c>
      <c r="G37" s="39"/>
      <c r="H37" s="39"/>
      <c r="I37" s="180">
        <v>0.20999999999999999</v>
      </c>
      <c r="J37" s="179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58" t="s">
        <v>50</v>
      </c>
      <c r="F38" s="179">
        <f>ROUND((SUM(BH103:BH110) + SUM(BH130:BH174)),  2)</f>
        <v>0</v>
      </c>
      <c r="G38" s="39"/>
      <c r="H38" s="39"/>
      <c r="I38" s="180">
        <v>0.14999999999999999</v>
      </c>
      <c r="J38" s="179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58" t="s">
        <v>51</v>
      </c>
      <c r="F39" s="179">
        <f>ROUND((SUM(BI103:BI110) + SUM(BI130:BI174)),  2)</f>
        <v>0</v>
      </c>
      <c r="G39" s="39"/>
      <c r="H39" s="39"/>
      <c r="I39" s="180">
        <v>0</v>
      </c>
      <c r="J39" s="179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160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2"/>
      <c r="C41" s="181"/>
      <c r="D41" s="182" t="s">
        <v>52</v>
      </c>
      <c r="E41" s="183"/>
      <c r="F41" s="183"/>
      <c r="G41" s="184" t="s">
        <v>53</v>
      </c>
      <c r="H41" s="185" t="s">
        <v>54</v>
      </c>
      <c r="I41" s="186"/>
      <c r="J41" s="187">
        <f>SUM(J32:J39)</f>
        <v>0</v>
      </c>
      <c r="K41" s="188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160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19"/>
      <c r="I43" s="152"/>
      <c r="L43" s="19"/>
    </row>
    <row r="44" s="1" customFormat="1" ht="14.4" customHeight="1">
      <c r="B44" s="19"/>
      <c r="I44" s="152"/>
      <c r="L44" s="19"/>
    </row>
    <row r="45" s="1" customFormat="1" ht="14.4" customHeight="1">
      <c r="B45" s="19"/>
      <c r="I45" s="152"/>
      <c r="L45" s="19"/>
    </row>
    <row r="46" s="1" customFormat="1" ht="14.4" customHeight="1">
      <c r="B46" s="19"/>
      <c r="I46" s="152"/>
      <c r="L46" s="19"/>
    </row>
    <row r="47" s="1" customFormat="1" ht="14.4" customHeight="1">
      <c r="B47" s="19"/>
      <c r="I47" s="152"/>
      <c r="L47" s="19"/>
    </row>
    <row r="48" s="1" customFormat="1" ht="14.4" customHeight="1">
      <c r="B48" s="19"/>
      <c r="I48" s="152"/>
      <c r="L48" s="19"/>
    </row>
    <row r="49" s="1" customFormat="1" ht="14.4" customHeight="1">
      <c r="B49" s="19"/>
      <c r="I49" s="152"/>
      <c r="L49" s="19"/>
    </row>
    <row r="50" s="2" customFormat="1" ht="14.4" customHeight="1">
      <c r="B50" s="64"/>
      <c r="D50" s="189" t="s">
        <v>55</v>
      </c>
      <c r="E50" s="190"/>
      <c r="F50" s="190"/>
      <c r="G50" s="189" t="s">
        <v>56</v>
      </c>
      <c r="H50" s="190"/>
      <c r="I50" s="191"/>
      <c r="J50" s="190"/>
      <c r="K50" s="190"/>
      <c r="L50" s="64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9"/>
      <c r="B61" s="42"/>
      <c r="C61" s="39"/>
      <c r="D61" s="192" t="s">
        <v>57</v>
      </c>
      <c r="E61" s="193"/>
      <c r="F61" s="194" t="s">
        <v>58</v>
      </c>
      <c r="G61" s="192" t="s">
        <v>57</v>
      </c>
      <c r="H61" s="193"/>
      <c r="I61" s="195"/>
      <c r="J61" s="196" t="s">
        <v>58</v>
      </c>
      <c r="K61" s="19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9"/>
      <c r="B65" s="42"/>
      <c r="C65" s="39"/>
      <c r="D65" s="189" t="s">
        <v>59</v>
      </c>
      <c r="E65" s="197"/>
      <c r="F65" s="197"/>
      <c r="G65" s="189" t="s">
        <v>60</v>
      </c>
      <c r="H65" s="197"/>
      <c r="I65" s="198"/>
      <c r="J65" s="197"/>
      <c r="K65" s="197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9"/>
      <c r="B76" s="42"/>
      <c r="C76" s="39"/>
      <c r="D76" s="192" t="s">
        <v>57</v>
      </c>
      <c r="E76" s="193"/>
      <c r="F76" s="194" t="s">
        <v>58</v>
      </c>
      <c r="G76" s="192" t="s">
        <v>57</v>
      </c>
      <c r="H76" s="193"/>
      <c r="I76" s="195"/>
      <c r="J76" s="196" t="s">
        <v>58</v>
      </c>
      <c r="K76" s="19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9"/>
      <c r="C77" s="200"/>
      <c r="D77" s="200"/>
      <c r="E77" s="200"/>
      <c r="F77" s="200"/>
      <c r="G77" s="200"/>
      <c r="H77" s="200"/>
      <c r="I77" s="201"/>
      <c r="J77" s="200"/>
      <c r="K77" s="200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202"/>
      <c r="C81" s="203"/>
      <c r="D81" s="203"/>
      <c r="E81" s="203"/>
      <c r="F81" s="203"/>
      <c r="G81" s="203"/>
      <c r="H81" s="203"/>
      <c r="I81" s="204"/>
      <c r="J81" s="203"/>
      <c r="K81" s="20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2" t="s">
        <v>112</v>
      </c>
      <c r="D82" s="41"/>
      <c r="E82" s="41"/>
      <c r="F82" s="41"/>
      <c r="G82" s="41"/>
      <c r="H82" s="41"/>
      <c r="I82" s="160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60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160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205" t="str">
        <f>E7</f>
        <v xml:space="preserve">2. INTERIÉR VÝCVIKOVÉHO STŘEDISKA- čp. 24  CÚ 2018/1</v>
      </c>
      <c r="F85" s="31"/>
      <c r="G85" s="31"/>
      <c r="H85" s="31"/>
      <c r="I85" s="160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1" t="s">
        <v>108</v>
      </c>
      <c r="D86" s="41"/>
      <c r="E86" s="41"/>
      <c r="F86" s="41"/>
      <c r="G86" s="41"/>
      <c r="H86" s="41"/>
      <c r="I86" s="160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 2NP-INTER - SO 10- 2. NP -INTERIER čp.24</v>
      </c>
      <c r="F87" s="41"/>
      <c r="G87" s="41"/>
      <c r="H87" s="41"/>
      <c r="I87" s="160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60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1" t="s">
        <v>22</v>
      </c>
      <c r="D89" s="41"/>
      <c r="E89" s="41"/>
      <c r="F89" s="26" t="str">
        <f>F12</f>
        <v>TEMNÝ DŮL</v>
      </c>
      <c r="G89" s="41"/>
      <c r="H89" s="41"/>
      <c r="I89" s="163" t="s">
        <v>24</v>
      </c>
      <c r="J89" s="80" t="str">
        <f>IF(J12="","",J12)</f>
        <v>24. 4. 2018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60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1" t="s">
        <v>28</v>
      </c>
      <c r="D91" s="41"/>
      <c r="E91" s="41"/>
      <c r="F91" s="26" t="str">
        <f>E15</f>
        <v xml:space="preserve"> </v>
      </c>
      <c r="G91" s="41"/>
      <c r="H91" s="41"/>
      <c r="I91" s="163" t="s">
        <v>34</v>
      </c>
      <c r="J91" s="35" t="str">
        <f>E21</f>
        <v>ATELIER H1§ ATELIER HÁJEK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1" t="s">
        <v>32</v>
      </c>
      <c r="D92" s="41"/>
      <c r="E92" s="41"/>
      <c r="F92" s="26" t="str">
        <f>IF(E18="","",E18)</f>
        <v>Vyplň údaj</v>
      </c>
      <c r="G92" s="41"/>
      <c r="H92" s="41"/>
      <c r="I92" s="163" t="s">
        <v>37</v>
      </c>
      <c r="J92" s="35" t="str">
        <f>E24</f>
        <v>ERŠILOVÁ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60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206" t="s">
        <v>113</v>
      </c>
      <c r="D94" s="150"/>
      <c r="E94" s="150"/>
      <c r="F94" s="150"/>
      <c r="G94" s="150"/>
      <c r="H94" s="150"/>
      <c r="I94" s="207"/>
      <c r="J94" s="208" t="s">
        <v>114</v>
      </c>
      <c r="K94" s="15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60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209" t="s">
        <v>115</v>
      </c>
      <c r="D96" s="41"/>
      <c r="E96" s="41"/>
      <c r="F96" s="41"/>
      <c r="G96" s="41"/>
      <c r="H96" s="41"/>
      <c r="I96" s="160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116</v>
      </c>
    </row>
    <row r="97" s="9" customFormat="1" ht="24.96" customHeight="1">
      <c r="A97" s="9"/>
      <c r="B97" s="210"/>
      <c r="C97" s="211"/>
      <c r="D97" s="212" t="s">
        <v>244</v>
      </c>
      <c r="E97" s="213"/>
      <c r="F97" s="213"/>
      <c r="G97" s="213"/>
      <c r="H97" s="213"/>
      <c r="I97" s="214"/>
      <c r="J97" s="215">
        <f>J131</f>
        <v>0</v>
      </c>
      <c r="K97" s="211"/>
      <c r="L97" s="21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17"/>
      <c r="C98" s="218"/>
      <c r="D98" s="219" t="s">
        <v>118</v>
      </c>
      <c r="E98" s="220"/>
      <c r="F98" s="220"/>
      <c r="G98" s="220"/>
      <c r="H98" s="220"/>
      <c r="I98" s="221"/>
      <c r="J98" s="222">
        <f>J132</f>
        <v>0</v>
      </c>
      <c r="K98" s="218"/>
      <c r="L98" s="22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217"/>
      <c r="C99" s="218"/>
      <c r="D99" s="219" t="s">
        <v>119</v>
      </c>
      <c r="E99" s="220"/>
      <c r="F99" s="220"/>
      <c r="G99" s="220"/>
      <c r="H99" s="220"/>
      <c r="I99" s="221"/>
      <c r="J99" s="222">
        <f>J147</f>
        <v>0</v>
      </c>
      <c r="K99" s="218"/>
      <c r="L99" s="22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21.84" customHeight="1">
      <c r="A100" s="10"/>
      <c r="B100" s="217"/>
      <c r="C100" s="218"/>
      <c r="D100" s="219" t="s">
        <v>287</v>
      </c>
      <c r="E100" s="220"/>
      <c r="F100" s="220"/>
      <c r="G100" s="220"/>
      <c r="H100" s="220"/>
      <c r="I100" s="221"/>
      <c r="J100" s="222">
        <f>J164</f>
        <v>0</v>
      </c>
      <c r="K100" s="218"/>
      <c r="L100" s="22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160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40"/>
      <c r="C102" s="41"/>
      <c r="D102" s="41"/>
      <c r="E102" s="41"/>
      <c r="F102" s="41"/>
      <c r="G102" s="41"/>
      <c r="H102" s="41"/>
      <c r="I102" s="160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29.28" customHeight="1">
      <c r="A103" s="39"/>
      <c r="B103" s="40"/>
      <c r="C103" s="209" t="s">
        <v>121</v>
      </c>
      <c r="D103" s="41"/>
      <c r="E103" s="41"/>
      <c r="F103" s="41"/>
      <c r="G103" s="41"/>
      <c r="H103" s="41"/>
      <c r="I103" s="160"/>
      <c r="J103" s="224">
        <f>ROUND(J104 + J105 + J106 + J107 + J108 + J109,2)</f>
        <v>0</v>
      </c>
      <c r="K103" s="41"/>
      <c r="L103" s="64"/>
      <c r="N103" s="225" t="s">
        <v>46</v>
      </c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8" customHeight="1">
      <c r="A104" s="39"/>
      <c r="B104" s="40"/>
      <c r="C104" s="41"/>
      <c r="D104" s="145" t="s">
        <v>122</v>
      </c>
      <c r="E104" s="138"/>
      <c r="F104" s="138"/>
      <c r="G104" s="41"/>
      <c r="H104" s="41"/>
      <c r="I104" s="160"/>
      <c r="J104" s="139">
        <v>0</v>
      </c>
      <c r="K104" s="41"/>
      <c r="L104" s="226"/>
      <c r="M104" s="227"/>
      <c r="N104" s="228" t="s">
        <v>47</v>
      </c>
      <c r="O104" s="227"/>
      <c r="P104" s="227"/>
      <c r="Q104" s="227"/>
      <c r="R104" s="227"/>
      <c r="S104" s="160"/>
      <c r="T104" s="160"/>
      <c r="U104" s="160"/>
      <c r="V104" s="160"/>
      <c r="W104" s="160"/>
      <c r="X104" s="160"/>
      <c r="Y104" s="160"/>
      <c r="Z104" s="160"/>
      <c r="AA104" s="160"/>
      <c r="AB104" s="160"/>
      <c r="AC104" s="160"/>
      <c r="AD104" s="160"/>
      <c r="AE104" s="160"/>
      <c r="AF104" s="227"/>
      <c r="AG104" s="227"/>
      <c r="AH104" s="227"/>
      <c r="AI104" s="227"/>
      <c r="AJ104" s="227"/>
      <c r="AK104" s="227"/>
      <c r="AL104" s="227"/>
      <c r="AM104" s="227"/>
      <c r="AN104" s="227"/>
      <c r="AO104" s="227"/>
      <c r="AP104" s="227"/>
      <c r="AQ104" s="227"/>
      <c r="AR104" s="227"/>
      <c r="AS104" s="227"/>
      <c r="AT104" s="227"/>
      <c r="AU104" s="227"/>
      <c r="AV104" s="227"/>
      <c r="AW104" s="227"/>
      <c r="AX104" s="227"/>
      <c r="AY104" s="229" t="s">
        <v>123</v>
      </c>
      <c r="AZ104" s="227"/>
      <c r="BA104" s="227"/>
      <c r="BB104" s="227"/>
      <c r="BC104" s="227"/>
      <c r="BD104" s="227"/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9" t="s">
        <v>21</v>
      </c>
      <c r="BK104" s="227"/>
      <c r="BL104" s="227"/>
      <c r="BM104" s="227"/>
    </row>
    <row r="105" s="2" customFormat="1" ht="18" customHeight="1">
      <c r="A105" s="39"/>
      <c r="B105" s="40"/>
      <c r="C105" s="41"/>
      <c r="D105" s="145" t="s">
        <v>124</v>
      </c>
      <c r="E105" s="138"/>
      <c r="F105" s="138"/>
      <c r="G105" s="41"/>
      <c r="H105" s="41"/>
      <c r="I105" s="160"/>
      <c r="J105" s="139">
        <v>0</v>
      </c>
      <c r="K105" s="41"/>
      <c r="L105" s="226"/>
      <c r="M105" s="227"/>
      <c r="N105" s="228" t="s">
        <v>47</v>
      </c>
      <c r="O105" s="227"/>
      <c r="P105" s="227"/>
      <c r="Q105" s="227"/>
      <c r="R105" s="227"/>
      <c r="S105" s="160"/>
      <c r="T105" s="160"/>
      <c r="U105" s="160"/>
      <c r="V105" s="160"/>
      <c r="W105" s="160"/>
      <c r="X105" s="160"/>
      <c r="Y105" s="160"/>
      <c r="Z105" s="160"/>
      <c r="AA105" s="160"/>
      <c r="AB105" s="160"/>
      <c r="AC105" s="160"/>
      <c r="AD105" s="160"/>
      <c r="AE105" s="160"/>
      <c r="AF105" s="227"/>
      <c r="AG105" s="227"/>
      <c r="AH105" s="227"/>
      <c r="AI105" s="227"/>
      <c r="AJ105" s="227"/>
      <c r="AK105" s="227"/>
      <c r="AL105" s="227"/>
      <c r="AM105" s="227"/>
      <c r="AN105" s="227"/>
      <c r="AO105" s="227"/>
      <c r="AP105" s="227"/>
      <c r="AQ105" s="227"/>
      <c r="AR105" s="227"/>
      <c r="AS105" s="227"/>
      <c r="AT105" s="227"/>
      <c r="AU105" s="227"/>
      <c r="AV105" s="227"/>
      <c r="AW105" s="227"/>
      <c r="AX105" s="227"/>
      <c r="AY105" s="229" t="s">
        <v>123</v>
      </c>
      <c r="AZ105" s="227"/>
      <c r="BA105" s="227"/>
      <c r="BB105" s="227"/>
      <c r="BC105" s="227"/>
      <c r="BD105" s="227"/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9" t="s">
        <v>21</v>
      </c>
      <c r="BK105" s="227"/>
      <c r="BL105" s="227"/>
      <c r="BM105" s="227"/>
    </row>
    <row r="106" s="2" customFormat="1" ht="18" customHeight="1">
      <c r="A106" s="39"/>
      <c r="B106" s="40"/>
      <c r="C106" s="41"/>
      <c r="D106" s="145" t="s">
        <v>125</v>
      </c>
      <c r="E106" s="138"/>
      <c r="F106" s="138"/>
      <c r="G106" s="41"/>
      <c r="H106" s="41"/>
      <c r="I106" s="160"/>
      <c r="J106" s="139">
        <v>0</v>
      </c>
      <c r="K106" s="41"/>
      <c r="L106" s="226"/>
      <c r="M106" s="227"/>
      <c r="N106" s="228" t="s">
        <v>47</v>
      </c>
      <c r="O106" s="227"/>
      <c r="P106" s="227"/>
      <c r="Q106" s="227"/>
      <c r="R106" s="227"/>
      <c r="S106" s="160"/>
      <c r="T106" s="160"/>
      <c r="U106" s="160"/>
      <c r="V106" s="160"/>
      <c r="W106" s="160"/>
      <c r="X106" s="160"/>
      <c r="Y106" s="160"/>
      <c r="Z106" s="160"/>
      <c r="AA106" s="160"/>
      <c r="AB106" s="160"/>
      <c r="AC106" s="160"/>
      <c r="AD106" s="160"/>
      <c r="AE106" s="160"/>
      <c r="AF106" s="227"/>
      <c r="AG106" s="227"/>
      <c r="AH106" s="227"/>
      <c r="AI106" s="227"/>
      <c r="AJ106" s="227"/>
      <c r="AK106" s="227"/>
      <c r="AL106" s="227"/>
      <c r="AM106" s="227"/>
      <c r="AN106" s="227"/>
      <c r="AO106" s="227"/>
      <c r="AP106" s="227"/>
      <c r="AQ106" s="227"/>
      <c r="AR106" s="227"/>
      <c r="AS106" s="227"/>
      <c r="AT106" s="227"/>
      <c r="AU106" s="227"/>
      <c r="AV106" s="227"/>
      <c r="AW106" s="227"/>
      <c r="AX106" s="227"/>
      <c r="AY106" s="229" t="s">
        <v>123</v>
      </c>
      <c r="AZ106" s="227"/>
      <c r="BA106" s="227"/>
      <c r="BB106" s="227"/>
      <c r="BC106" s="227"/>
      <c r="BD106" s="227"/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9" t="s">
        <v>21</v>
      </c>
      <c r="BK106" s="227"/>
      <c r="BL106" s="227"/>
      <c r="BM106" s="227"/>
    </row>
    <row r="107" s="2" customFormat="1" ht="18" customHeight="1">
      <c r="A107" s="39"/>
      <c r="B107" s="40"/>
      <c r="C107" s="41"/>
      <c r="D107" s="145" t="s">
        <v>126</v>
      </c>
      <c r="E107" s="138"/>
      <c r="F107" s="138"/>
      <c r="G107" s="41"/>
      <c r="H107" s="41"/>
      <c r="I107" s="160"/>
      <c r="J107" s="139">
        <v>0</v>
      </c>
      <c r="K107" s="41"/>
      <c r="L107" s="226"/>
      <c r="M107" s="227"/>
      <c r="N107" s="228" t="s">
        <v>47</v>
      </c>
      <c r="O107" s="227"/>
      <c r="P107" s="227"/>
      <c r="Q107" s="227"/>
      <c r="R107" s="227"/>
      <c r="S107" s="160"/>
      <c r="T107" s="160"/>
      <c r="U107" s="160"/>
      <c r="V107" s="160"/>
      <c r="W107" s="160"/>
      <c r="X107" s="160"/>
      <c r="Y107" s="160"/>
      <c r="Z107" s="160"/>
      <c r="AA107" s="160"/>
      <c r="AB107" s="160"/>
      <c r="AC107" s="160"/>
      <c r="AD107" s="160"/>
      <c r="AE107" s="160"/>
      <c r="AF107" s="227"/>
      <c r="AG107" s="227"/>
      <c r="AH107" s="227"/>
      <c r="AI107" s="227"/>
      <c r="AJ107" s="227"/>
      <c r="AK107" s="227"/>
      <c r="AL107" s="227"/>
      <c r="AM107" s="227"/>
      <c r="AN107" s="227"/>
      <c r="AO107" s="227"/>
      <c r="AP107" s="227"/>
      <c r="AQ107" s="227"/>
      <c r="AR107" s="227"/>
      <c r="AS107" s="227"/>
      <c r="AT107" s="227"/>
      <c r="AU107" s="227"/>
      <c r="AV107" s="227"/>
      <c r="AW107" s="227"/>
      <c r="AX107" s="227"/>
      <c r="AY107" s="229" t="s">
        <v>123</v>
      </c>
      <c r="AZ107" s="227"/>
      <c r="BA107" s="227"/>
      <c r="BB107" s="227"/>
      <c r="BC107" s="227"/>
      <c r="BD107" s="227"/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9" t="s">
        <v>21</v>
      </c>
      <c r="BK107" s="227"/>
      <c r="BL107" s="227"/>
      <c r="BM107" s="227"/>
    </row>
    <row r="108" s="2" customFormat="1" ht="18" customHeight="1">
      <c r="A108" s="39"/>
      <c r="B108" s="40"/>
      <c r="C108" s="41"/>
      <c r="D108" s="145" t="s">
        <v>127</v>
      </c>
      <c r="E108" s="138"/>
      <c r="F108" s="138"/>
      <c r="G108" s="41"/>
      <c r="H108" s="41"/>
      <c r="I108" s="160"/>
      <c r="J108" s="139">
        <v>0</v>
      </c>
      <c r="K108" s="41"/>
      <c r="L108" s="226"/>
      <c r="M108" s="227"/>
      <c r="N108" s="228" t="s">
        <v>47</v>
      </c>
      <c r="O108" s="227"/>
      <c r="P108" s="227"/>
      <c r="Q108" s="227"/>
      <c r="R108" s="227"/>
      <c r="S108" s="160"/>
      <c r="T108" s="160"/>
      <c r="U108" s="160"/>
      <c r="V108" s="160"/>
      <c r="W108" s="160"/>
      <c r="X108" s="160"/>
      <c r="Y108" s="160"/>
      <c r="Z108" s="160"/>
      <c r="AA108" s="160"/>
      <c r="AB108" s="160"/>
      <c r="AC108" s="160"/>
      <c r="AD108" s="160"/>
      <c r="AE108" s="160"/>
      <c r="AF108" s="227"/>
      <c r="AG108" s="227"/>
      <c r="AH108" s="227"/>
      <c r="AI108" s="227"/>
      <c r="AJ108" s="227"/>
      <c r="AK108" s="227"/>
      <c r="AL108" s="227"/>
      <c r="AM108" s="227"/>
      <c r="AN108" s="227"/>
      <c r="AO108" s="227"/>
      <c r="AP108" s="227"/>
      <c r="AQ108" s="227"/>
      <c r="AR108" s="227"/>
      <c r="AS108" s="227"/>
      <c r="AT108" s="227"/>
      <c r="AU108" s="227"/>
      <c r="AV108" s="227"/>
      <c r="AW108" s="227"/>
      <c r="AX108" s="227"/>
      <c r="AY108" s="229" t="s">
        <v>123</v>
      </c>
      <c r="AZ108" s="227"/>
      <c r="BA108" s="227"/>
      <c r="BB108" s="227"/>
      <c r="BC108" s="227"/>
      <c r="BD108" s="227"/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9" t="s">
        <v>21</v>
      </c>
      <c r="BK108" s="227"/>
      <c r="BL108" s="227"/>
      <c r="BM108" s="227"/>
    </row>
    <row r="109" s="2" customFormat="1" ht="18" customHeight="1">
      <c r="A109" s="39"/>
      <c r="B109" s="40"/>
      <c r="C109" s="41"/>
      <c r="D109" s="138" t="s">
        <v>128</v>
      </c>
      <c r="E109" s="41"/>
      <c r="F109" s="41"/>
      <c r="G109" s="41"/>
      <c r="H109" s="41"/>
      <c r="I109" s="160"/>
      <c r="J109" s="139">
        <f>ROUND(J30*T109,2)</f>
        <v>0</v>
      </c>
      <c r="K109" s="41"/>
      <c r="L109" s="226"/>
      <c r="M109" s="227"/>
      <c r="N109" s="228" t="s">
        <v>47</v>
      </c>
      <c r="O109" s="227"/>
      <c r="P109" s="227"/>
      <c r="Q109" s="227"/>
      <c r="R109" s="227"/>
      <c r="S109" s="160"/>
      <c r="T109" s="160"/>
      <c r="U109" s="160"/>
      <c r="V109" s="160"/>
      <c r="W109" s="160"/>
      <c r="X109" s="160"/>
      <c r="Y109" s="160"/>
      <c r="Z109" s="160"/>
      <c r="AA109" s="160"/>
      <c r="AB109" s="160"/>
      <c r="AC109" s="160"/>
      <c r="AD109" s="160"/>
      <c r="AE109" s="160"/>
      <c r="AF109" s="227"/>
      <c r="AG109" s="227"/>
      <c r="AH109" s="227"/>
      <c r="AI109" s="227"/>
      <c r="AJ109" s="227"/>
      <c r="AK109" s="227"/>
      <c r="AL109" s="227"/>
      <c r="AM109" s="227"/>
      <c r="AN109" s="227"/>
      <c r="AO109" s="227"/>
      <c r="AP109" s="227"/>
      <c r="AQ109" s="227"/>
      <c r="AR109" s="227"/>
      <c r="AS109" s="227"/>
      <c r="AT109" s="227"/>
      <c r="AU109" s="227"/>
      <c r="AV109" s="227"/>
      <c r="AW109" s="227"/>
      <c r="AX109" s="227"/>
      <c r="AY109" s="229" t="s">
        <v>129</v>
      </c>
      <c r="AZ109" s="227"/>
      <c r="BA109" s="227"/>
      <c r="BB109" s="227"/>
      <c r="BC109" s="227"/>
      <c r="BD109" s="227"/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29" t="s">
        <v>21</v>
      </c>
      <c r="BK109" s="227"/>
      <c r="BL109" s="227"/>
      <c r="BM109" s="227"/>
    </row>
    <row r="110" s="2" customFormat="1">
      <c r="A110" s="39"/>
      <c r="B110" s="40"/>
      <c r="C110" s="41"/>
      <c r="D110" s="41"/>
      <c r="E110" s="41"/>
      <c r="F110" s="41"/>
      <c r="G110" s="41"/>
      <c r="H110" s="41"/>
      <c r="I110" s="160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9.28" customHeight="1">
      <c r="A111" s="39"/>
      <c r="B111" s="40"/>
      <c r="C111" s="149" t="s">
        <v>106</v>
      </c>
      <c r="D111" s="150"/>
      <c r="E111" s="150"/>
      <c r="F111" s="150"/>
      <c r="G111" s="150"/>
      <c r="H111" s="150"/>
      <c r="I111" s="207"/>
      <c r="J111" s="151">
        <f>ROUND(J96+J103,2)</f>
        <v>0</v>
      </c>
      <c r="K111" s="15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201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204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2" t="s">
        <v>130</v>
      </c>
      <c r="D117" s="41"/>
      <c r="E117" s="41"/>
      <c r="F117" s="41"/>
      <c r="G117" s="41"/>
      <c r="H117" s="41"/>
      <c r="I117" s="160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60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1" t="s">
        <v>16</v>
      </c>
      <c r="D119" s="41"/>
      <c r="E119" s="41"/>
      <c r="F119" s="41"/>
      <c r="G119" s="41"/>
      <c r="H119" s="41"/>
      <c r="I119" s="160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205" t="str">
        <f>E7</f>
        <v xml:space="preserve">2. INTERIÉR VÝCVIKOVÉHO STŘEDISKA- čp. 24  CÚ 2018/1</v>
      </c>
      <c r="F120" s="31"/>
      <c r="G120" s="31"/>
      <c r="H120" s="31"/>
      <c r="I120" s="160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1" t="s">
        <v>108</v>
      </c>
      <c r="D121" s="41"/>
      <c r="E121" s="41"/>
      <c r="F121" s="41"/>
      <c r="G121" s="41"/>
      <c r="H121" s="41"/>
      <c r="I121" s="160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SO 10 2NP-INTER - SO 10- 2. NP -INTERIER čp.24</v>
      </c>
      <c r="F122" s="41"/>
      <c r="G122" s="41"/>
      <c r="H122" s="41"/>
      <c r="I122" s="160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160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1" t="s">
        <v>22</v>
      </c>
      <c r="D124" s="41"/>
      <c r="E124" s="41"/>
      <c r="F124" s="26" t="str">
        <f>F12</f>
        <v>TEMNÝ DŮL</v>
      </c>
      <c r="G124" s="41"/>
      <c r="H124" s="41"/>
      <c r="I124" s="163" t="s">
        <v>24</v>
      </c>
      <c r="J124" s="80" t="str">
        <f>IF(J12="","",J12)</f>
        <v>24. 4. 2018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160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5.65" customHeight="1">
      <c r="A126" s="39"/>
      <c r="B126" s="40"/>
      <c r="C126" s="31" t="s">
        <v>28</v>
      </c>
      <c r="D126" s="41"/>
      <c r="E126" s="41"/>
      <c r="F126" s="26" t="str">
        <f>E15</f>
        <v xml:space="preserve"> </v>
      </c>
      <c r="G126" s="41"/>
      <c r="H126" s="41"/>
      <c r="I126" s="163" t="s">
        <v>34</v>
      </c>
      <c r="J126" s="35" t="str">
        <f>E21</f>
        <v>ATELIER H1§ ATELIER HÁJEK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1" t="s">
        <v>32</v>
      </c>
      <c r="D127" s="41"/>
      <c r="E127" s="41"/>
      <c r="F127" s="26" t="str">
        <f>IF(E18="","",E18)</f>
        <v>Vyplň údaj</v>
      </c>
      <c r="G127" s="41"/>
      <c r="H127" s="41"/>
      <c r="I127" s="163" t="s">
        <v>37</v>
      </c>
      <c r="J127" s="35" t="str">
        <f>E24</f>
        <v>ERŠILOVÁ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160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31"/>
      <c r="B129" s="232"/>
      <c r="C129" s="233" t="s">
        <v>131</v>
      </c>
      <c r="D129" s="234" t="s">
        <v>67</v>
      </c>
      <c r="E129" s="234" t="s">
        <v>63</v>
      </c>
      <c r="F129" s="234" t="s">
        <v>64</v>
      </c>
      <c r="G129" s="234" t="s">
        <v>132</v>
      </c>
      <c r="H129" s="234" t="s">
        <v>133</v>
      </c>
      <c r="I129" s="235" t="s">
        <v>134</v>
      </c>
      <c r="J129" s="236" t="s">
        <v>114</v>
      </c>
      <c r="K129" s="237" t="s">
        <v>135</v>
      </c>
      <c r="L129" s="238"/>
      <c r="M129" s="101" t="s">
        <v>1</v>
      </c>
      <c r="N129" s="102" t="s">
        <v>46</v>
      </c>
      <c r="O129" s="102" t="s">
        <v>136</v>
      </c>
      <c r="P129" s="102" t="s">
        <v>137</v>
      </c>
      <c r="Q129" s="102" t="s">
        <v>138</v>
      </c>
      <c r="R129" s="102" t="s">
        <v>139</v>
      </c>
      <c r="S129" s="102" t="s">
        <v>140</v>
      </c>
      <c r="T129" s="103" t="s">
        <v>141</v>
      </c>
      <c r="U129" s="231"/>
      <c r="V129" s="231"/>
      <c r="W129" s="231"/>
      <c r="X129" s="231"/>
      <c r="Y129" s="231"/>
      <c r="Z129" s="231"/>
      <c r="AA129" s="231"/>
      <c r="AB129" s="231"/>
      <c r="AC129" s="231"/>
      <c r="AD129" s="231"/>
      <c r="AE129" s="231"/>
    </row>
    <row r="130" s="2" customFormat="1" ht="22.8" customHeight="1">
      <c r="A130" s="39"/>
      <c r="B130" s="40"/>
      <c r="C130" s="108" t="s">
        <v>142</v>
      </c>
      <c r="D130" s="41"/>
      <c r="E130" s="41"/>
      <c r="F130" s="41"/>
      <c r="G130" s="41"/>
      <c r="H130" s="41"/>
      <c r="I130" s="160"/>
      <c r="J130" s="239">
        <f>BK130</f>
        <v>0</v>
      </c>
      <c r="K130" s="41"/>
      <c r="L130" s="42"/>
      <c r="M130" s="104"/>
      <c r="N130" s="240"/>
      <c r="O130" s="105"/>
      <c r="P130" s="241">
        <f>P131</f>
        <v>0</v>
      </c>
      <c r="Q130" s="105"/>
      <c r="R130" s="241">
        <f>R131</f>
        <v>0.015779999999999995</v>
      </c>
      <c r="S130" s="105"/>
      <c r="T130" s="242">
        <f>T131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6" t="s">
        <v>81</v>
      </c>
      <c r="AU130" s="16" t="s">
        <v>116</v>
      </c>
      <c r="BK130" s="243">
        <f>BK131</f>
        <v>0</v>
      </c>
    </row>
    <row r="131" s="12" customFormat="1" ht="25.92" customHeight="1">
      <c r="A131" s="12"/>
      <c r="B131" s="244"/>
      <c r="C131" s="245"/>
      <c r="D131" s="246" t="s">
        <v>81</v>
      </c>
      <c r="E131" s="247" t="s">
        <v>143</v>
      </c>
      <c r="F131" s="247" t="s">
        <v>246</v>
      </c>
      <c r="G131" s="245"/>
      <c r="H131" s="245"/>
      <c r="I131" s="248"/>
      <c r="J131" s="249">
        <f>BK131</f>
        <v>0</v>
      </c>
      <c r="K131" s="245"/>
      <c r="L131" s="250"/>
      <c r="M131" s="251"/>
      <c r="N131" s="252"/>
      <c r="O131" s="252"/>
      <c r="P131" s="253">
        <f>P132</f>
        <v>0</v>
      </c>
      <c r="Q131" s="252"/>
      <c r="R131" s="253">
        <f>R132</f>
        <v>0.015779999999999995</v>
      </c>
      <c r="S131" s="252"/>
      <c r="T131" s="254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55" t="s">
        <v>91</v>
      </c>
      <c r="AT131" s="256" t="s">
        <v>81</v>
      </c>
      <c r="AU131" s="256" t="s">
        <v>82</v>
      </c>
      <c r="AY131" s="255" t="s">
        <v>145</v>
      </c>
      <c r="BK131" s="257">
        <f>BK132</f>
        <v>0</v>
      </c>
    </row>
    <row r="132" s="12" customFormat="1" ht="22.8" customHeight="1">
      <c r="A132" s="12"/>
      <c r="B132" s="244"/>
      <c r="C132" s="245"/>
      <c r="D132" s="246" t="s">
        <v>81</v>
      </c>
      <c r="E132" s="258" t="s">
        <v>146</v>
      </c>
      <c r="F132" s="258" t="s">
        <v>147</v>
      </c>
      <c r="G132" s="245"/>
      <c r="H132" s="245"/>
      <c r="I132" s="248"/>
      <c r="J132" s="259">
        <f>BK132</f>
        <v>0</v>
      </c>
      <c r="K132" s="245"/>
      <c r="L132" s="250"/>
      <c r="M132" s="251"/>
      <c r="N132" s="252"/>
      <c r="O132" s="252"/>
      <c r="P132" s="253">
        <f>P133+SUM(P134:P147)</f>
        <v>0</v>
      </c>
      <c r="Q132" s="252"/>
      <c r="R132" s="253">
        <f>R133+SUM(R134:R147)</f>
        <v>0.015779999999999995</v>
      </c>
      <c r="S132" s="252"/>
      <c r="T132" s="254">
        <f>T133+SUM(T134:T147)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55" t="s">
        <v>91</v>
      </c>
      <c r="AT132" s="256" t="s">
        <v>81</v>
      </c>
      <c r="AU132" s="256" t="s">
        <v>21</v>
      </c>
      <c r="AY132" s="255" t="s">
        <v>145</v>
      </c>
      <c r="BK132" s="257">
        <f>BK133+SUM(BK134:BK147)</f>
        <v>0</v>
      </c>
    </row>
    <row r="133" s="2" customFormat="1" ht="24.15" customHeight="1">
      <c r="A133" s="39"/>
      <c r="B133" s="40"/>
      <c r="C133" s="260" t="s">
        <v>21</v>
      </c>
      <c r="D133" s="260" t="s">
        <v>148</v>
      </c>
      <c r="E133" s="261" t="s">
        <v>288</v>
      </c>
      <c r="F133" s="262" t="s">
        <v>289</v>
      </c>
      <c r="G133" s="263" t="s">
        <v>151</v>
      </c>
      <c r="H133" s="264">
        <v>12</v>
      </c>
      <c r="I133" s="265"/>
      <c r="J133" s="266">
        <f>ROUND(I133*H133,2)</f>
        <v>0</v>
      </c>
      <c r="K133" s="267"/>
      <c r="L133" s="42"/>
      <c r="M133" s="268" t="s">
        <v>1</v>
      </c>
      <c r="N133" s="269" t="s">
        <v>47</v>
      </c>
      <c r="O133" s="92"/>
      <c r="P133" s="270">
        <f>O133*H133</f>
        <v>0</v>
      </c>
      <c r="Q133" s="270">
        <v>0</v>
      </c>
      <c r="R133" s="270">
        <f>Q133*H133</f>
        <v>0</v>
      </c>
      <c r="S133" s="270">
        <v>0</v>
      </c>
      <c r="T133" s="27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72" t="s">
        <v>152</v>
      </c>
      <c r="AT133" s="272" t="s">
        <v>148</v>
      </c>
      <c r="AU133" s="272" t="s">
        <v>91</v>
      </c>
      <c r="AY133" s="16" t="s">
        <v>145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6" t="s">
        <v>21</v>
      </c>
      <c r="BK133" s="144">
        <f>ROUND(I133*H133,2)</f>
        <v>0</v>
      </c>
      <c r="BL133" s="16" t="s">
        <v>152</v>
      </c>
      <c r="BM133" s="272" t="s">
        <v>290</v>
      </c>
    </row>
    <row r="134" s="13" customFormat="1">
      <c r="A134" s="13"/>
      <c r="B134" s="273"/>
      <c r="C134" s="274"/>
      <c r="D134" s="275" t="s">
        <v>154</v>
      </c>
      <c r="E134" s="276" t="s">
        <v>1</v>
      </c>
      <c r="F134" s="277" t="s">
        <v>197</v>
      </c>
      <c r="G134" s="274"/>
      <c r="H134" s="278">
        <v>12</v>
      </c>
      <c r="I134" s="279"/>
      <c r="J134" s="274"/>
      <c r="K134" s="274"/>
      <c r="L134" s="280"/>
      <c r="M134" s="281"/>
      <c r="N134" s="282"/>
      <c r="O134" s="282"/>
      <c r="P134" s="282"/>
      <c r="Q134" s="282"/>
      <c r="R134" s="282"/>
      <c r="S134" s="282"/>
      <c r="T134" s="28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84" t="s">
        <v>154</v>
      </c>
      <c r="AU134" s="284" t="s">
        <v>91</v>
      </c>
      <c r="AV134" s="13" t="s">
        <v>91</v>
      </c>
      <c r="AW134" s="13" t="s">
        <v>36</v>
      </c>
      <c r="AX134" s="13" t="s">
        <v>21</v>
      </c>
      <c r="AY134" s="284" t="s">
        <v>145</v>
      </c>
    </row>
    <row r="135" s="2" customFormat="1" ht="14.4" customHeight="1">
      <c r="A135" s="39"/>
      <c r="B135" s="40"/>
      <c r="C135" s="260" t="s">
        <v>91</v>
      </c>
      <c r="D135" s="260" t="s">
        <v>148</v>
      </c>
      <c r="E135" s="261" t="s">
        <v>291</v>
      </c>
      <c r="F135" s="262" t="s">
        <v>292</v>
      </c>
      <c r="G135" s="263" t="s">
        <v>151</v>
      </c>
      <c r="H135" s="264">
        <v>3</v>
      </c>
      <c r="I135" s="265"/>
      <c r="J135" s="266">
        <f>ROUND(I135*H135,2)</f>
        <v>0</v>
      </c>
      <c r="K135" s="267"/>
      <c r="L135" s="42"/>
      <c r="M135" s="268" t="s">
        <v>1</v>
      </c>
      <c r="N135" s="269" t="s">
        <v>47</v>
      </c>
      <c r="O135" s="92"/>
      <c r="P135" s="270">
        <f>O135*H135</f>
        <v>0</v>
      </c>
      <c r="Q135" s="270">
        <v>0</v>
      </c>
      <c r="R135" s="270">
        <f>Q135*H135</f>
        <v>0</v>
      </c>
      <c r="S135" s="270">
        <v>0</v>
      </c>
      <c r="T135" s="27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72" t="s">
        <v>152</v>
      </c>
      <c r="AT135" s="272" t="s">
        <v>148</v>
      </c>
      <c r="AU135" s="272" t="s">
        <v>91</v>
      </c>
      <c r="AY135" s="16" t="s">
        <v>145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6" t="s">
        <v>21</v>
      </c>
      <c r="BK135" s="144">
        <f>ROUND(I135*H135,2)</f>
        <v>0</v>
      </c>
      <c r="BL135" s="16" t="s">
        <v>152</v>
      </c>
      <c r="BM135" s="272" t="s">
        <v>293</v>
      </c>
    </row>
    <row r="136" s="13" customFormat="1">
      <c r="A136" s="13"/>
      <c r="B136" s="273"/>
      <c r="C136" s="274"/>
      <c r="D136" s="275" t="s">
        <v>154</v>
      </c>
      <c r="E136" s="276" t="s">
        <v>1</v>
      </c>
      <c r="F136" s="277" t="s">
        <v>159</v>
      </c>
      <c r="G136" s="274"/>
      <c r="H136" s="278">
        <v>3</v>
      </c>
      <c r="I136" s="279"/>
      <c r="J136" s="274"/>
      <c r="K136" s="274"/>
      <c r="L136" s="280"/>
      <c r="M136" s="281"/>
      <c r="N136" s="282"/>
      <c r="O136" s="282"/>
      <c r="P136" s="282"/>
      <c r="Q136" s="282"/>
      <c r="R136" s="282"/>
      <c r="S136" s="282"/>
      <c r="T136" s="28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84" t="s">
        <v>154</v>
      </c>
      <c r="AU136" s="284" t="s">
        <v>91</v>
      </c>
      <c r="AV136" s="13" t="s">
        <v>91</v>
      </c>
      <c r="AW136" s="13" t="s">
        <v>36</v>
      </c>
      <c r="AX136" s="13" t="s">
        <v>21</v>
      </c>
      <c r="AY136" s="284" t="s">
        <v>145</v>
      </c>
    </row>
    <row r="137" s="2" customFormat="1" ht="14.4" customHeight="1">
      <c r="A137" s="39"/>
      <c r="B137" s="40"/>
      <c r="C137" s="260" t="s">
        <v>159</v>
      </c>
      <c r="D137" s="260" t="s">
        <v>148</v>
      </c>
      <c r="E137" s="261" t="s">
        <v>294</v>
      </c>
      <c r="F137" s="262" t="s">
        <v>295</v>
      </c>
      <c r="G137" s="263" t="s">
        <v>151</v>
      </c>
      <c r="H137" s="264">
        <v>5</v>
      </c>
      <c r="I137" s="265"/>
      <c r="J137" s="266">
        <f>ROUND(I137*H137,2)</f>
        <v>0</v>
      </c>
      <c r="K137" s="267"/>
      <c r="L137" s="42"/>
      <c r="M137" s="268" t="s">
        <v>1</v>
      </c>
      <c r="N137" s="269" t="s">
        <v>47</v>
      </c>
      <c r="O137" s="92"/>
      <c r="P137" s="270">
        <f>O137*H137</f>
        <v>0</v>
      </c>
      <c r="Q137" s="270">
        <v>0</v>
      </c>
      <c r="R137" s="270">
        <f>Q137*H137</f>
        <v>0</v>
      </c>
      <c r="S137" s="270">
        <v>0</v>
      </c>
      <c r="T137" s="27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72" t="s">
        <v>152</v>
      </c>
      <c r="AT137" s="272" t="s">
        <v>148</v>
      </c>
      <c r="AU137" s="272" t="s">
        <v>91</v>
      </c>
      <c r="AY137" s="16" t="s">
        <v>145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6" t="s">
        <v>21</v>
      </c>
      <c r="BK137" s="144">
        <f>ROUND(I137*H137,2)</f>
        <v>0</v>
      </c>
      <c r="BL137" s="16" t="s">
        <v>152</v>
      </c>
      <c r="BM137" s="272" t="s">
        <v>296</v>
      </c>
    </row>
    <row r="138" s="13" customFormat="1">
      <c r="A138" s="13"/>
      <c r="B138" s="273"/>
      <c r="C138" s="274"/>
      <c r="D138" s="275" t="s">
        <v>154</v>
      </c>
      <c r="E138" s="276" t="s">
        <v>1</v>
      </c>
      <c r="F138" s="277" t="s">
        <v>167</v>
      </c>
      <c r="G138" s="274"/>
      <c r="H138" s="278">
        <v>5</v>
      </c>
      <c r="I138" s="279"/>
      <c r="J138" s="274"/>
      <c r="K138" s="274"/>
      <c r="L138" s="280"/>
      <c r="M138" s="281"/>
      <c r="N138" s="282"/>
      <c r="O138" s="282"/>
      <c r="P138" s="282"/>
      <c r="Q138" s="282"/>
      <c r="R138" s="282"/>
      <c r="S138" s="282"/>
      <c r="T138" s="28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84" t="s">
        <v>154</v>
      </c>
      <c r="AU138" s="284" t="s">
        <v>91</v>
      </c>
      <c r="AV138" s="13" t="s">
        <v>91</v>
      </c>
      <c r="AW138" s="13" t="s">
        <v>36</v>
      </c>
      <c r="AX138" s="13" t="s">
        <v>21</v>
      </c>
      <c r="AY138" s="284" t="s">
        <v>145</v>
      </c>
    </row>
    <row r="139" s="2" customFormat="1" ht="24.15" customHeight="1">
      <c r="A139" s="39"/>
      <c r="B139" s="40"/>
      <c r="C139" s="260" t="s">
        <v>155</v>
      </c>
      <c r="D139" s="260" t="s">
        <v>148</v>
      </c>
      <c r="E139" s="261" t="s">
        <v>297</v>
      </c>
      <c r="F139" s="262" t="s">
        <v>298</v>
      </c>
      <c r="G139" s="263" t="s">
        <v>151</v>
      </c>
      <c r="H139" s="264">
        <v>5</v>
      </c>
      <c r="I139" s="265"/>
      <c r="J139" s="266">
        <f>ROUND(I139*H139,2)</f>
        <v>0</v>
      </c>
      <c r="K139" s="267"/>
      <c r="L139" s="42"/>
      <c r="M139" s="268" t="s">
        <v>1</v>
      </c>
      <c r="N139" s="269" t="s">
        <v>47</v>
      </c>
      <c r="O139" s="92"/>
      <c r="P139" s="270">
        <f>O139*H139</f>
        <v>0</v>
      </c>
      <c r="Q139" s="270">
        <v>0</v>
      </c>
      <c r="R139" s="270">
        <f>Q139*H139</f>
        <v>0</v>
      </c>
      <c r="S139" s="270">
        <v>0</v>
      </c>
      <c r="T139" s="27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72" t="s">
        <v>152</v>
      </c>
      <c r="AT139" s="272" t="s">
        <v>148</v>
      </c>
      <c r="AU139" s="272" t="s">
        <v>91</v>
      </c>
      <c r="AY139" s="16" t="s">
        <v>145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6" t="s">
        <v>21</v>
      </c>
      <c r="BK139" s="144">
        <f>ROUND(I139*H139,2)</f>
        <v>0</v>
      </c>
      <c r="BL139" s="16" t="s">
        <v>152</v>
      </c>
      <c r="BM139" s="272" t="s">
        <v>299</v>
      </c>
    </row>
    <row r="140" s="13" customFormat="1">
      <c r="A140" s="13"/>
      <c r="B140" s="273"/>
      <c r="C140" s="274"/>
      <c r="D140" s="275" t="s">
        <v>154</v>
      </c>
      <c r="E140" s="276" t="s">
        <v>1</v>
      </c>
      <c r="F140" s="277" t="s">
        <v>167</v>
      </c>
      <c r="G140" s="274"/>
      <c r="H140" s="278">
        <v>5</v>
      </c>
      <c r="I140" s="279"/>
      <c r="J140" s="274"/>
      <c r="K140" s="274"/>
      <c r="L140" s="280"/>
      <c r="M140" s="281"/>
      <c r="N140" s="282"/>
      <c r="O140" s="282"/>
      <c r="P140" s="282"/>
      <c r="Q140" s="282"/>
      <c r="R140" s="282"/>
      <c r="S140" s="282"/>
      <c r="T140" s="28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84" t="s">
        <v>154</v>
      </c>
      <c r="AU140" s="284" t="s">
        <v>91</v>
      </c>
      <c r="AV140" s="13" t="s">
        <v>91</v>
      </c>
      <c r="AW140" s="13" t="s">
        <v>36</v>
      </c>
      <c r="AX140" s="13" t="s">
        <v>21</v>
      </c>
      <c r="AY140" s="284" t="s">
        <v>145</v>
      </c>
    </row>
    <row r="141" s="2" customFormat="1" ht="24.15" customHeight="1">
      <c r="A141" s="39"/>
      <c r="B141" s="40"/>
      <c r="C141" s="260" t="s">
        <v>167</v>
      </c>
      <c r="D141" s="260" t="s">
        <v>148</v>
      </c>
      <c r="E141" s="261" t="s">
        <v>300</v>
      </c>
      <c r="F141" s="262" t="s">
        <v>301</v>
      </c>
      <c r="G141" s="263" t="s">
        <v>151</v>
      </c>
      <c r="H141" s="264">
        <v>5</v>
      </c>
      <c r="I141" s="265"/>
      <c r="J141" s="266">
        <f>ROUND(I141*H141,2)</f>
        <v>0</v>
      </c>
      <c r="K141" s="267"/>
      <c r="L141" s="42"/>
      <c r="M141" s="268" t="s">
        <v>1</v>
      </c>
      <c r="N141" s="269" t="s">
        <v>47</v>
      </c>
      <c r="O141" s="92"/>
      <c r="P141" s="270">
        <f>O141*H141</f>
        <v>0</v>
      </c>
      <c r="Q141" s="270">
        <v>0</v>
      </c>
      <c r="R141" s="270">
        <f>Q141*H141</f>
        <v>0</v>
      </c>
      <c r="S141" s="270">
        <v>0</v>
      </c>
      <c r="T141" s="27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72" t="s">
        <v>152</v>
      </c>
      <c r="AT141" s="272" t="s">
        <v>148</v>
      </c>
      <c r="AU141" s="272" t="s">
        <v>91</v>
      </c>
      <c r="AY141" s="16" t="s">
        <v>145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6" t="s">
        <v>21</v>
      </c>
      <c r="BK141" s="144">
        <f>ROUND(I141*H141,2)</f>
        <v>0</v>
      </c>
      <c r="BL141" s="16" t="s">
        <v>152</v>
      </c>
      <c r="BM141" s="272" t="s">
        <v>302</v>
      </c>
    </row>
    <row r="142" s="13" customFormat="1">
      <c r="A142" s="13"/>
      <c r="B142" s="273"/>
      <c r="C142" s="274"/>
      <c r="D142" s="275" t="s">
        <v>154</v>
      </c>
      <c r="E142" s="276" t="s">
        <v>1</v>
      </c>
      <c r="F142" s="277" t="s">
        <v>167</v>
      </c>
      <c r="G142" s="274"/>
      <c r="H142" s="278">
        <v>5</v>
      </c>
      <c r="I142" s="279"/>
      <c r="J142" s="274"/>
      <c r="K142" s="274"/>
      <c r="L142" s="280"/>
      <c r="M142" s="281"/>
      <c r="N142" s="282"/>
      <c r="O142" s="282"/>
      <c r="P142" s="282"/>
      <c r="Q142" s="282"/>
      <c r="R142" s="282"/>
      <c r="S142" s="282"/>
      <c r="T142" s="28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84" t="s">
        <v>154</v>
      </c>
      <c r="AU142" s="284" t="s">
        <v>91</v>
      </c>
      <c r="AV142" s="13" t="s">
        <v>91</v>
      </c>
      <c r="AW142" s="13" t="s">
        <v>36</v>
      </c>
      <c r="AX142" s="13" t="s">
        <v>21</v>
      </c>
      <c r="AY142" s="284" t="s">
        <v>145</v>
      </c>
    </row>
    <row r="143" s="2" customFormat="1" ht="14.4" customHeight="1">
      <c r="A143" s="39"/>
      <c r="B143" s="40"/>
      <c r="C143" s="260" t="s">
        <v>171</v>
      </c>
      <c r="D143" s="260" t="s">
        <v>148</v>
      </c>
      <c r="E143" s="261" t="s">
        <v>303</v>
      </c>
      <c r="F143" s="262" t="s">
        <v>304</v>
      </c>
      <c r="G143" s="263" t="s">
        <v>151</v>
      </c>
      <c r="H143" s="264">
        <v>8</v>
      </c>
      <c r="I143" s="265"/>
      <c r="J143" s="266">
        <f>ROUND(I143*H143,2)</f>
        <v>0</v>
      </c>
      <c r="K143" s="267"/>
      <c r="L143" s="42"/>
      <c r="M143" s="268" t="s">
        <v>1</v>
      </c>
      <c r="N143" s="269" t="s">
        <v>47</v>
      </c>
      <c r="O143" s="92"/>
      <c r="P143" s="270">
        <f>O143*H143</f>
        <v>0</v>
      </c>
      <c r="Q143" s="270">
        <v>0</v>
      </c>
      <c r="R143" s="270">
        <f>Q143*H143</f>
        <v>0</v>
      </c>
      <c r="S143" s="270">
        <v>0</v>
      </c>
      <c r="T143" s="27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72" t="s">
        <v>152</v>
      </c>
      <c r="AT143" s="272" t="s">
        <v>148</v>
      </c>
      <c r="AU143" s="272" t="s">
        <v>91</v>
      </c>
      <c r="AY143" s="16" t="s">
        <v>145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6" t="s">
        <v>21</v>
      </c>
      <c r="BK143" s="144">
        <f>ROUND(I143*H143,2)</f>
        <v>0</v>
      </c>
      <c r="BL143" s="16" t="s">
        <v>152</v>
      </c>
      <c r="BM143" s="272" t="s">
        <v>305</v>
      </c>
    </row>
    <row r="144" s="13" customFormat="1">
      <c r="A144" s="13"/>
      <c r="B144" s="273"/>
      <c r="C144" s="274"/>
      <c r="D144" s="275" t="s">
        <v>154</v>
      </c>
      <c r="E144" s="276" t="s">
        <v>1</v>
      </c>
      <c r="F144" s="277" t="s">
        <v>183</v>
      </c>
      <c r="G144" s="274"/>
      <c r="H144" s="278">
        <v>8</v>
      </c>
      <c r="I144" s="279"/>
      <c r="J144" s="274"/>
      <c r="K144" s="274"/>
      <c r="L144" s="280"/>
      <c r="M144" s="281"/>
      <c r="N144" s="282"/>
      <c r="O144" s="282"/>
      <c r="P144" s="282"/>
      <c r="Q144" s="282"/>
      <c r="R144" s="282"/>
      <c r="S144" s="282"/>
      <c r="T144" s="28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84" t="s">
        <v>154</v>
      </c>
      <c r="AU144" s="284" t="s">
        <v>91</v>
      </c>
      <c r="AV144" s="13" t="s">
        <v>91</v>
      </c>
      <c r="AW144" s="13" t="s">
        <v>36</v>
      </c>
      <c r="AX144" s="13" t="s">
        <v>21</v>
      </c>
      <c r="AY144" s="284" t="s">
        <v>145</v>
      </c>
    </row>
    <row r="145" s="2" customFormat="1" ht="14.4" customHeight="1">
      <c r="A145" s="39"/>
      <c r="B145" s="40"/>
      <c r="C145" s="260" t="s">
        <v>178</v>
      </c>
      <c r="D145" s="260" t="s">
        <v>148</v>
      </c>
      <c r="E145" s="261" t="s">
        <v>306</v>
      </c>
      <c r="F145" s="262" t="s">
        <v>307</v>
      </c>
      <c r="G145" s="263" t="s">
        <v>151</v>
      </c>
      <c r="H145" s="264">
        <v>2</v>
      </c>
      <c r="I145" s="265"/>
      <c r="J145" s="266">
        <f>ROUND(I145*H145,2)</f>
        <v>0</v>
      </c>
      <c r="K145" s="267"/>
      <c r="L145" s="42"/>
      <c r="M145" s="268" t="s">
        <v>1</v>
      </c>
      <c r="N145" s="269" t="s">
        <v>47</v>
      </c>
      <c r="O145" s="92"/>
      <c r="P145" s="270">
        <f>O145*H145</f>
        <v>0</v>
      </c>
      <c r="Q145" s="270">
        <v>0</v>
      </c>
      <c r="R145" s="270">
        <f>Q145*H145</f>
        <v>0</v>
      </c>
      <c r="S145" s="270">
        <v>0</v>
      </c>
      <c r="T145" s="27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72" t="s">
        <v>152</v>
      </c>
      <c r="AT145" s="272" t="s">
        <v>148</v>
      </c>
      <c r="AU145" s="272" t="s">
        <v>91</v>
      </c>
      <c r="AY145" s="16" t="s">
        <v>145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6" t="s">
        <v>21</v>
      </c>
      <c r="BK145" s="144">
        <f>ROUND(I145*H145,2)</f>
        <v>0</v>
      </c>
      <c r="BL145" s="16" t="s">
        <v>152</v>
      </c>
      <c r="BM145" s="272" t="s">
        <v>308</v>
      </c>
    </row>
    <row r="146" s="13" customFormat="1">
      <c r="A146" s="13"/>
      <c r="B146" s="273"/>
      <c r="C146" s="274"/>
      <c r="D146" s="275" t="s">
        <v>154</v>
      </c>
      <c r="E146" s="276" t="s">
        <v>1</v>
      </c>
      <c r="F146" s="277" t="s">
        <v>91</v>
      </c>
      <c r="G146" s="274"/>
      <c r="H146" s="278">
        <v>2</v>
      </c>
      <c r="I146" s="279"/>
      <c r="J146" s="274"/>
      <c r="K146" s="274"/>
      <c r="L146" s="280"/>
      <c r="M146" s="281"/>
      <c r="N146" s="282"/>
      <c r="O146" s="282"/>
      <c r="P146" s="282"/>
      <c r="Q146" s="282"/>
      <c r="R146" s="282"/>
      <c r="S146" s="282"/>
      <c r="T146" s="28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84" t="s">
        <v>154</v>
      </c>
      <c r="AU146" s="284" t="s">
        <v>91</v>
      </c>
      <c r="AV146" s="13" t="s">
        <v>91</v>
      </c>
      <c r="AW146" s="13" t="s">
        <v>36</v>
      </c>
      <c r="AX146" s="13" t="s">
        <v>21</v>
      </c>
      <c r="AY146" s="284" t="s">
        <v>145</v>
      </c>
    </row>
    <row r="147" s="12" customFormat="1" ht="20.88" customHeight="1">
      <c r="A147" s="12"/>
      <c r="B147" s="244"/>
      <c r="C147" s="245"/>
      <c r="D147" s="246" t="s">
        <v>81</v>
      </c>
      <c r="E147" s="258" t="s">
        <v>176</v>
      </c>
      <c r="F147" s="258" t="s">
        <v>177</v>
      </c>
      <c r="G147" s="245"/>
      <c r="H147" s="245"/>
      <c r="I147" s="248"/>
      <c r="J147" s="259">
        <f>BK147</f>
        <v>0</v>
      </c>
      <c r="K147" s="245"/>
      <c r="L147" s="250"/>
      <c r="M147" s="251"/>
      <c r="N147" s="252"/>
      <c r="O147" s="252"/>
      <c r="P147" s="253">
        <f>P148+SUM(P149:P164)</f>
        <v>0</v>
      </c>
      <c r="Q147" s="252"/>
      <c r="R147" s="253">
        <f>R148+SUM(R149:R164)</f>
        <v>0.015779999999999995</v>
      </c>
      <c r="S147" s="252"/>
      <c r="T147" s="254">
        <f>T148+SUM(T149:T164)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55" t="s">
        <v>91</v>
      </c>
      <c r="AT147" s="256" t="s">
        <v>81</v>
      </c>
      <c r="AU147" s="256" t="s">
        <v>91</v>
      </c>
      <c r="AY147" s="255" t="s">
        <v>145</v>
      </c>
      <c r="BK147" s="257">
        <f>BK148+SUM(BK149:BK164)</f>
        <v>0</v>
      </c>
    </row>
    <row r="148" s="2" customFormat="1" ht="14.4" customHeight="1">
      <c r="A148" s="39"/>
      <c r="B148" s="40"/>
      <c r="C148" s="260" t="s">
        <v>183</v>
      </c>
      <c r="D148" s="260" t="s">
        <v>148</v>
      </c>
      <c r="E148" s="261" t="s">
        <v>179</v>
      </c>
      <c r="F148" s="262" t="s">
        <v>180</v>
      </c>
      <c r="G148" s="263" t="s">
        <v>181</v>
      </c>
      <c r="H148" s="264">
        <v>6</v>
      </c>
      <c r="I148" s="265"/>
      <c r="J148" s="266">
        <f>ROUND(I148*H148,2)</f>
        <v>0</v>
      </c>
      <c r="K148" s="267"/>
      <c r="L148" s="42"/>
      <c r="M148" s="268" t="s">
        <v>1</v>
      </c>
      <c r="N148" s="269" t="s">
        <v>47</v>
      </c>
      <c r="O148" s="92"/>
      <c r="P148" s="270">
        <f>O148*H148</f>
        <v>0</v>
      </c>
      <c r="Q148" s="270">
        <v>0.00051999999999999995</v>
      </c>
      <c r="R148" s="270">
        <f>Q148*H148</f>
        <v>0.0031199999999999995</v>
      </c>
      <c r="S148" s="270">
        <v>0</v>
      </c>
      <c r="T148" s="27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72" t="s">
        <v>152</v>
      </c>
      <c r="AT148" s="272" t="s">
        <v>148</v>
      </c>
      <c r="AU148" s="272" t="s">
        <v>159</v>
      </c>
      <c r="AY148" s="16" t="s">
        <v>145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6" t="s">
        <v>21</v>
      </c>
      <c r="BK148" s="144">
        <f>ROUND(I148*H148,2)</f>
        <v>0</v>
      </c>
      <c r="BL148" s="16" t="s">
        <v>152</v>
      </c>
      <c r="BM148" s="272" t="s">
        <v>309</v>
      </c>
    </row>
    <row r="149" s="13" customFormat="1">
      <c r="A149" s="13"/>
      <c r="B149" s="273"/>
      <c r="C149" s="274"/>
      <c r="D149" s="275" t="s">
        <v>154</v>
      </c>
      <c r="E149" s="276" t="s">
        <v>1</v>
      </c>
      <c r="F149" s="277" t="s">
        <v>171</v>
      </c>
      <c r="G149" s="274"/>
      <c r="H149" s="278">
        <v>6</v>
      </c>
      <c r="I149" s="279"/>
      <c r="J149" s="274"/>
      <c r="K149" s="274"/>
      <c r="L149" s="280"/>
      <c r="M149" s="281"/>
      <c r="N149" s="282"/>
      <c r="O149" s="282"/>
      <c r="P149" s="282"/>
      <c r="Q149" s="282"/>
      <c r="R149" s="282"/>
      <c r="S149" s="282"/>
      <c r="T149" s="28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84" t="s">
        <v>154</v>
      </c>
      <c r="AU149" s="284" t="s">
        <v>159</v>
      </c>
      <c r="AV149" s="13" t="s">
        <v>91</v>
      </c>
      <c r="AW149" s="13" t="s">
        <v>36</v>
      </c>
      <c r="AX149" s="13" t="s">
        <v>21</v>
      </c>
      <c r="AY149" s="284" t="s">
        <v>145</v>
      </c>
    </row>
    <row r="150" s="2" customFormat="1" ht="14.4" customHeight="1">
      <c r="A150" s="39"/>
      <c r="B150" s="40"/>
      <c r="C150" s="260" t="s">
        <v>187</v>
      </c>
      <c r="D150" s="260" t="s">
        <v>148</v>
      </c>
      <c r="E150" s="261" t="s">
        <v>188</v>
      </c>
      <c r="F150" s="262" t="s">
        <v>189</v>
      </c>
      <c r="G150" s="263" t="s">
        <v>181</v>
      </c>
      <c r="H150" s="264">
        <v>3</v>
      </c>
      <c r="I150" s="265"/>
      <c r="J150" s="266">
        <f>ROUND(I150*H150,2)</f>
        <v>0</v>
      </c>
      <c r="K150" s="267"/>
      <c r="L150" s="42"/>
      <c r="M150" s="268" t="s">
        <v>1</v>
      </c>
      <c r="N150" s="269" t="s">
        <v>47</v>
      </c>
      <c r="O150" s="92"/>
      <c r="P150" s="270">
        <f>O150*H150</f>
        <v>0</v>
      </c>
      <c r="Q150" s="270">
        <v>0.00051999999999999995</v>
      </c>
      <c r="R150" s="270">
        <f>Q150*H150</f>
        <v>0.0015599999999999998</v>
      </c>
      <c r="S150" s="270">
        <v>0</v>
      </c>
      <c r="T150" s="27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72" t="s">
        <v>152</v>
      </c>
      <c r="AT150" s="272" t="s">
        <v>148</v>
      </c>
      <c r="AU150" s="272" t="s">
        <v>159</v>
      </c>
      <c r="AY150" s="16" t="s">
        <v>145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6" t="s">
        <v>21</v>
      </c>
      <c r="BK150" s="144">
        <f>ROUND(I150*H150,2)</f>
        <v>0</v>
      </c>
      <c r="BL150" s="16" t="s">
        <v>152</v>
      </c>
      <c r="BM150" s="272" t="s">
        <v>310</v>
      </c>
    </row>
    <row r="151" s="13" customFormat="1">
      <c r="A151" s="13"/>
      <c r="B151" s="273"/>
      <c r="C151" s="274"/>
      <c r="D151" s="275" t="s">
        <v>154</v>
      </c>
      <c r="E151" s="276" t="s">
        <v>1</v>
      </c>
      <c r="F151" s="277" t="s">
        <v>159</v>
      </c>
      <c r="G151" s="274"/>
      <c r="H151" s="278">
        <v>3</v>
      </c>
      <c r="I151" s="279"/>
      <c r="J151" s="274"/>
      <c r="K151" s="274"/>
      <c r="L151" s="280"/>
      <c r="M151" s="281"/>
      <c r="N151" s="282"/>
      <c r="O151" s="282"/>
      <c r="P151" s="282"/>
      <c r="Q151" s="282"/>
      <c r="R151" s="282"/>
      <c r="S151" s="282"/>
      <c r="T151" s="28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84" t="s">
        <v>154</v>
      </c>
      <c r="AU151" s="284" t="s">
        <v>159</v>
      </c>
      <c r="AV151" s="13" t="s">
        <v>91</v>
      </c>
      <c r="AW151" s="13" t="s">
        <v>36</v>
      </c>
      <c r="AX151" s="13" t="s">
        <v>21</v>
      </c>
      <c r="AY151" s="284" t="s">
        <v>145</v>
      </c>
    </row>
    <row r="152" s="2" customFormat="1" ht="24.15" customHeight="1">
      <c r="A152" s="39"/>
      <c r="B152" s="40"/>
      <c r="C152" s="260" t="s">
        <v>26</v>
      </c>
      <c r="D152" s="260" t="s">
        <v>148</v>
      </c>
      <c r="E152" s="261" t="s">
        <v>191</v>
      </c>
      <c r="F152" s="262" t="s">
        <v>311</v>
      </c>
      <c r="G152" s="263" t="s">
        <v>181</v>
      </c>
      <c r="H152" s="264">
        <v>3</v>
      </c>
      <c r="I152" s="265"/>
      <c r="J152" s="266">
        <f>ROUND(I152*H152,2)</f>
        <v>0</v>
      </c>
      <c r="K152" s="267"/>
      <c r="L152" s="42"/>
      <c r="M152" s="268" t="s">
        <v>1</v>
      </c>
      <c r="N152" s="269" t="s">
        <v>47</v>
      </c>
      <c r="O152" s="92"/>
      <c r="P152" s="270">
        <f>O152*H152</f>
        <v>0</v>
      </c>
      <c r="Q152" s="270">
        <v>0.00051999999999999995</v>
      </c>
      <c r="R152" s="270">
        <f>Q152*H152</f>
        <v>0.0015599999999999998</v>
      </c>
      <c r="S152" s="270">
        <v>0</v>
      </c>
      <c r="T152" s="27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72" t="s">
        <v>152</v>
      </c>
      <c r="AT152" s="272" t="s">
        <v>148</v>
      </c>
      <c r="AU152" s="272" t="s">
        <v>159</v>
      </c>
      <c r="AY152" s="16" t="s">
        <v>145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6" t="s">
        <v>21</v>
      </c>
      <c r="BK152" s="144">
        <f>ROUND(I152*H152,2)</f>
        <v>0</v>
      </c>
      <c r="BL152" s="16" t="s">
        <v>152</v>
      </c>
      <c r="BM152" s="272" t="s">
        <v>312</v>
      </c>
    </row>
    <row r="153" s="13" customFormat="1">
      <c r="A153" s="13"/>
      <c r="B153" s="273"/>
      <c r="C153" s="274"/>
      <c r="D153" s="275" t="s">
        <v>154</v>
      </c>
      <c r="E153" s="276" t="s">
        <v>1</v>
      </c>
      <c r="F153" s="277" t="s">
        <v>159</v>
      </c>
      <c r="G153" s="274"/>
      <c r="H153" s="278">
        <v>3</v>
      </c>
      <c r="I153" s="279"/>
      <c r="J153" s="274"/>
      <c r="K153" s="274"/>
      <c r="L153" s="280"/>
      <c r="M153" s="281"/>
      <c r="N153" s="282"/>
      <c r="O153" s="282"/>
      <c r="P153" s="282"/>
      <c r="Q153" s="282"/>
      <c r="R153" s="282"/>
      <c r="S153" s="282"/>
      <c r="T153" s="28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84" t="s">
        <v>154</v>
      </c>
      <c r="AU153" s="284" t="s">
        <v>159</v>
      </c>
      <c r="AV153" s="13" t="s">
        <v>91</v>
      </c>
      <c r="AW153" s="13" t="s">
        <v>36</v>
      </c>
      <c r="AX153" s="13" t="s">
        <v>21</v>
      </c>
      <c r="AY153" s="284" t="s">
        <v>145</v>
      </c>
    </row>
    <row r="154" s="2" customFormat="1" ht="24.15" customHeight="1">
      <c r="A154" s="39"/>
      <c r="B154" s="40"/>
      <c r="C154" s="260" t="s">
        <v>166</v>
      </c>
      <c r="D154" s="260" t="s">
        <v>148</v>
      </c>
      <c r="E154" s="261" t="s">
        <v>194</v>
      </c>
      <c r="F154" s="262" t="s">
        <v>195</v>
      </c>
      <c r="G154" s="263" t="s">
        <v>181</v>
      </c>
      <c r="H154" s="264">
        <v>3</v>
      </c>
      <c r="I154" s="265"/>
      <c r="J154" s="266">
        <f>ROUND(I154*H154,2)</f>
        <v>0</v>
      </c>
      <c r="K154" s="267"/>
      <c r="L154" s="42"/>
      <c r="M154" s="268" t="s">
        <v>1</v>
      </c>
      <c r="N154" s="269" t="s">
        <v>47</v>
      </c>
      <c r="O154" s="92"/>
      <c r="P154" s="270">
        <f>O154*H154</f>
        <v>0</v>
      </c>
      <c r="Q154" s="270">
        <v>0.00051999999999999995</v>
      </c>
      <c r="R154" s="270">
        <f>Q154*H154</f>
        <v>0.0015599999999999998</v>
      </c>
      <c r="S154" s="270">
        <v>0</v>
      </c>
      <c r="T154" s="27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72" t="s">
        <v>152</v>
      </c>
      <c r="AT154" s="272" t="s">
        <v>148</v>
      </c>
      <c r="AU154" s="272" t="s">
        <v>159</v>
      </c>
      <c r="AY154" s="16" t="s">
        <v>145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6" t="s">
        <v>21</v>
      </c>
      <c r="BK154" s="144">
        <f>ROUND(I154*H154,2)</f>
        <v>0</v>
      </c>
      <c r="BL154" s="16" t="s">
        <v>152</v>
      </c>
      <c r="BM154" s="272" t="s">
        <v>313</v>
      </c>
    </row>
    <row r="155" s="13" customFormat="1">
      <c r="A155" s="13"/>
      <c r="B155" s="273"/>
      <c r="C155" s="274"/>
      <c r="D155" s="275" t="s">
        <v>154</v>
      </c>
      <c r="E155" s="276" t="s">
        <v>1</v>
      </c>
      <c r="F155" s="277" t="s">
        <v>159</v>
      </c>
      <c r="G155" s="274"/>
      <c r="H155" s="278">
        <v>3</v>
      </c>
      <c r="I155" s="279"/>
      <c r="J155" s="274"/>
      <c r="K155" s="274"/>
      <c r="L155" s="280"/>
      <c r="M155" s="281"/>
      <c r="N155" s="282"/>
      <c r="O155" s="282"/>
      <c r="P155" s="282"/>
      <c r="Q155" s="282"/>
      <c r="R155" s="282"/>
      <c r="S155" s="282"/>
      <c r="T155" s="28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84" t="s">
        <v>154</v>
      </c>
      <c r="AU155" s="284" t="s">
        <v>159</v>
      </c>
      <c r="AV155" s="13" t="s">
        <v>91</v>
      </c>
      <c r="AW155" s="13" t="s">
        <v>36</v>
      </c>
      <c r="AX155" s="13" t="s">
        <v>21</v>
      </c>
      <c r="AY155" s="284" t="s">
        <v>145</v>
      </c>
    </row>
    <row r="156" s="2" customFormat="1" ht="14.4" customHeight="1">
      <c r="A156" s="39"/>
      <c r="B156" s="40"/>
      <c r="C156" s="260" t="s">
        <v>197</v>
      </c>
      <c r="D156" s="260" t="s">
        <v>148</v>
      </c>
      <c r="E156" s="261" t="s">
        <v>198</v>
      </c>
      <c r="F156" s="262" t="s">
        <v>199</v>
      </c>
      <c r="G156" s="263" t="s">
        <v>181</v>
      </c>
      <c r="H156" s="264">
        <v>3</v>
      </c>
      <c r="I156" s="265"/>
      <c r="J156" s="266">
        <f>ROUND(I156*H156,2)</f>
        <v>0</v>
      </c>
      <c r="K156" s="267"/>
      <c r="L156" s="42"/>
      <c r="M156" s="268" t="s">
        <v>1</v>
      </c>
      <c r="N156" s="269" t="s">
        <v>47</v>
      </c>
      <c r="O156" s="92"/>
      <c r="P156" s="270">
        <f>O156*H156</f>
        <v>0</v>
      </c>
      <c r="Q156" s="270">
        <v>0.00051999999999999995</v>
      </c>
      <c r="R156" s="270">
        <f>Q156*H156</f>
        <v>0.0015599999999999998</v>
      </c>
      <c r="S156" s="270">
        <v>0</v>
      </c>
      <c r="T156" s="27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72" t="s">
        <v>152</v>
      </c>
      <c r="AT156" s="272" t="s">
        <v>148</v>
      </c>
      <c r="AU156" s="272" t="s">
        <v>159</v>
      </c>
      <c r="AY156" s="16" t="s">
        <v>145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6" t="s">
        <v>21</v>
      </c>
      <c r="BK156" s="144">
        <f>ROUND(I156*H156,2)</f>
        <v>0</v>
      </c>
      <c r="BL156" s="16" t="s">
        <v>152</v>
      </c>
      <c r="BM156" s="272" t="s">
        <v>314</v>
      </c>
    </row>
    <row r="157" s="13" customFormat="1">
      <c r="A157" s="13"/>
      <c r="B157" s="273"/>
      <c r="C157" s="274"/>
      <c r="D157" s="275" t="s">
        <v>154</v>
      </c>
      <c r="E157" s="276" t="s">
        <v>1</v>
      </c>
      <c r="F157" s="277" t="s">
        <v>159</v>
      </c>
      <c r="G157" s="274"/>
      <c r="H157" s="278">
        <v>3</v>
      </c>
      <c r="I157" s="279"/>
      <c r="J157" s="274"/>
      <c r="K157" s="274"/>
      <c r="L157" s="280"/>
      <c r="M157" s="281"/>
      <c r="N157" s="282"/>
      <c r="O157" s="282"/>
      <c r="P157" s="282"/>
      <c r="Q157" s="282"/>
      <c r="R157" s="282"/>
      <c r="S157" s="282"/>
      <c r="T157" s="28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84" t="s">
        <v>154</v>
      </c>
      <c r="AU157" s="284" t="s">
        <v>159</v>
      </c>
      <c r="AV157" s="13" t="s">
        <v>91</v>
      </c>
      <c r="AW157" s="13" t="s">
        <v>36</v>
      </c>
      <c r="AX157" s="13" t="s">
        <v>21</v>
      </c>
      <c r="AY157" s="284" t="s">
        <v>145</v>
      </c>
    </row>
    <row r="158" s="2" customFormat="1" ht="14.4" customHeight="1">
      <c r="A158" s="39"/>
      <c r="B158" s="40"/>
      <c r="C158" s="260" t="s">
        <v>175</v>
      </c>
      <c r="D158" s="260" t="s">
        <v>148</v>
      </c>
      <c r="E158" s="261" t="s">
        <v>205</v>
      </c>
      <c r="F158" s="262" t="s">
        <v>315</v>
      </c>
      <c r="G158" s="263" t="s">
        <v>181</v>
      </c>
      <c r="H158" s="264">
        <v>3</v>
      </c>
      <c r="I158" s="265"/>
      <c r="J158" s="266">
        <f>ROUND(I158*H158,2)</f>
        <v>0</v>
      </c>
      <c r="K158" s="267"/>
      <c r="L158" s="42"/>
      <c r="M158" s="268" t="s">
        <v>1</v>
      </c>
      <c r="N158" s="269" t="s">
        <v>47</v>
      </c>
      <c r="O158" s="92"/>
      <c r="P158" s="270">
        <f>O158*H158</f>
        <v>0</v>
      </c>
      <c r="Q158" s="270">
        <v>0.00051999999999999995</v>
      </c>
      <c r="R158" s="270">
        <f>Q158*H158</f>
        <v>0.0015599999999999998</v>
      </c>
      <c r="S158" s="270">
        <v>0</v>
      </c>
      <c r="T158" s="27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72" t="s">
        <v>152</v>
      </c>
      <c r="AT158" s="272" t="s">
        <v>148</v>
      </c>
      <c r="AU158" s="272" t="s">
        <v>159</v>
      </c>
      <c r="AY158" s="16" t="s">
        <v>145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6" t="s">
        <v>21</v>
      </c>
      <c r="BK158" s="144">
        <f>ROUND(I158*H158,2)</f>
        <v>0</v>
      </c>
      <c r="BL158" s="16" t="s">
        <v>152</v>
      </c>
      <c r="BM158" s="272" t="s">
        <v>316</v>
      </c>
    </row>
    <row r="159" s="13" customFormat="1">
      <c r="A159" s="13"/>
      <c r="B159" s="273"/>
      <c r="C159" s="274"/>
      <c r="D159" s="275" t="s">
        <v>154</v>
      </c>
      <c r="E159" s="276" t="s">
        <v>1</v>
      </c>
      <c r="F159" s="277" t="s">
        <v>159</v>
      </c>
      <c r="G159" s="274"/>
      <c r="H159" s="278">
        <v>3</v>
      </c>
      <c r="I159" s="279"/>
      <c r="J159" s="274"/>
      <c r="K159" s="274"/>
      <c r="L159" s="280"/>
      <c r="M159" s="281"/>
      <c r="N159" s="282"/>
      <c r="O159" s="282"/>
      <c r="P159" s="282"/>
      <c r="Q159" s="282"/>
      <c r="R159" s="282"/>
      <c r="S159" s="282"/>
      <c r="T159" s="28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84" t="s">
        <v>154</v>
      </c>
      <c r="AU159" s="284" t="s">
        <v>159</v>
      </c>
      <c r="AV159" s="13" t="s">
        <v>91</v>
      </c>
      <c r="AW159" s="13" t="s">
        <v>36</v>
      </c>
      <c r="AX159" s="13" t="s">
        <v>21</v>
      </c>
      <c r="AY159" s="284" t="s">
        <v>145</v>
      </c>
    </row>
    <row r="160" s="2" customFormat="1" ht="24.15" customHeight="1">
      <c r="A160" s="39"/>
      <c r="B160" s="40"/>
      <c r="C160" s="260" t="s">
        <v>204</v>
      </c>
      <c r="D160" s="260" t="s">
        <v>148</v>
      </c>
      <c r="E160" s="261" t="s">
        <v>208</v>
      </c>
      <c r="F160" s="262" t="s">
        <v>209</v>
      </c>
      <c r="G160" s="263" t="s">
        <v>181</v>
      </c>
      <c r="H160" s="264">
        <v>3</v>
      </c>
      <c r="I160" s="265"/>
      <c r="J160" s="266">
        <f>ROUND(I160*H160,2)</f>
        <v>0</v>
      </c>
      <c r="K160" s="267"/>
      <c r="L160" s="42"/>
      <c r="M160" s="268" t="s">
        <v>1</v>
      </c>
      <c r="N160" s="269" t="s">
        <v>47</v>
      </c>
      <c r="O160" s="92"/>
      <c r="P160" s="270">
        <f>O160*H160</f>
        <v>0</v>
      </c>
      <c r="Q160" s="270">
        <v>0.00051999999999999995</v>
      </c>
      <c r="R160" s="270">
        <f>Q160*H160</f>
        <v>0.0015599999999999998</v>
      </c>
      <c r="S160" s="270">
        <v>0</v>
      </c>
      <c r="T160" s="27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72" t="s">
        <v>152</v>
      </c>
      <c r="AT160" s="272" t="s">
        <v>148</v>
      </c>
      <c r="AU160" s="272" t="s">
        <v>159</v>
      </c>
      <c r="AY160" s="16" t="s">
        <v>145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6" t="s">
        <v>21</v>
      </c>
      <c r="BK160" s="144">
        <f>ROUND(I160*H160,2)</f>
        <v>0</v>
      </c>
      <c r="BL160" s="16" t="s">
        <v>152</v>
      </c>
      <c r="BM160" s="272" t="s">
        <v>317</v>
      </c>
    </row>
    <row r="161" s="13" customFormat="1">
      <c r="A161" s="13"/>
      <c r="B161" s="273"/>
      <c r="C161" s="274"/>
      <c r="D161" s="275" t="s">
        <v>154</v>
      </c>
      <c r="E161" s="276" t="s">
        <v>1</v>
      </c>
      <c r="F161" s="277" t="s">
        <v>159</v>
      </c>
      <c r="G161" s="274"/>
      <c r="H161" s="278">
        <v>3</v>
      </c>
      <c r="I161" s="279"/>
      <c r="J161" s="274"/>
      <c r="K161" s="274"/>
      <c r="L161" s="280"/>
      <c r="M161" s="281"/>
      <c r="N161" s="282"/>
      <c r="O161" s="282"/>
      <c r="P161" s="282"/>
      <c r="Q161" s="282"/>
      <c r="R161" s="282"/>
      <c r="S161" s="282"/>
      <c r="T161" s="28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84" t="s">
        <v>154</v>
      </c>
      <c r="AU161" s="284" t="s">
        <v>159</v>
      </c>
      <c r="AV161" s="13" t="s">
        <v>91</v>
      </c>
      <c r="AW161" s="13" t="s">
        <v>36</v>
      </c>
      <c r="AX161" s="13" t="s">
        <v>21</v>
      </c>
      <c r="AY161" s="284" t="s">
        <v>145</v>
      </c>
    </row>
    <row r="162" s="2" customFormat="1" ht="14.4" customHeight="1">
      <c r="A162" s="39"/>
      <c r="B162" s="40"/>
      <c r="C162" s="260" t="s">
        <v>8</v>
      </c>
      <c r="D162" s="260" t="s">
        <v>148</v>
      </c>
      <c r="E162" s="261" t="s">
        <v>266</v>
      </c>
      <c r="F162" s="262" t="s">
        <v>267</v>
      </c>
      <c r="G162" s="263" t="s">
        <v>181</v>
      </c>
      <c r="H162" s="264">
        <v>3</v>
      </c>
      <c r="I162" s="265"/>
      <c r="J162" s="266">
        <f>ROUND(I162*H162,2)</f>
        <v>0</v>
      </c>
      <c r="K162" s="267"/>
      <c r="L162" s="42"/>
      <c r="M162" s="268" t="s">
        <v>1</v>
      </c>
      <c r="N162" s="269" t="s">
        <v>47</v>
      </c>
      <c r="O162" s="92"/>
      <c r="P162" s="270">
        <f>O162*H162</f>
        <v>0</v>
      </c>
      <c r="Q162" s="270">
        <v>0.0011000000000000001</v>
      </c>
      <c r="R162" s="270">
        <f>Q162*H162</f>
        <v>0.0033</v>
      </c>
      <c r="S162" s="270">
        <v>0</v>
      </c>
      <c r="T162" s="27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72" t="s">
        <v>152</v>
      </c>
      <c r="AT162" s="272" t="s">
        <v>148</v>
      </c>
      <c r="AU162" s="272" t="s">
        <v>159</v>
      </c>
      <c r="AY162" s="16" t="s">
        <v>145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6" t="s">
        <v>21</v>
      </c>
      <c r="BK162" s="144">
        <f>ROUND(I162*H162,2)</f>
        <v>0</v>
      </c>
      <c r="BL162" s="16" t="s">
        <v>152</v>
      </c>
      <c r="BM162" s="272" t="s">
        <v>318</v>
      </c>
    </row>
    <row r="163" s="13" customFormat="1">
      <c r="A163" s="13"/>
      <c r="B163" s="273"/>
      <c r="C163" s="274"/>
      <c r="D163" s="275" t="s">
        <v>154</v>
      </c>
      <c r="E163" s="276" t="s">
        <v>1</v>
      </c>
      <c r="F163" s="277" t="s">
        <v>159</v>
      </c>
      <c r="G163" s="274"/>
      <c r="H163" s="278">
        <v>3</v>
      </c>
      <c r="I163" s="279"/>
      <c r="J163" s="274"/>
      <c r="K163" s="274"/>
      <c r="L163" s="280"/>
      <c r="M163" s="281"/>
      <c r="N163" s="282"/>
      <c r="O163" s="282"/>
      <c r="P163" s="282"/>
      <c r="Q163" s="282"/>
      <c r="R163" s="282"/>
      <c r="S163" s="282"/>
      <c r="T163" s="28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84" t="s">
        <v>154</v>
      </c>
      <c r="AU163" s="284" t="s">
        <v>159</v>
      </c>
      <c r="AV163" s="13" t="s">
        <v>91</v>
      </c>
      <c r="AW163" s="13" t="s">
        <v>36</v>
      </c>
      <c r="AX163" s="13" t="s">
        <v>21</v>
      </c>
      <c r="AY163" s="284" t="s">
        <v>145</v>
      </c>
    </row>
    <row r="164" s="14" customFormat="1" ht="20.88" customHeight="1">
      <c r="A164" s="14"/>
      <c r="B164" s="288"/>
      <c r="C164" s="289"/>
      <c r="D164" s="290" t="s">
        <v>81</v>
      </c>
      <c r="E164" s="290" t="s">
        <v>218</v>
      </c>
      <c r="F164" s="290" t="s">
        <v>219</v>
      </c>
      <c r="G164" s="289"/>
      <c r="H164" s="289"/>
      <c r="I164" s="291"/>
      <c r="J164" s="292">
        <f>BK164</f>
        <v>0</v>
      </c>
      <c r="K164" s="289"/>
      <c r="L164" s="293"/>
      <c r="M164" s="294"/>
      <c r="N164" s="295"/>
      <c r="O164" s="295"/>
      <c r="P164" s="296">
        <f>SUM(P165:P174)</f>
        <v>0</v>
      </c>
      <c r="Q164" s="295"/>
      <c r="R164" s="296">
        <f>SUM(R165:R174)</f>
        <v>0</v>
      </c>
      <c r="S164" s="295"/>
      <c r="T164" s="297">
        <f>SUM(T165:T174)</f>
        <v>0</v>
      </c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R164" s="298" t="s">
        <v>91</v>
      </c>
      <c r="AT164" s="299" t="s">
        <v>81</v>
      </c>
      <c r="AU164" s="299" t="s">
        <v>159</v>
      </c>
      <c r="AY164" s="298" t="s">
        <v>145</v>
      </c>
      <c r="BK164" s="300">
        <f>SUM(BK165:BK174)</f>
        <v>0</v>
      </c>
    </row>
    <row r="165" s="2" customFormat="1" ht="14.4" customHeight="1">
      <c r="A165" s="39"/>
      <c r="B165" s="40"/>
      <c r="C165" s="260" t="s">
        <v>152</v>
      </c>
      <c r="D165" s="260" t="s">
        <v>148</v>
      </c>
      <c r="E165" s="261" t="s">
        <v>221</v>
      </c>
      <c r="F165" s="262" t="s">
        <v>222</v>
      </c>
      <c r="G165" s="263" t="s">
        <v>1</v>
      </c>
      <c r="H165" s="264">
        <v>3</v>
      </c>
      <c r="I165" s="265"/>
      <c r="J165" s="266">
        <f>ROUND(I165*H165,2)</f>
        <v>0</v>
      </c>
      <c r="K165" s="267"/>
      <c r="L165" s="42"/>
      <c r="M165" s="268" t="s">
        <v>1</v>
      </c>
      <c r="N165" s="269" t="s">
        <v>47</v>
      </c>
      <c r="O165" s="92"/>
      <c r="P165" s="270">
        <f>O165*H165</f>
        <v>0</v>
      </c>
      <c r="Q165" s="270">
        <v>0</v>
      </c>
      <c r="R165" s="270">
        <f>Q165*H165</f>
        <v>0</v>
      </c>
      <c r="S165" s="270">
        <v>0</v>
      </c>
      <c r="T165" s="27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72" t="s">
        <v>152</v>
      </c>
      <c r="AT165" s="272" t="s">
        <v>148</v>
      </c>
      <c r="AU165" s="272" t="s">
        <v>155</v>
      </c>
      <c r="AY165" s="16" t="s">
        <v>145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6" t="s">
        <v>21</v>
      </c>
      <c r="BK165" s="144">
        <f>ROUND(I165*H165,2)</f>
        <v>0</v>
      </c>
      <c r="BL165" s="16" t="s">
        <v>152</v>
      </c>
      <c r="BM165" s="272" t="s">
        <v>319</v>
      </c>
    </row>
    <row r="166" s="13" customFormat="1">
      <c r="A166" s="13"/>
      <c r="B166" s="273"/>
      <c r="C166" s="274"/>
      <c r="D166" s="275" t="s">
        <v>154</v>
      </c>
      <c r="E166" s="276" t="s">
        <v>1</v>
      </c>
      <c r="F166" s="277" t="s">
        <v>159</v>
      </c>
      <c r="G166" s="274"/>
      <c r="H166" s="278">
        <v>3</v>
      </c>
      <c r="I166" s="279"/>
      <c r="J166" s="274"/>
      <c r="K166" s="274"/>
      <c r="L166" s="280"/>
      <c r="M166" s="281"/>
      <c r="N166" s="282"/>
      <c r="O166" s="282"/>
      <c r="P166" s="282"/>
      <c r="Q166" s="282"/>
      <c r="R166" s="282"/>
      <c r="S166" s="282"/>
      <c r="T166" s="28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84" t="s">
        <v>154</v>
      </c>
      <c r="AU166" s="284" t="s">
        <v>155</v>
      </c>
      <c r="AV166" s="13" t="s">
        <v>91</v>
      </c>
      <c r="AW166" s="13" t="s">
        <v>36</v>
      </c>
      <c r="AX166" s="13" t="s">
        <v>21</v>
      </c>
      <c r="AY166" s="284" t="s">
        <v>145</v>
      </c>
    </row>
    <row r="167" s="2" customFormat="1" ht="24.15" customHeight="1">
      <c r="A167" s="39"/>
      <c r="B167" s="40"/>
      <c r="C167" s="260" t="s">
        <v>214</v>
      </c>
      <c r="D167" s="260" t="s">
        <v>148</v>
      </c>
      <c r="E167" s="261" t="s">
        <v>225</v>
      </c>
      <c r="F167" s="262" t="s">
        <v>226</v>
      </c>
      <c r="G167" s="263" t="s">
        <v>1</v>
      </c>
      <c r="H167" s="264">
        <v>3</v>
      </c>
      <c r="I167" s="265"/>
      <c r="J167" s="266">
        <f>ROUND(I167*H167,2)</f>
        <v>0</v>
      </c>
      <c r="K167" s="267"/>
      <c r="L167" s="42"/>
      <c r="M167" s="268" t="s">
        <v>1</v>
      </c>
      <c r="N167" s="269" t="s">
        <v>47</v>
      </c>
      <c r="O167" s="92"/>
      <c r="P167" s="270">
        <f>O167*H167</f>
        <v>0</v>
      </c>
      <c r="Q167" s="270">
        <v>0</v>
      </c>
      <c r="R167" s="270">
        <f>Q167*H167</f>
        <v>0</v>
      </c>
      <c r="S167" s="270">
        <v>0</v>
      </c>
      <c r="T167" s="27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72" t="s">
        <v>152</v>
      </c>
      <c r="AT167" s="272" t="s">
        <v>148</v>
      </c>
      <c r="AU167" s="272" t="s">
        <v>155</v>
      </c>
      <c r="AY167" s="16" t="s">
        <v>145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6" t="s">
        <v>21</v>
      </c>
      <c r="BK167" s="144">
        <f>ROUND(I167*H167,2)</f>
        <v>0</v>
      </c>
      <c r="BL167" s="16" t="s">
        <v>152</v>
      </c>
      <c r="BM167" s="272" t="s">
        <v>320</v>
      </c>
    </row>
    <row r="168" s="13" customFormat="1">
      <c r="A168" s="13"/>
      <c r="B168" s="273"/>
      <c r="C168" s="274"/>
      <c r="D168" s="275" t="s">
        <v>154</v>
      </c>
      <c r="E168" s="276" t="s">
        <v>1</v>
      </c>
      <c r="F168" s="277" t="s">
        <v>159</v>
      </c>
      <c r="G168" s="274"/>
      <c r="H168" s="278">
        <v>3</v>
      </c>
      <c r="I168" s="279"/>
      <c r="J168" s="274"/>
      <c r="K168" s="274"/>
      <c r="L168" s="280"/>
      <c r="M168" s="281"/>
      <c r="N168" s="282"/>
      <c r="O168" s="282"/>
      <c r="P168" s="282"/>
      <c r="Q168" s="282"/>
      <c r="R168" s="282"/>
      <c r="S168" s="282"/>
      <c r="T168" s="28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84" t="s">
        <v>154</v>
      </c>
      <c r="AU168" s="284" t="s">
        <v>155</v>
      </c>
      <c r="AV168" s="13" t="s">
        <v>91</v>
      </c>
      <c r="AW168" s="13" t="s">
        <v>36</v>
      </c>
      <c r="AX168" s="13" t="s">
        <v>21</v>
      </c>
      <c r="AY168" s="284" t="s">
        <v>145</v>
      </c>
    </row>
    <row r="169" s="2" customFormat="1" ht="14.4" customHeight="1">
      <c r="A169" s="39"/>
      <c r="B169" s="40"/>
      <c r="C169" s="260" t="s">
        <v>220</v>
      </c>
      <c r="D169" s="260" t="s">
        <v>148</v>
      </c>
      <c r="E169" s="261" t="s">
        <v>229</v>
      </c>
      <c r="F169" s="262" t="s">
        <v>230</v>
      </c>
      <c r="G169" s="263" t="s">
        <v>1</v>
      </c>
      <c r="H169" s="264">
        <v>2</v>
      </c>
      <c r="I169" s="265"/>
      <c r="J169" s="266">
        <f>ROUND(I169*H169,2)</f>
        <v>0</v>
      </c>
      <c r="K169" s="267"/>
      <c r="L169" s="42"/>
      <c r="M169" s="268" t="s">
        <v>1</v>
      </c>
      <c r="N169" s="269" t="s">
        <v>47</v>
      </c>
      <c r="O169" s="92"/>
      <c r="P169" s="270">
        <f>O169*H169</f>
        <v>0</v>
      </c>
      <c r="Q169" s="270">
        <v>0</v>
      </c>
      <c r="R169" s="270">
        <f>Q169*H169</f>
        <v>0</v>
      </c>
      <c r="S169" s="270">
        <v>0</v>
      </c>
      <c r="T169" s="27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72" t="s">
        <v>152</v>
      </c>
      <c r="AT169" s="272" t="s">
        <v>148</v>
      </c>
      <c r="AU169" s="272" t="s">
        <v>155</v>
      </c>
      <c r="AY169" s="16" t="s">
        <v>145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6" t="s">
        <v>21</v>
      </c>
      <c r="BK169" s="144">
        <f>ROUND(I169*H169,2)</f>
        <v>0</v>
      </c>
      <c r="BL169" s="16" t="s">
        <v>152</v>
      </c>
      <c r="BM169" s="272" t="s">
        <v>321</v>
      </c>
    </row>
    <row r="170" s="13" customFormat="1">
      <c r="A170" s="13"/>
      <c r="B170" s="273"/>
      <c r="C170" s="274"/>
      <c r="D170" s="275" t="s">
        <v>154</v>
      </c>
      <c r="E170" s="276" t="s">
        <v>1</v>
      </c>
      <c r="F170" s="277" t="s">
        <v>91</v>
      </c>
      <c r="G170" s="274"/>
      <c r="H170" s="278">
        <v>2</v>
      </c>
      <c r="I170" s="279"/>
      <c r="J170" s="274"/>
      <c r="K170" s="274"/>
      <c r="L170" s="280"/>
      <c r="M170" s="281"/>
      <c r="N170" s="282"/>
      <c r="O170" s="282"/>
      <c r="P170" s="282"/>
      <c r="Q170" s="282"/>
      <c r="R170" s="282"/>
      <c r="S170" s="282"/>
      <c r="T170" s="28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84" t="s">
        <v>154</v>
      </c>
      <c r="AU170" s="284" t="s">
        <v>155</v>
      </c>
      <c r="AV170" s="13" t="s">
        <v>91</v>
      </c>
      <c r="AW170" s="13" t="s">
        <v>36</v>
      </c>
      <c r="AX170" s="13" t="s">
        <v>21</v>
      </c>
      <c r="AY170" s="284" t="s">
        <v>145</v>
      </c>
    </row>
    <row r="171" s="2" customFormat="1" ht="14.4" customHeight="1">
      <c r="A171" s="39"/>
      <c r="B171" s="40"/>
      <c r="C171" s="260" t="s">
        <v>224</v>
      </c>
      <c r="D171" s="260" t="s">
        <v>148</v>
      </c>
      <c r="E171" s="261" t="s">
        <v>232</v>
      </c>
      <c r="F171" s="262" t="s">
        <v>233</v>
      </c>
      <c r="G171" s="263" t="s">
        <v>1</v>
      </c>
      <c r="H171" s="264">
        <v>5</v>
      </c>
      <c r="I171" s="265"/>
      <c r="J171" s="266">
        <f>ROUND(I171*H171,2)</f>
        <v>0</v>
      </c>
      <c r="K171" s="267"/>
      <c r="L171" s="42"/>
      <c r="M171" s="268" t="s">
        <v>1</v>
      </c>
      <c r="N171" s="269" t="s">
        <v>47</v>
      </c>
      <c r="O171" s="92"/>
      <c r="P171" s="270">
        <f>O171*H171</f>
        <v>0</v>
      </c>
      <c r="Q171" s="270">
        <v>0</v>
      </c>
      <c r="R171" s="270">
        <f>Q171*H171</f>
        <v>0</v>
      </c>
      <c r="S171" s="270">
        <v>0</v>
      </c>
      <c r="T171" s="27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72" t="s">
        <v>152</v>
      </c>
      <c r="AT171" s="272" t="s">
        <v>148</v>
      </c>
      <c r="AU171" s="272" t="s">
        <v>155</v>
      </c>
      <c r="AY171" s="16" t="s">
        <v>145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6" t="s">
        <v>21</v>
      </c>
      <c r="BK171" s="144">
        <f>ROUND(I171*H171,2)</f>
        <v>0</v>
      </c>
      <c r="BL171" s="16" t="s">
        <v>152</v>
      </c>
      <c r="BM171" s="272" t="s">
        <v>322</v>
      </c>
    </row>
    <row r="172" s="13" customFormat="1">
      <c r="A172" s="13"/>
      <c r="B172" s="273"/>
      <c r="C172" s="274"/>
      <c r="D172" s="275" t="s">
        <v>154</v>
      </c>
      <c r="E172" s="276" t="s">
        <v>1</v>
      </c>
      <c r="F172" s="277" t="s">
        <v>167</v>
      </c>
      <c r="G172" s="274"/>
      <c r="H172" s="278">
        <v>5</v>
      </c>
      <c r="I172" s="279"/>
      <c r="J172" s="274"/>
      <c r="K172" s="274"/>
      <c r="L172" s="280"/>
      <c r="M172" s="281"/>
      <c r="N172" s="282"/>
      <c r="O172" s="282"/>
      <c r="P172" s="282"/>
      <c r="Q172" s="282"/>
      <c r="R172" s="282"/>
      <c r="S172" s="282"/>
      <c r="T172" s="28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84" t="s">
        <v>154</v>
      </c>
      <c r="AU172" s="284" t="s">
        <v>155</v>
      </c>
      <c r="AV172" s="13" t="s">
        <v>91</v>
      </c>
      <c r="AW172" s="13" t="s">
        <v>36</v>
      </c>
      <c r="AX172" s="13" t="s">
        <v>21</v>
      </c>
      <c r="AY172" s="284" t="s">
        <v>145</v>
      </c>
    </row>
    <row r="173" s="2" customFormat="1" ht="14.4" customHeight="1">
      <c r="A173" s="39"/>
      <c r="B173" s="40"/>
      <c r="C173" s="260" t="s">
        <v>228</v>
      </c>
      <c r="D173" s="260" t="s">
        <v>148</v>
      </c>
      <c r="E173" s="261" t="s">
        <v>236</v>
      </c>
      <c r="F173" s="262" t="s">
        <v>237</v>
      </c>
      <c r="G173" s="263" t="s">
        <v>1</v>
      </c>
      <c r="H173" s="264">
        <v>1</v>
      </c>
      <c r="I173" s="265"/>
      <c r="J173" s="266">
        <f>ROUND(I173*H173,2)</f>
        <v>0</v>
      </c>
      <c r="K173" s="267"/>
      <c r="L173" s="42"/>
      <c r="M173" s="268" t="s">
        <v>1</v>
      </c>
      <c r="N173" s="269" t="s">
        <v>47</v>
      </c>
      <c r="O173" s="92"/>
      <c r="P173" s="270">
        <f>O173*H173</f>
        <v>0</v>
      </c>
      <c r="Q173" s="270">
        <v>0</v>
      </c>
      <c r="R173" s="270">
        <f>Q173*H173</f>
        <v>0</v>
      </c>
      <c r="S173" s="270">
        <v>0</v>
      </c>
      <c r="T173" s="27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72" t="s">
        <v>152</v>
      </c>
      <c r="AT173" s="272" t="s">
        <v>148</v>
      </c>
      <c r="AU173" s="272" t="s">
        <v>155</v>
      </c>
      <c r="AY173" s="16" t="s">
        <v>145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6" t="s">
        <v>21</v>
      </c>
      <c r="BK173" s="144">
        <f>ROUND(I173*H173,2)</f>
        <v>0</v>
      </c>
      <c r="BL173" s="16" t="s">
        <v>152</v>
      </c>
      <c r="BM173" s="272" t="s">
        <v>323</v>
      </c>
    </row>
    <row r="174" s="13" customFormat="1">
      <c r="A174" s="13"/>
      <c r="B174" s="273"/>
      <c r="C174" s="274"/>
      <c r="D174" s="275" t="s">
        <v>154</v>
      </c>
      <c r="E174" s="276" t="s">
        <v>1</v>
      </c>
      <c r="F174" s="277" t="s">
        <v>21</v>
      </c>
      <c r="G174" s="274"/>
      <c r="H174" s="278">
        <v>1</v>
      </c>
      <c r="I174" s="279"/>
      <c r="J174" s="274"/>
      <c r="K174" s="274"/>
      <c r="L174" s="280"/>
      <c r="M174" s="285"/>
      <c r="N174" s="286"/>
      <c r="O174" s="286"/>
      <c r="P174" s="286"/>
      <c r="Q174" s="286"/>
      <c r="R174" s="286"/>
      <c r="S174" s="286"/>
      <c r="T174" s="28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84" t="s">
        <v>154</v>
      </c>
      <c r="AU174" s="284" t="s">
        <v>155</v>
      </c>
      <c r="AV174" s="13" t="s">
        <v>91</v>
      </c>
      <c r="AW174" s="13" t="s">
        <v>36</v>
      </c>
      <c r="AX174" s="13" t="s">
        <v>21</v>
      </c>
      <c r="AY174" s="284" t="s">
        <v>145</v>
      </c>
    </row>
    <row r="175" s="2" customFormat="1" ht="6.96" customHeight="1">
      <c r="A175" s="39"/>
      <c r="B175" s="67"/>
      <c r="C175" s="68"/>
      <c r="D175" s="68"/>
      <c r="E175" s="68"/>
      <c r="F175" s="68"/>
      <c r="G175" s="68"/>
      <c r="H175" s="68"/>
      <c r="I175" s="201"/>
      <c r="J175" s="68"/>
      <c r="K175" s="68"/>
      <c r="L175" s="42"/>
      <c r="M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</row>
  </sheetData>
  <sheetProtection sheet="1" autoFilter="0" formatColumns="0" formatRows="0" objects="1" scenarios="1" spinCount="100000" saltValue="O+6kPS8TWd8X2jHDaQQhqrCUTIiv2msQRAMHNhkcit+aoU3WBzRlM9AXPIHP0Xg6mC3jLJrHeU+pWteFtCu8+A==" hashValue="8K/tnJ8vYVaQT24lKfnkBgTqhNEhXB4rX32dCPHsIeoFdPzgdyZAyWGTNmKcozpFqesKH+SCf37pYtek2FB8GA==" algorithmName="SHA-512" password="CC35"/>
  <autoFilter ref="C129:K174"/>
  <mergeCells count="14">
    <mergeCell ref="E7:H7"/>
    <mergeCell ref="E9:H9"/>
    <mergeCell ref="E18:H18"/>
    <mergeCell ref="E27:H27"/>
    <mergeCell ref="E85:H85"/>
    <mergeCell ref="E87:H87"/>
    <mergeCell ref="D104:F104"/>
    <mergeCell ref="D105:F105"/>
    <mergeCell ref="D106:F106"/>
    <mergeCell ref="D107:F107"/>
    <mergeCell ref="D108:F10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User-PC\User</dc:creator>
  <cp:lastModifiedBy>User-PC\User</cp:lastModifiedBy>
  <dcterms:created xsi:type="dcterms:W3CDTF">2020-11-11T15:30:06Z</dcterms:created>
  <dcterms:modified xsi:type="dcterms:W3CDTF">2020-11-11T15:30:13Z</dcterms:modified>
</cp:coreProperties>
</file>