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RYCHNOV 01 - SO-01-Rozšíř..." sheetId="2" r:id="rId2"/>
    <sheet name="RYCHNOV 02 - SO-02-Staveb..." sheetId="3" r:id="rId3"/>
    <sheet name="RYCHNOV 03 - SO-03-Novost..." sheetId="4" r:id="rId4"/>
    <sheet name="RYCHNOV 04 - SO 04 Objekt..." sheetId="5" r:id="rId5"/>
    <sheet name="RYCHNOV 05 - SO 05 Objekt..." sheetId="6" r:id="rId6"/>
    <sheet name="D.1.4a - Stavební elektro..." sheetId="7" r:id="rId7"/>
    <sheet name="D.1.4b - Zdravotní technika" sheetId="8" r:id="rId8"/>
    <sheet name="D.1.4c - Zařízení vzducho..." sheetId="9" r:id="rId9"/>
    <sheet name="IO.01 - Přeložka přívodní..." sheetId="10" r:id="rId10"/>
    <sheet name="IO.02 - Přeložka dešťové ..." sheetId="11" r:id="rId11"/>
    <sheet name="IO.03 - Nová odtoková sto..." sheetId="12" r:id="rId12"/>
    <sheet name="IO.04 - Nová areálová deš..." sheetId="13" r:id="rId13"/>
    <sheet name="IO.05 - Nová požární nádr..." sheetId="14" r:id="rId14"/>
    <sheet name="PS 02 - Technologická ele..." sheetId="15" r:id="rId15"/>
    <sheet name="PS 01 - Technologie ČOV" sheetId="16" r:id="rId16"/>
    <sheet name="VRN - Vedlejší rozpočtové..." sheetId="17" r:id="rId17"/>
  </sheets>
  <definedNames>
    <definedName name="_xlnm.Print_Area" localSheetId="0">'Rekapitulace stavby'!$D$4:$AO$76,'Rekapitulace stavby'!$C$82:$AQ$113</definedName>
    <definedName name="_xlnm._FilterDatabase" localSheetId="1" hidden="1">'RYCHNOV 01 - SO-01-Rozšíř...'!$C$128:$K$203</definedName>
    <definedName name="_xlnm.Print_Area" localSheetId="1">'RYCHNOV 01 - SO-01-Rozšíř...'!$C$4:$J$76,'RYCHNOV 01 - SO-01-Rozšíř...'!$C$82:$J$108,'RYCHNOV 01 - SO-01-Rozšíř...'!$C$114:$K$203</definedName>
    <definedName name="_xlnm._FilterDatabase" localSheetId="2" hidden="1">'RYCHNOV 02 - SO-02-Staveb...'!$C$139:$K$449</definedName>
    <definedName name="_xlnm.Print_Area" localSheetId="2">'RYCHNOV 02 - SO-02-Staveb...'!$C$4:$J$76,'RYCHNOV 02 - SO-02-Staveb...'!$C$82:$J$119,'RYCHNOV 02 - SO-02-Staveb...'!$C$125:$K$449</definedName>
    <definedName name="_xlnm._FilterDatabase" localSheetId="3" hidden="1">'RYCHNOV 03 - SO-03-Novost...'!$C$131:$K$242</definedName>
    <definedName name="_xlnm.Print_Area" localSheetId="3">'RYCHNOV 03 - SO-03-Novost...'!$C$4:$J$76,'RYCHNOV 03 - SO-03-Novost...'!$C$82:$J$111,'RYCHNOV 03 - SO-03-Novost...'!$C$117:$K$242</definedName>
    <definedName name="_xlnm._FilterDatabase" localSheetId="4" hidden="1">'RYCHNOV 04 - SO 04 Objekt...'!$C$127:$K$305</definedName>
    <definedName name="_xlnm.Print_Area" localSheetId="4">'RYCHNOV 04 - SO 04 Objekt...'!$C$4:$J$76,'RYCHNOV 04 - SO 04 Objekt...'!$C$82:$J$107,'RYCHNOV 04 - SO 04 Objekt...'!$C$113:$K$305</definedName>
    <definedName name="_xlnm._FilterDatabase" localSheetId="5" hidden="1">'RYCHNOV 05 - SO 05 Objekt...'!$C$126:$K$190</definedName>
    <definedName name="_xlnm.Print_Area" localSheetId="5">'RYCHNOV 05 - SO 05 Objekt...'!$C$4:$J$76,'RYCHNOV 05 - SO 05 Objekt...'!$C$82:$J$106,'RYCHNOV 05 - SO 05 Objekt...'!$C$112:$K$190</definedName>
    <definedName name="_xlnm._FilterDatabase" localSheetId="6" hidden="1">'D.1.4a - Stavební elektro...'!$C$119:$K$162</definedName>
    <definedName name="_xlnm.Print_Area" localSheetId="6">'D.1.4a - Stavební elektro...'!$C$4:$J$76,'D.1.4a - Stavební elektro...'!$C$82:$J$101,'D.1.4a - Stavební elektro...'!$C$107:$K$162</definedName>
    <definedName name="_xlnm._FilterDatabase" localSheetId="7" hidden="1">'D.1.4b - Zdravotní technika'!$C$120:$K$147</definedName>
    <definedName name="_xlnm.Print_Area" localSheetId="7">'D.1.4b - Zdravotní technika'!$C$4:$J$76,'D.1.4b - Zdravotní technika'!$C$82:$J$102,'D.1.4b - Zdravotní technika'!$C$108:$K$147</definedName>
    <definedName name="_xlnm._FilterDatabase" localSheetId="8" hidden="1">'D.1.4c - Zařízení vzducho...'!$C$118:$K$160</definedName>
    <definedName name="_xlnm.Print_Area" localSheetId="8">'D.1.4c - Zařízení vzducho...'!$C$4:$J$76,'D.1.4c - Zařízení vzducho...'!$C$82:$J$100,'D.1.4c - Zařízení vzducho...'!$C$106:$K$160</definedName>
    <definedName name="_xlnm._FilterDatabase" localSheetId="9" hidden="1">'IO.01 - Přeložka přívodní...'!$C$126:$K$189</definedName>
    <definedName name="_xlnm.Print_Area" localSheetId="9">'IO.01 - Přeložka přívodní...'!$C$4:$J$76,'IO.01 - Přeložka přívodní...'!$C$82:$J$106,'IO.01 - Přeložka přívodní...'!$C$112:$K$189</definedName>
    <definedName name="_xlnm._FilterDatabase" localSheetId="10" hidden="1">'IO.02 - Přeložka dešťové ...'!$C$126:$K$194</definedName>
    <definedName name="_xlnm.Print_Area" localSheetId="10">'IO.02 - Přeložka dešťové ...'!$C$4:$J$76,'IO.02 - Přeložka dešťové ...'!$C$82:$J$106,'IO.02 - Přeložka dešťové ...'!$C$112:$K$194</definedName>
    <definedName name="_xlnm._FilterDatabase" localSheetId="11" hidden="1">'IO.03 - Nová odtoková sto...'!$C$126:$K$189</definedName>
    <definedName name="_xlnm.Print_Area" localSheetId="11">'IO.03 - Nová odtoková sto...'!$C$4:$J$76,'IO.03 - Nová odtoková sto...'!$C$82:$J$106,'IO.03 - Nová odtoková sto...'!$C$112:$K$189</definedName>
    <definedName name="_xlnm._FilterDatabase" localSheetId="12" hidden="1">'IO.04 - Nová areálová deš...'!$C$126:$K$177</definedName>
    <definedName name="_xlnm.Print_Area" localSheetId="12">'IO.04 - Nová areálová deš...'!$C$4:$J$76,'IO.04 - Nová areálová deš...'!$C$82:$J$106,'IO.04 - Nová areálová deš...'!$C$112:$K$177</definedName>
    <definedName name="_xlnm._FilterDatabase" localSheetId="13" hidden="1">'IO.05 - Nová požární nádr...'!$C$125:$K$204</definedName>
    <definedName name="_xlnm.Print_Area" localSheetId="13">'IO.05 - Nová požární nádr...'!$C$4:$J$76,'IO.05 - Nová požární nádr...'!$C$82:$J$105,'IO.05 - Nová požární nádr...'!$C$111:$K$204</definedName>
    <definedName name="_xlnm._FilterDatabase" localSheetId="14" hidden="1">'PS 02 - Technologická ele...'!$C$125:$K$232</definedName>
    <definedName name="_xlnm.Print_Area" localSheetId="14">'PS 02 - Technologická ele...'!$C$4:$J$76,'PS 02 - Technologická ele...'!$C$82:$J$107,'PS 02 - Technologická ele...'!$C$113:$K$232</definedName>
    <definedName name="_xlnm._FilterDatabase" localSheetId="15" hidden="1">'PS 01 - Technologie ČOV'!$C$120:$K$176</definedName>
    <definedName name="_xlnm.Print_Area" localSheetId="15">'PS 01 - Technologie ČOV'!$C$4:$J$76,'PS 01 - Technologie ČOV'!$C$82:$J$102,'PS 01 - Technologie ČOV'!$C$108:$K$176</definedName>
    <definedName name="_xlnm._FilterDatabase" localSheetId="16" hidden="1">'VRN - Vedlejší rozpočtové...'!$C$116:$K$137</definedName>
    <definedName name="_xlnm.Print_Area" localSheetId="16">'VRN - Vedlejší rozpočtové...'!$C$4:$J$76,'VRN - Vedlejší rozpočtové...'!$C$82:$J$98,'VRN - Vedlejší rozpočtové...'!$C$104:$K$137</definedName>
    <definedName name="_xlnm.Print_Titles" localSheetId="0">'Rekapitulace stavby'!$92:$92</definedName>
    <definedName name="_xlnm.Print_Titles" localSheetId="1">'RYCHNOV 01 - SO-01-Rozšíř...'!$128:$128</definedName>
    <definedName name="_xlnm.Print_Titles" localSheetId="2">'RYCHNOV 02 - SO-02-Staveb...'!$139:$139</definedName>
    <definedName name="_xlnm.Print_Titles" localSheetId="3">'RYCHNOV 03 - SO-03-Novost...'!$131:$131</definedName>
    <definedName name="_xlnm.Print_Titles" localSheetId="4">'RYCHNOV 04 - SO 04 Objekt...'!$127:$127</definedName>
    <definedName name="_xlnm.Print_Titles" localSheetId="5">'RYCHNOV 05 - SO 05 Objekt...'!$126:$126</definedName>
    <definedName name="_xlnm.Print_Titles" localSheetId="6">'D.1.4a - Stavební elektro...'!$119:$119</definedName>
    <definedName name="_xlnm.Print_Titles" localSheetId="7">'D.1.4b - Zdravotní technika'!$120:$120</definedName>
    <definedName name="_xlnm.Print_Titles" localSheetId="8">'D.1.4c - Zařízení vzducho...'!$118:$118</definedName>
    <definedName name="_xlnm.Print_Titles" localSheetId="9">'IO.01 - Přeložka přívodní...'!$126:$126</definedName>
    <definedName name="_xlnm.Print_Titles" localSheetId="10">'IO.02 - Přeložka dešťové ...'!$126:$126</definedName>
    <definedName name="_xlnm.Print_Titles" localSheetId="11">'IO.03 - Nová odtoková sto...'!$126:$126</definedName>
    <definedName name="_xlnm.Print_Titles" localSheetId="12">'IO.04 - Nová areálová deš...'!$126:$126</definedName>
    <definedName name="_xlnm.Print_Titles" localSheetId="13">'IO.05 - Nová požární nádr...'!$125:$125</definedName>
    <definedName name="_xlnm.Print_Titles" localSheetId="14">'PS 02 - Technologická ele...'!$125:$125</definedName>
    <definedName name="_xlnm.Print_Titles" localSheetId="15">'PS 01 - Technologie ČOV'!$120:$120</definedName>
    <definedName name="_xlnm.Print_Titles" localSheetId="16">'VRN - Vedlejší rozpočtové...'!$116:$116</definedName>
  </definedNames>
  <calcPr fullCalcOnLoad="1"/>
</workbook>
</file>

<file path=xl/sharedStrings.xml><?xml version="1.0" encoding="utf-8"?>
<sst xmlns="http://schemas.openxmlformats.org/spreadsheetml/2006/main" count="17815" uniqueCount="2565">
  <si>
    <t>Export Komplet</t>
  </si>
  <si>
    <t/>
  </si>
  <si>
    <t>2.0</t>
  </si>
  <si>
    <t>ZAMOK</t>
  </si>
  <si>
    <t>False</t>
  </si>
  <si>
    <t>{6e2f0be1-b885-4826-839f-efa2a88d3224}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</si>
  <si>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</si>
  <si>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</si>
  <si>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</si>
  <si>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</si>
  <si>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</si>
  <si>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</si>
  <si>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</si>
  <si>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</si>
  <si>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COVRYCHNOV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</si>
  <si>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</si>
  <si>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</si>
  <si>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Revitalizace čistírny odpadních vod v areálu nemocnice Rychnov nad Kněžnou</t>
  </si>
  <si>
    <t>KSO:</t>
  </si>
  <si>
    <t>CC-CZ:</t>
  </si>
  <si>
    <t>Místo:</t>
  </si>
  <si>
    <t xml:space="preserve"> </t>
  </si>
  <si>
    <t>Datum:</t>
  </si>
  <si>
    <t>25. 8. 2020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</si>
  <si>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</si>
  <si>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</si>
  <si>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</si>
  <si>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</si>
  <si>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</si>
  <si>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</si>
  <si>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</si>
  <si>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</si>
  <si>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</si>
  <si>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</si>
  <si>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</si>
  <si>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</si>
  <si>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</si>
  <si>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</si>
  <si>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</si>
  <si>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</si>
  <si>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</si>
  <si>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</si>
  <si>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</si>
  <si>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</si>
  <si>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</si>
  <si>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</si>
  <si>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</si>
  <si>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</si>
  <si>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</si>
  <si>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</si>
  <si>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</si>
  <si>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</si>
  <si>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</si>
  <si>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</si>
  <si>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</si>
  <si>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</si>
  <si>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</si>
  <si>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</si>
  <si>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</si>
  <si>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</si>
  <si>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</si>
  <si>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</si>
  <si>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</si>
  <si>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</si>
  <si>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</si>
  <si>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</si>
  <si>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</si>
  <si>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</si>
  <si>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</si>
  <si>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</si>
  <si>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</si>
  <si>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</si>
  <si>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</si>
  <si>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</si>
  <si>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</si>
  <si>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</si>
  <si>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</si>
  <si>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D1.1</t>
  </si>
  <si>
    <t>Architektonicko stavební řešení</t>
  </si>
  <si>
    <t>STA</t>
  </si>
  <si>
    <t>1</t>
  </si>
  <si>
    <t>{632e0aa5-e025-480d-ac1b-0d7a79977abd}</t>
  </si>
  <si>
    <t>2</t>
  </si>
  <si>
    <t>/</t>
  </si>
  <si>
    <t>RYCHNOV 01</t>
  </si>
  <si>
    <t xml:space="preserve">SO-01-Rozšíření areálových zpevněných ploch </t>
  </si>
  <si>
    <t>Soupis</t>
  </si>
  <si>
    <t>{1b54ae6e-c03b-4b61-95c2-0de5569c76fc}</t>
  </si>
  <si>
    <t>RYCHNOV 02</t>
  </si>
  <si>
    <t xml:space="preserve">SO-02-Stavební úpravy stáv. objektu ČOV </t>
  </si>
  <si>
    <t>{43f0bdeb-6d1d-4603-845c-008586036ee1}</t>
  </si>
  <si>
    <t>RYCHNOV 03</t>
  </si>
  <si>
    <t>SO-03-Novostavba denitrifikační nádrže</t>
  </si>
  <si>
    <t>{0b5237cf-82f2-447e-9784-6d5e71cea39c}</t>
  </si>
  <si>
    <t>RYCHNOV 04</t>
  </si>
  <si>
    <t>SO 04 Objekt mikrosíta</t>
  </si>
  <si>
    <t>{8d51389e-9cdb-4c1b-80a1-6796848c386a}</t>
  </si>
  <si>
    <t>RYCHNOV 05</t>
  </si>
  <si>
    <t>SO 05 Objekt nádrže síranu</t>
  </si>
  <si>
    <t>{86bf6927-e267-4206-b170-5d1debf1e5c5}</t>
  </si>
  <si>
    <t>D.1.4a</t>
  </si>
  <si>
    <t>Stavební elektroinstalace včetně bleskosvodu</t>
  </si>
  <si>
    <t>{b55cccdb-de0b-4794-8b54-4f5ad8556e9b}</t>
  </si>
  <si>
    <t>D.1.4b</t>
  </si>
  <si>
    <t>Zdravotní technika</t>
  </si>
  <si>
    <t>{b21eca88-cf00-4d1b-b503-0ef2893f19d0}</t>
  </si>
  <si>
    <t>D.1.4c</t>
  </si>
  <si>
    <t>Zařízení vzduchotechniky</t>
  </si>
  <si>
    <t>{0174ec73-f297-46bc-93be-72fa0bb51a52}</t>
  </si>
  <si>
    <t>D.2.1</t>
  </si>
  <si>
    <t>Vodní hospodářství</t>
  </si>
  <si>
    <t>{5c814450-e92e-442f-a3e1-177f05e9120d}</t>
  </si>
  <si>
    <t>IO.01</t>
  </si>
  <si>
    <t>Přeložka přívodní stoky P</t>
  </si>
  <si>
    <t>{a0d1285c-4e4b-46fd-b8f5-ab765b8003b1}</t>
  </si>
  <si>
    <t>IO.02</t>
  </si>
  <si>
    <t>Přeložka dešťové kanalizace D</t>
  </si>
  <si>
    <t>{d405febd-f410-4f15-97eb-fbd8cec9db49}</t>
  </si>
  <si>
    <t>IO.03</t>
  </si>
  <si>
    <t>Nová odtoková stoka O - vč. měrného objektu</t>
  </si>
  <si>
    <t>{ef38a089-ce6a-4ed8-9d15-936c6f5b68ed}</t>
  </si>
  <si>
    <t>IO.04</t>
  </si>
  <si>
    <t>Nová areálová dešťová kanalizace</t>
  </si>
  <si>
    <t>{1f963ed9-9d9f-4309-860c-6212b7d66726}</t>
  </si>
  <si>
    <t>IO.05</t>
  </si>
  <si>
    <t>Nová požární nádrž, včetně prodloužení areálového vodovodu</t>
  </si>
  <si>
    <t>{d600d392-b2a9-4d12-9428-3524838cd403}</t>
  </si>
  <si>
    <t>PS 02</t>
  </si>
  <si>
    <t>Technologická elektroinstalace</t>
  </si>
  <si>
    <t>{589b1d3c-ebe2-4423-baec-095aa864ed06}</t>
  </si>
  <si>
    <t>PS 01</t>
  </si>
  <si>
    <t>Technologie ČOV</t>
  </si>
  <si>
    <t>{36ed7cb3-e36c-43c5-b50f-51fa9d480e52}</t>
  </si>
  <si>
    <t>VRN</t>
  </si>
  <si>
    <t>Vedlejší rozpočtové náklady</t>
  </si>
  <si>
    <t>{89150fe9-4f5a-45aa-85f2-6ea38526ff8e}</t>
  </si>
  <si>
    <t>KRYCÍ LIST SOUPISU PRACÍ</t>
  </si>
  <si>
    <t>Objekt:</t>
  </si>
  <si>
    <t>D1.1 - Architektonicko stavební řešení</t>
  </si>
  <si>
    <t>Soupis:</t>
  </si>
  <si>
    <t xml:space="preserve">RYCHNOV 01 - SO-01-Rozšíření areálových zpevněných ploch </t>
  </si>
  <si>
    <t>Rychnov nad Kněžnou</t>
  </si>
  <si>
    <t xml:space="preserve">Královéhradecký kraj </t>
  </si>
  <si>
    <t xml:space="preserve">MK PROFI Hradec Králové </t>
  </si>
  <si>
    <t>Ing.Pavel Michálek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</si>
  <si>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</si>
  <si>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</si>
  <si>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</si>
  <si>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</si>
  <si>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</si>
  <si>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</si>
  <si>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</si>
  <si>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</si>
  <si>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</si>
  <si>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</si>
  <si>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</si>
  <si>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</si>
  <si>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</si>
  <si>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</si>
  <si>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</si>
  <si>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</si>
  <si>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</si>
  <si>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</si>
  <si>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</si>
  <si>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</si>
  <si>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</si>
  <si>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</si>
  <si>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</si>
  <si>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</si>
  <si>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</si>
  <si>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</si>
  <si>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</si>
  <si>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</si>
  <si>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</si>
  <si>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</si>
  <si>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</si>
  <si>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</si>
  <si>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112101122</t>
  </si>
  <si>
    <t>Odstranění stromů jehličnatých průměru kmene do 500 mm</t>
  </si>
  <si>
    <t>kus</t>
  </si>
  <si>
    <t>4</t>
  </si>
  <si>
    <t>347177768</t>
  </si>
  <si>
    <t>112251103</t>
  </si>
  <si>
    <t>Odstranění pařezů D do 700 mm</t>
  </si>
  <si>
    <t>-399259922</t>
  </si>
  <si>
    <t>3</t>
  </si>
  <si>
    <t>113106132</t>
  </si>
  <si>
    <t>Rozebrání dlažeb z betonových nebo kamenných dlaždic komunikací pro pěší strojně pl do 50 m2</t>
  </si>
  <si>
    <t>m2</t>
  </si>
  <si>
    <t>-1515239372</t>
  </si>
  <si>
    <t>113107163</t>
  </si>
  <si>
    <t>Odstranění podkladu z kameniva drceného tl 300 mm strojně pl přes 50 do 200 m2</t>
  </si>
  <si>
    <t>-817049185</t>
  </si>
  <si>
    <t>5</t>
  </si>
  <si>
    <t>113107182</t>
  </si>
  <si>
    <t>Odstranění podkladu živičného tl 100 mm strojně pl přes 50 do 200 m2</t>
  </si>
  <si>
    <t>-225722906</t>
  </si>
  <si>
    <t>6</t>
  </si>
  <si>
    <t>113154122</t>
  </si>
  <si>
    <t>Frézování živičného krytu tl 40 mm pruh š 1 m pl do 500 m2 bez překážek v trase</t>
  </si>
  <si>
    <t>60447544</t>
  </si>
  <si>
    <t>7</t>
  </si>
  <si>
    <t>113154124</t>
  </si>
  <si>
    <t>Frézování živičného krytu tl 100 mm pruh š 1 m pl do 500 m2 bez překážek v trase</t>
  </si>
  <si>
    <t>-1622315269</t>
  </si>
  <si>
    <t>8</t>
  </si>
  <si>
    <t>113201111</t>
  </si>
  <si>
    <t>Vytrhání obrub chodníkových ležatých</t>
  </si>
  <si>
    <t>m</t>
  </si>
  <si>
    <t>777366377</t>
  </si>
  <si>
    <t>9</t>
  </si>
  <si>
    <t>113201112</t>
  </si>
  <si>
    <t>Vytrhání obrub silničních ležatých</t>
  </si>
  <si>
    <t>1442855438</t>
  </si>
  <si>
    <t>10</t>
  </si>
  <si>
    <t>121151113</t>
  </si>
  <si>
    <t>Sejmutí ornice plochy do 500 m2 tl vrstvy do 200 mm strojně</t>
  </si>
  <si>
    <t>-243339996</t>
  </si>
  <si>
    <t>11</t>
  </si>
  <si>
    <t>122251103</t>
  </si>
  <si>
    <t>Odkopávky a prokopávky nezapažené v hornině třídy těžitelnosti I, skupiny 3 objem do 100 m3 strojně</t>
  </si>
  <si>
    <t>m3</t>
  </si>
  <si>
    <t>1792495211</t>
  </si>
  <si>
    <t>VV</t>
  </si>
  <si>
    <t>250,7*0,57</t>
  </si>
  <si>
    <t>12</t>
  </si>
  <si>
    <t>162351103</t>
  </si>
  <si>
    <t>Vodorovné přemístění do 500 m výkopku/sypaniny z horniny třídy těžitelnosti I, skupiny 1 až 3</t>
  </si>
  <si>
    <t>-149836383</t>
  </si>
  <si>
    <t>"mezideponie" 250,7*0,57</t>
  </si>
  <si>
    <t>13</t>
  </si>
  <si>
    <t>162751117</t>
  </si>
  <si>
    <t>Vodorovné přemístění do 10000 m výkopku/sypaniny z horniny třídy těžitelnosti I, skupiny 1 až 3</t>
  </si>
  <si>
    <t>1434246196</t>
  </si>
  <si>
    <t>14</t>
  </si>
  <si>
    <t>167151101</t>
  </si>
  <si>
    <t>Nakládání výkopku z hornin třídy těžitelnosti I, skupiny 1 až 3 do 100 m3</t>
  </si>
  <si>
    <t>1190166477</t>
  </si>
  <si>
    <t>171101111</t>
  </si>
  <si>
    <t>Uložení sypaniny z hornin nesoudržných sypkých s vlhkostí l(d) 0,9 v aktivní zóně</t>
  </si>
  <si>
    <t>1157588015</t>
  </si>
  <si>
    <t>16</t>
  </si>
  <si>
    <t>M</t>
  </si>
  <si>
    <t>58344229</t>
  </si>
  <si>
    <t>štěrkodrť frakce 0/125</t>
  </si>
  <si>
    <t>t</t>
  </si>
  <si>
    <t>-1577673165</t>
  </si>
  <si>
    <t>142,899*2,1</t>
  </si>
  <si>
    <t>17</t>
  </si>
  <si>
    <t>171201221</t>
  </si>
  <si>
    <t>Poplatek za uložení na skládce (skládkovné) zeminy a kamení kód odpadu 17 05 04</t>
  </si>
  <si>
    <t>1518642023</t>
  </si>
  <si>
    <t>142,899*1,8</t>
  </si>
  <si>
    <t>18</t>
  </si>
  <si>
    <t>171251201</t>
  </si>
  <si>
    <t>Uložení sypaniny na skládky nebo meziskládky</t>
  </si>
  <si>
    <t>1324343424</t>
  </si>
  <si>
    <t>142,899</t>
  </si>
  <si>
    <t>19</t>
  </si>
  <si>
    <t>181111121</t>
  </si>
  <si>
    <t>Plošná úprava terénu do 500 m2 zemina tř 1 až 4 nerovnosti do 150 mm v rovinně a svahu do 1:5</t>
  </si>
  <si>
    <t>1742006772</t>
  </si>
  <si>
    <t>0,5*34+1,0*(16,792+23,19)</t>
  </si>
  <si>
    <t>20</t>
  </si>
  <si>
    <t>181351003</t>
  </si>
  <si>
    <t>Rozprostření ornice tl vrstvy do 200 mm pl do 100 m2 v rovině nebo ve svahu do 1:5 strojně</t>
  </si>
  <si>
    <t>-1156156568</t>
  </si>
  <si>
    <t>181411131</t>
  </si>
  <si>
    <t>Založení parkového trávníku výsevem plochy do 1000 m2 v rovině a ve svahu do 1:5</t>
  </si>
  <si>
    <t>797098257</t>
  </si>
  <si>
    <t>22</t>
  </si>
  <si>
    <t>00572410</t>
  </si>
  <si>
    <t>osivo směs travní parková</t>
  </si>
  <si>
    <t>kg</t>
  </si>
  <si>
    <t>-1351053528</t>
  </si>
  <si>
    <t>56,982*0,015 "Přepočtené koeficientem množství</t>
  </si>
  <si>
    <t>23</t>
  </si>
  <si>
    <t>181951112</t>
  </si>
  <si>
    <t>Úprava pláně v hornině třídy těžitelnosti I, skupiny 1 až 3 se zhutněním</t>
  </si>
  <si>
    <t>971974642</t>
  </si>
  <si>
    <t>24</t>
  </si>
  <si>
    <t>183101313</t>
  </si>
  <si>
    <t>Jamky pro výsadbu s výměnou 100 % půdy zeminy tř 1 až 4 objem do 0,05 m3 v rovině a svahu do 1:5</t>
  </si>
  <si>
    <t>719885163</t>
  </si>
  <si>
    <t>25</t>
  </si>
  <si>
    <t>10371500</t>
  </si>
  <si>
    <t>substrát pro trávníky VL</t>
  </si>
  <si>
    <t>1347526632</t>
  </si>
  <si>
    <t>15*0,05 "Přepočtené koeficientem množství</t>
  </si>
  <si>
    <t>26</t>
  </si>
  <si>
    <t>02660404</t>
  </si>
  <si>
    <t>Smrk ztepilý  /Picea abies/ 80-125cm</t>
  </si>
  <si>
    <t>-856703757</t>
  </si>
  <si>
    <t>27</t>
  </si>
  <si>
    <t>184802111</t>
  </si>
  <si>
    <t>Chemické odplevelení před založením kultury nad 20 m2 postřikem na široko v rovině a svahu do 1:5</t>
  </si>
  <si>
    <t>794483732</t>
  </si>
  <si>
    <t>28</t>
  </si>
  <si>
    <t>184911431</t>
  </si>
  <si>
    <t>Mulčování rostlin kůrou tl. do 0,15 m v rovině a svahu do 1:5</t>
  </si>
  <si>
    <t>-565751399</t>
  </si>
  <si>
    <t>29</t>
  </si>
  <si>
    <t>10391100</t>
  </si>
  <si>
    <t>kůra mulčovací VL</t>
  </si>
  <si>
    <t>1497738562</t>
  </si>
  <si>
    <t>30*0,153 "Přepočtené koeficientem množství</t>
  </si>
  <si>
    <t>Komunikace pozemní</t>
  </si>
  <si>
    <t>30</t>
  </si>
  <si>
    <t>564861111</t>
  </si>
  <si>
    <t>Podklad ze štěrkodrtě ŠD tl 200 mm</t>
  </si>
  <si>
    <t>1301106605</t>
  </si>
  <si>
    <t>31</t>
  </si>
  <si>
    <t>567120111</t>
  </si>
  <si>
    <t>Podklad ze směsi stmelené cementem SC C 1,5/2,0 (SC II) tl 120 mm</t>
  </si>
  <si>
    <t>-40020610</t>
  </si>
  <si>
    <t>32</t>
  </si>
  <si>
    <t>573111111</t>
  </si>
  <si>
    <t>Postřik živičný infiltrační s posypem z asfaltu množství 0,60 kg/m2</t>
  </si>
  <si>
    <t>-649825933</t>
  </si>
  <si>
    <t>33</t>
  </si>
  <si>
    <t>573211107</t>
  </si>
  <si>
    <t>Postřik živičný spojovací z asfaltu v množství 0,30 kg/m2</t>
  </si>
  <si>
    <t>-586494914</t>
  </si>
  <si>
    <t>34</t>
  </si>
  <si>
    <t>577134141</t>
  </si>
  <si>
    <t>Asfaltový beton vrstva obrusná ACO 11 (ABS) tř. I tl 40 mm š přes 3 m z modifikovaného asfaltu</t>
  </si>
  <si>
    <t>774390324</t>
  </si>
  <si>
    <t>35</t>
  </si>
  <si>
    <t>577155142</t>
  </si>
  <si>
    <t>Asfaltový beton vrstva ložní ACL 16 (ABH) tl 60 mm š přes 3 m z modifikovaného asfaltu</t>
  </si>
  <si>
    <t>109358946</t>
  </si>
  <si>
    <t>Úpravy povrchů, podlahy a osazování výplní</t>
  </si>
  <si>
    <t>36</t>
  </si>
  <si>
    <t>637121112</t>
  </si>
  <si>
    <t>Okapový chodník z kačírku tl 150 mm s udusáním</t>
  </si>
  <si>
    <t>-850798848</t>
  </si>
  <si>
    <t>37</t>
  </si>
  <si>
    <t>637311122</t>
  </si>
  <si>
    <t>Okapový chodník z betonových chodníkových obrubníků stojatých lože beton</t>
  </si>
  <si>
    <t>-114150320</t>
  </si>
  <si>
    <t>Ostatní konstrukce a práce, bourání</t>
  </si>
  <si>
    <t>38</t>
  </si>
  <si>
    <t>915491211</t>
  </si>
  <si>
    <t xml:space="preserve">Osazení vodícího proužku z betonových desek do betonového lože tl do 100 mm š proužku 250 mm </t>
  </si>
  <si>
    <t>-92582873</t>
  </si>
  <si>
    <t>4,81+2,0+3,57+2,97+1,44+2,6+2,0*4</t>
  </si>
  <si>
    <t>39</t>
  </si>
  <si>
    <t>59218001</t>
  </si>
  <si>
    <t>krajník betonový silniční 500x250x80mm</t>
  </si>
  <si>
    <t>1069295653</t>
  </si>
  <si>
    <t>40</t>
  </si>
  <si>
    <t>916131213</t>
  </si>
  <si>
    <t>Osazení silničního obrubníku betonového stojatého s boční opěrou do lože z betonu prostého</t>
  </si>
  <si>
    <t>230446776</t>
  </si>
  <si>
    <t>6,6+16,792+23,19</t>
  </si>
  <si>
    <t>41</t>
  </si>
  <si>
    <t>BTB.24114</t>
  </si>
  <si>
    <t>obrubník betonový silniční Standard 100x15x25cm</t>
  </si>
  <si>
    <t>-1749263980</t>
  </si>
  <si>
    <t>42</t>
  </si>
  <si>
    <t>919112111</t>
  </si>
  <si>
    <t>Řezání dilatačních spár š 4 mm hl do 60 mm příčných nebo podélných v živičném krytu</t>
  </si>
  <si>
    <t>1171909572</t>
  </si>
  <si>
    <t>3,018+4,184</t>
  </si>
  <si>
    <t>43</t>
  </si>
  <si>
    <t>919726122</t>
  </si>
  <si>
    <t>Geotextilie pro ochranu, separaci a filtraci netkaná měrná hmotnost do 300 g/m2</t>
  </si>
  <si>
    <t>1710600323</t>
  </si>
  <si>
    <t>44</t>
  </si>
  <si>
    <t>981511114</t>
  </si>
  <si>
    <t>Demolice konstrukcí objektů z betonu železového postupným rozebíráním</t>
  </si>
  <si>
    <t>1528071900</t>
  </si>
  <si>
    <t>997</t>
  </si>
  <si>
    <t>Přesun sutě</t>
  </si>
  <si>
    <t>45</t>
  </si>
  <si>
    <t>997013111</t>
  </si>
  <si>
    <t>Vnitrostaveništní doprava suti a vybouraných hmot pro budovy v do 6 m s použitím mechanizace</t>
  </si>
  <si>
    <t>2068754319</t>
  </si>
  <si>
    <t>46</t>
  </si>
  <si>
    <t>997013501</t>
  </si>
  <si>
    <t>Odvoz suti a vybouraných hmot na skládku nebo meziskládku do 1 km se složením</t>
  </si>
  <si>
    <t>2000739558</t>
  </si>
  <si>
    <t>47</t>
  </si>
  <si>
    <t>997013509</t>
  </si>
  <si>
    <t>Příplatek k odvozu suti a vybouraných hmot na skládku ZKD 1 km přes 1 km</t>
  </si>
  <si>
    <t>151881579</t>
  </si>
  <si>
    <t>94,795*9</t>
  </si>
  <si>
    <t>48</t>
  </si>
  <si>
    <t>997013631</t>
  </si>
  <si>
    <t>Poplatek za uložení na skládce (skládkovné) stavebního odpadu směsného kód odpadu 17 09 04</t>
  </si>
  <si>
    <t>1732371346</t>
  </si>
  <si>
    <t>998</t>
  </si>
  <si>
    <t>Přesun hmot</t>
  </si>
  <si>
    <t>49</t>
  </si>
  <si>
    <t>998225111</t>
  </si>
  <si>
    <t>Přesun hmot pro pozemní komunikace s krytem z kamene, monolitickým betonovým nebo živičným</t>
  </si>
  <si>
    <t>-2041759420</t>
  </si>
  <si>
    <t>PSV</t>
  </si>
  <si>
    <t>Práce a dodávky PSV</t>
  </si>
  <si>
    <t>711</t>
  </si>
  <si>
    <t>Izolace proti vodě, vlhkosti a plynům</t>
  </si>
  <si>
    <t>50</t>
  </si>
  <si>
    <t>711111001</t>
  </si>
  <si>
    <t>Provedení izolace proti zemní vlhkosti vodorovné za studena nátěrem penetračním</t>
  </si>
  <si>
    <t>584568579</t>
  </si>
  <si>
    <t>51</t>
  </si>
  <si>
    <t>11163150</t>
  </si>
  <si>
    <t>lak penetrační asfaltový</t>
  </si>
  <si>
    <t>777810400</t>
  </si>
  <si>
    <t>250,7*0,0003 "Přepočtené koeficientem množství</t>
  </si>
  <si>
    <t xml:space="preserve">RYCHNOV 02 - SO-02-Stavební úpravy stáv. objektu ČOV </t>
  </si>
  <si>
    <t xml:space="preserve">    3 - Svislé a kompletní konstrukce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</si>
  <si>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</si>
  <si>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</si>
  <si>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</si>
  <si>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</si>
  <si>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</si>
  <si>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</si>
  <si>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</si>
  <si>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</si>
  <si>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</si>
  <si>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</si>
  <si>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</si>
  <si>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132251102</t>
  </si>
  <si>
    <t>Hloubení rýh nezapažených  š do 800 mm v hornině třídy těžitelnosti I, skupiny 3 objem do 50 m3 strojně</t>
  </si>
  <si>
    <t>-1408503005</t>
  </si>
  <si>
    <t>(16,2*2+10,8*2)*0,6*0,8</t>
  </si>
  <si>
    <t>174151101</t>
  </si>
  <si>
    <t>Zásyp jam, šachet rýh nebo kolem objektů sypaninou se zhutněním</t>
  </si>
  <si>
    <t>1091651523</t>
  </si>
  <si>
    <t>Svislé a kompletní konstrukce</t>
  </si>
  <si>
    <t>310238211</t>
  </si>
  <si>
    <t>Zazdívka otvorů pl do 1 m2 ve zdivu nadzákladovém cihlami pálenými na MVC</t>
  </si>
  <si>
    <t>395887056</t>
  </si>
  <si>
    <t>0,8*0,8*0,4</t>
  </si>
  <si>
    <t>-1911099808</t>
  </si>
  <si>
    <t>1,0*0,6*0,365</t>
  </si>
  <si>
    <t>310321111</t>
  </si>
  <si>
    <t>Zabetonování otvorů do pl 1 m2 ve zdivu nadzákladovém včetně bednění a výztuže</t>
  </si>
  <si>
    <t>217954976</t>
  </si>
  <si>
    <t>3,14*0,15*0,15*0,4*8</t>
  </si>
  <si>
    <t>311235181</t>
  </si>
  <si>
    <t>Zdivo jednovrstvé z cihel broušených do P10 na tenkovrstvou maltu tl 380 mm</t>
  </si>
  <si>
    <t>-1466312217</t>
  </si>
  <si>
    <t>"část štítu severní fasády" 3,5*1,2*0,5</t>
  </si>
  <si>
    <t>317168012</t>
  </si>
  <si>
    <t>Překlad keramický plochý š 115 mm dl 1250 mm</t>
  </si>
  <si>
    <t>951551970</t>
  </si>
  <si>
    <t>346244342</t>
  </si>
  <si>
    <t>Obezdívka pozednice z plných pálených cihel dl 290 mm na SMS 5 MPa včetně izolace tl 40 mm</t>
  </si>
  <si>
    <t>1611645354</t>
  </si>
  <si>
    <t>17,4*2*0,5</t>
  </si>
  <si>
    <t>612311131</t>
  </si>
  <si>
    <t>Potažení vnitřních stěn vápenným štukem tloušťky do 3 mm</t>
  </si>
  <si>
    <t>937382195</t>
  </si>
  <si>
    <t>612321121</t>
  </si>
  <si>
    <t>Vápenocementová omítka hladká jednovrstvá vnitřních stěn nanášená ručně</t>
  </si>
  <si>
    <t>1046169351</t>
  </si>
  <si>
    <t>371,952*0,5</t>
  </si>
  <si>
    <t>622131121</t>
  </si>
  <si>
    <t>Penetrační disperzní nátěr vnějších stěn nanášený ručně</t>
  </si>
  <si>
    <t>475955337</t>
  </si>
  <si>
    <t>84,45+88,08</t>
  </si>
  <si>
    <t>622142001</t>
  </si>
  <si>
    <t>Potažení vnějších stěn sklovláknitým pletivem vtlačeným do tenkovrstvé hmoty</t>
  </si>
  <si>
    <t>-690686456</t>
  </si>
  <si>
    <t>622143004</t>
  </si>
  <si>
    <t>Montáž omítkových samolepících začišťovacích profilů pro spojení s okenním rámem</t>
  </si>
  <si>
    <t>1275652722</t>
  </si>
  <si>
    <t>1,2*3*8+1,1+2,2*2</t>
  </si>
  <si>
    <t>59051476</t>
  </si>
  <si>
    <t>profil začišťovací PVC 9mm s výztužnou tkaninou pro ostění ETICS</t>
  </si>
  <si>
    <t>-1964326132</t>
  </si>
  <si>
    <t>34,3*1,05 "Přepočtené koeficientem množství</t>
  </si>
  <si>
    <t>622222001</t>
  </si>
  <si>
    <t>Montáž kontaktního zateplení vnějšího ostění, nadpraží nebo parapetu hl. špalety do 200 mm lepením desek z minerální vlny tl do 40 mm</t>
  </si>
  <si>
    <t>-394719966</t>
  </si>
  <si>
    <t>63151518</t>
  </si>
  <si>
    <t>deska tepelně izolační minerální kontaktních fasád podélné vlákno λ=0,036 tl 40mm</t>
  </si>
  <si>
    <t>590912401</t>
  </si>
  <si>
    <t>34,3*1,1*0,2</t>
  </si>
  <si>
    <t>622321131</t>
  </si>
  <si>
    <t>Potažení vnějších stěn vápenocementovým aktivovaným štukem tloušťky do 3 mm</t>
  </si>
  <si>
    <t>-910657503</t>
  </si>
  <si>
    <t>172,53</t>
  </si>
  <si>
    <t>622325102</t>
  </si>
  <si>
    <t>Oprava vnější vápenocementové hladké omítky složitosti 1 stěn v rozsahu do 30%</t>
  </si>
  <si>
    <t>-427520124</t>
  </si>
  <si>
    <t>622511111</t>
  </si>
  <si>
    <t>Tenkovrstvá akrylátová mozaiková střednězrnná omítka včetně penetrace vnějších stěn</t>
  </si>
  <si>
    <t>1699466134</t>
  </si>
  <si>
    <t>622531021</t>
  </si>
  <si>
    <t>Tenkovrstvá silikonová zrnitá omítka tl. 2,0 mm včetně penetrace vnějších stěn</t>
  </si>
  <si>
    <t>-1507949332</t>
  </si>
  <si>
    <t>623531021</t>
  </si>
  <si>
    <t>Tenkovrstvá silikonová zrnitá omítka tl. 2,0 mm včetně penetrace vnějších pilířů nebo sloupů</t>
  </si>
  <si>
    <t>-2147416339</t>
  </si>
  <si>
    <t>629991011</t>
  </si>
  <si>
    <t>Zakrytí výplní otvorů a svislých ploch fólií přilepenou lepící páskou</t>
  </si>
  <si>
    <t>-55264821</t>
  </si>
  <si>
    <t>1,2*1,2*8*2+0,9*2,2*2*3</t>
  </si>
  <si>
    <t>629995101</t>
  </si>
  <si>
    <t>Očištění vnějších ploch tlakovou vodou</t>
  </si>
  <si>
    <t>-206527062</t>
  </si>
  <si>
    <t>"střecha přístřešku" 5,0*4,6</t>
  </si>
  <si>
    <t>631311114</t>
  </si>
  <si>
    <t>Mazanina tl do 80 mm z betonu prostého bez zvýšených nároků na prostředí tř. C 16/20</t>
  </si>
  <si>
    <t>-1535429590</t>
  </si>
  <si>
    <t>"místn. č.1.04" 18,05*0,08</t>
  </si>
  <si>
    <t>938901131</t>
  </si>
  <si>
    <t>Vyklizení bahna z nádrže</t>
  </si>
  <si>
    <t>1070363272</t>
  </si>
  <si>
    <t>7,56*4,6+19,44*4,6+38,88*4,6+29,16*6,2+24,93*4,6</t>
  </si>
  <si>
    <t>938901132</t>
  </si>
  <si>
    <t>Vyčištění nádrže po vyklizení bahna</t>
  </si>
  <si>
    <t>-445137765</t>
  </si>
  <si>
    <t>938902122</t>
  </si>
  <si>
    <t>Čištění ploch betonových konstrukcí tlakovou vodou</t>
  </si>
  <si>
    <t>1935203880</t>
  </si>
  <si>
    <t>(2,7+2,8)*2*4,6+(7,2+2,7)*2*4,6+(7,2+5,4)*2*4,6</t>
  </si>
  <si>
    <t>5,4*4*6,2+(8,4+4,8)*2*4,6</t>
  </si>
  <si>
    <t>Součet</t>
  </si>
  <si>
    <t>938902123</t>
  </si>
  <si>
    <t>Čištění ploch betonových konstrukcí ocelovými kartáči</t>
  </si>
  <si>
    <t>1611820580</t>
  </si>
  <si>
    <t>941111121</t>
  </si>
  <si>
    <t>Montáž lešení řadového trubkového lehkého s podlahami zatížení do 200 kg/m2 š do 1,2 m v do 10 m</t>
  </si>
  <si>
    <t>719917738</t>
  </si>
  <si>
    <t>(84,45+88,08)*1,15</t>
  </si>
  <si>
    <t>941111221</t>
  </si>
  <si>
    <t>Příplatek k lešení řadovému trubkovému lehkému s podlahami š 1,2 m v 10 m za první a ZKD den použití</t>
  </si>
  <si>
    <t>-1529828645</t>
  </si>
  <si>
    <t>(84,45+88,08)*1,15*20</t>
  </si>
  <si>
    <t>941111821</t>
  </si>
  <si>
    <t>Demontáž lešení řadového trubkového lehkého s podlahami zatížení do 200 kg/m2 š do 1,2 m v do 10 m</t>
  </si>
  <si>
    <t>2042177249</t>
  </si>
  <si>
    <t>949101112</t>
  </si>
  <si>
    <t>Lešení pomocné pro objekty pozemních staveb s lešeňovou podlahou v do 3,5 m zatížení do 150 kg/m2</t>
  </si>
  <si>
    <t>-842077212</t>
  </si>
  <si>
    <t>131,95+119,97</t>
  </si>
  <si>
    <t>952901221</t>
  </si>
  <si>
    <t>Vyčištění budov průmyslových objektů při jakékoliv výšce podlaží</t>
  </si>
  <si>
    <t>-1471108819</t>
  </si>
  <si>
    <t>962032231</t>
  </si>
  <si>
    <t>Bourání zdiva z cihel pálených nebo vápenopískových na MV nebo MVC přes 1 m3</t>
  </si>
  <si>
    <t>-715902539</t>
  </si>
  <si>
    <t>"část štítu severní fasády" 3,5*1,1*0,4*0,5</t>
  </si>
  <si>
    <t>964011211</t>
  </si>
  <si>
    <t>Vybourání ŽB překladů prefabrikovaných dl do 3 m hmotnosti do 50 kg/m</t>
  </si>
  <si>
    <t>-161360529</t>
  </si>
  <si>
    <t>1,5*0,4*0,15</t>
  </si>
  <si>
    <t>965042241</t>
  </si>
  <si>
    <t>Bourání podkladů pod dlažby nebo mazanin betonových nebo z litého asfaltu tl přes 100 mm pl přes 4 m2</t>
  </si>
  <si>
    <t>1325217091</t>
  </si>
  <si>
    <t>"1PP" 24,93*0,25</t>
  </si>
  <si>
    <t>965046111</t>
  </si>
  <si>
    <t>Broušení stávajících betonových podlah úběr do 3 mm</t>
  </si>
  <si>
    <t>-662212075</t>
  </si>
  <si>
    <t>965081213</t>
  </si>
  <si>
    <t>Bourání podlah z dlaždic keramických nebo xylolitových tl do 10 mm plochy přes 1 m2 vč. soklíků</t>
  </si>
  <si>
    <t>-1553275613</t>
  </si>
  <si>
    <t>(18,05+1,2*8,4+1,1*5,4+2,8*1,5+0,8*4,6+5,5*0,8+5,4*1,1+6,96)*1,15</t>
  </si>
  <si>
    <t>968082015</t>
  </si>
  <si>
    <t>Vybourání plastových rámů oken včetně křídel plochy do 1 m2</t>
  </si>
  <si>
    <t>-2091183179</t>
  </si>
  <si>
    <t>1,0*0,6</t>
  </si>
  <si>
    <t>968082016</t>
  </si>
  <si>
    <t>Vybourání plastových rámů oken včetně křídel plochy přes 1 do 2 m2</t>
  </si>
  <si>
    <t>-1229698631</t>
  </si>
  <si>
    <t>1,2*1,2*8</t>
  </si>
  <si>
    <t>968082021</t>
  </si>
  <si>
    <t>Vybourání plastových zárubní dveří plochy do 2 m2</t>
  </si>
  <si>
    <t>1601418141</t>
  </si>
  <si>
    <t>0,8*1,97</t>
  </si>
  <si>
    <t>968082022</t>
  </si>
  <si>
    <t>Vybourání plastových zárubní dveří plochy do 4 m2</t>
  </si>
  <si>
    <t>-1376537198</t>
  </si>
  <si>
    <t>1,1*2,2*3</t>
  </si>
  <si>
    <t>971033451</t>
  </si>
  <si>
    <t>Vybourání otvorů ve zdivu cihelném pl do 0,25 m2 na MVC nebo MV tl do 450 mm</t>
  </si>
  <si>
    <t>1705558871</t>
  </si>
  <si>
    <t>"pro VZD"  1</t>
  </si>
  <si>
    <t>971033561</t>
  </si>
  <si>
    <t>Vybourání otvorů ve zdivu cihelném pl do 1 m2 na MVC nebo MV tl do 600 mm</t>
  </si>
  <si>
    <t>-258192800</t>
  </si>
  <si>
    <t>0,85*0,75*0,4*2</t>
  </si>
  <si>
    <t>977151113</t>
  </si>
  <si>
    <t>Jádrové vrty diamantovými korunkami do D 50 mm do stavebních materiálů</t>
  </si>
  <si>
    <t>-1423715464</t>
  </si>
  <si>
    <t>977151118</t>
  </si>
  <si>
    <t>Jádrové vrty diamantovými korunkami do D 100 mm do stavebních materiálů</t>
  </si>
  <si>
    <t>-972932795</t>
  </si>
  <si>
    <t>977151123</t>
  </si>
  <si>
    <t>Jádrové vrty diamantovými korunkami do D 150 mm do stavebních materiálů</t>
  </si>
  <si>
    <t>-395198451</t>
  </si>
  <si>
    <t>2012787793</t>
  </si>
  <si>
    <t>977151125</t>
  </si>
  <si>
    <t>Jádrové vrty diamantovými korunkami do D 200 mm do stavebních materiálů</t>
  </si>
  <si>
    <t>1611344667</t>
  </si>
  <si>
    <t>978013191</t>
  </si>
  <si>
    <t>Otlučení (osekání) vnitřní vápenné nebo vápenocementové omítky stěn v rozsahu do 100 %</t>
  </si>
  <si>
    <t>1261488568</t>
  </si>
  <si>
    <t>978015341</t>
  </si>
  <si>
    <t>Otlučení (osekání) vnější vápenné nebo vápenocementové omítky stupně členitosti 1 a 2 rozsahu do 30%</t>
  </si>
  <si>
    <t>447265736</t>
  </si>
  <si>
    <t>17,4*1,3+17,4*1,65+9,2*3,6*2*0,5</t>
  </si>
  <si>
    <t>52</t>
  </si>
  <si>
    <t>978059541</t>
  </si>
  <si>
    <t>Odsekání a odebrání obkladů stěn z vnitřních obkládaček plochy přes 1 m2</t>
  </si>
  <si>
    <t>331446330</t>
  </si>
  <si>
    <t>(10,3+4,6)*1,5+(8,4+2,1)*2*1,5-1,1*2,2-0,9*2,1</t>
  </si>
  <si>
    <t>53</t>
  </si>
  <si>
    <t>978059641</t>
  </si>
  <si>
    <t>Odsekání a odebrání obkladů stěn z vnějších obkládaček plochy přes 1 m2</t>
  </si>
  <si>
    <t>453746072</t>
  </si>
  <si>
    <t>16,2*1,2+7,15*1,2*2</t>
  </si>
  <si>
    <t>54</t>
  </si>
  <si>
    <t>985112111</t>
  </si>
  <si>
    <t>Odsekání degradovaného betonu stěn tl do 10 mm</t>
  </si>
  <si>
    <t>693909166</t>
  </si>
  <si>
    <t>(8,4+4,8)*2*4,35+5,4*4*6,1+(2,8+0,7+2,8+2,7)*4,5</t>
  </si>
  <si>
    <t>(7,2*2,7)*2*4,35-2,7*4,35+(5,4+7,2)*2*4,5-2,7*4,35</t>
  </si>
  <si>
    <t>55</t>
  </si>
  <si>
    <t>985112121</t>
  </si>
  <si>
    <t>Odsekání degradovaného betonu líce kleneb a podhledů tl do 10 mm</t>
  </si>
  <si>
    <t>1938730880</t>
  </si>
  <si>
    <t>"strop" 24,93+(7,2+8,4+3,8+1,55+4,6)*0,8</t>
  </si>
  <si>
    <t>56</t>
  </si>
  <si>
    <t>985112131</t>
  </si>
  <si>
    <t>Odsekání degradovaného betonu rubu kleneb a podlah tl do 10 mm</t>
  </si>
  <si>
    <t>-1069469902</t>
  </si>
  <si>
    <t>"dno" 119,97</t>
  </si>
  <si>
    <t>57</t>
  </si>
  <si>
    <t>985112192</t>
  </si>
  <si>
    <t>Příplatek k odsekání degradovaného betonu za práci ve stísněném prostoru</t>
  </si>
  <si>
    <t>1034748886</t>
  </si>
  <si>
    <t>58</t>
  </si>
  <si>
    <t>985121223</t>
  </si>
  <si>
    <t>Tryskání degradovaného betonu líce kleneb vodou pod tlakem do 2500 barů</t>
  </si>
  <si>
    <t>-778429799</t>
  </si>
  <si>
    <t>59</t>
  </si>
  <si>
    <t>985121911</t>
  </si>
  <si>
    <t>Příplatek k tryskání degradovaného betonu za práci ve stísněném prostoru</t>
  </si>
  <si>
    <t>-285827875</t>
  </si>
  <si>
    <t>60</t>
  </si>
  <si>
    <t>985131211</t>
  </si>
  <si>
    <t>Očištění ploch stěn, rubu kleneb a podlah sušeným křemičitým pískem</t>
  </si>
  <si>
    <t>434286364</t>
  </si>
  <si>
    <t>546,138+45,37+119,97</t>
  </si>
  <si>
    <t>61</t>
  </si>
  <si>
    <t>985132111</t>
  </si>
  <si>
    <t>Očištění ploch líce kleneb a podhledů tlakovou vodou</t>
  </si>
  <si>
    <t>-1693731537</t>
  </si>
  <si>
    <t>62</t>
  </si>
  <si>
    <t>985141111</t>
  </si>
  <si>
    <t>Vyčištění trhlin a dutin ve zdivu š do 30 mm hl do 150 mm</t>
  </si>
  <si>
    <t>1066704645</t>
  </si>
  <si>
    <t>63</t>
  </si>
  <si>
    <t>985311112</t>
  </si>
  <si>
    <t>Reprofilace stěn cementovými sanačními maltami tl 20 mm</t>
  </si>
  <si>
    <t>-561120280</t>
  </si>
  <si>
    <t>64</t>
  </si>
  <si>
    <t>985311212</t>
  </si>
  <si>
    <t>Reprofilace líce kleneb a podhledů cementovými sanačními maltami tl 20 mm</t>
  </si>
  <si>
    <t>1609577579</t>
  </si>
  <si>
    <t>65</t>
  </si>
  <si>
    <t>985311311</t>
  </si>
  <si>
    <t>Reprofilace rubu kleneb a podlah cementovými sanačními maltami tl 10 mm</t>
  </si>
  <si>
    <t>-1620545177</t>
  </si>
  <si>
    <t>"venkovní schody" 7,633</t>
  </si>
  <si>
    <t>66</t>
  </si>
  <si>
    <t>985311312</t>
  </si>
  <si>
    <t>Reprofilace rubu kleneb a podlah cementovými sanačními maltami tl 20 mm</t>
  </si>
  <si>
    <t>-1315164427</t>
  </si>
  <si>
    <t>67</t>
  </si>
  <si>
    <t>985312111</t>
  </si>
  <si>
    <t>Stěrka k vyrovnání betonových ploch stěn tl 2 mm</t>
  </si>
  <si>
    <t>1588975644</t>
  </si>
  <si>
    <t>68</t>
  </si>
  <si>
    <t>985312121</t>
  </si>
  <si>
    <t>Stěrka k vyrovnání betonových ploch líce kleneb a podhledů tl 2 mm</t>
  </si>
  <si>
    <t>2052051045</t>
  </si>
  <si>
    <t>69</t>
  </si>
  <si>
    <t>985312131</t>
  </si>
  <si>
    <t>Stěrka k vyrovnání betonových ploch rubu kleneb a podlah tl 2 mm</t>
  </si>
  <si>
    <t>414379693</t>
  </si>
  <si>
    <t>70</t>
  </si>
  <si>
    <t>985321211</t>
  </si>
  <si>
    <t>Ochranný nátěr výztuže na epoxidové bázi stěn, líce kleneb a podhledů 1 vrstva tl 1 mm</t>
  </si>
  <si>
    <t>563708596</t>
  </si>
  <si>
    <t>71</t>
  </si>
  <si>
    <t>985321911</t>
  </si>
  <si>
    <t>Příplatek k cenám ochranného nátěru výztuže za práce ve stísněném prostoru</t>
  </si>
  <si>
    <t>631166959</t>
  </si>
  <si>
    <t>72</t>
  </si>
  <si>
    <t>985323211</t>
  </si>
  <si>
    <t>Spojovací můstek reprofilovaného betonu na epoxidové bázi tl 1 mm</t>
  </si>
  <si>
    <t>585361932</t>
  </si>
  <si>
    <t>73</t>
  </si>
  <si>
    <t>997013151</t>
  </si>
  <si>
    <t>Vnitrostaveništní doprava suti a vybouraných hmot pro budovy v do 6 m s omezením mechanizace</t>
  </si>
  <si>
    <t>1157467761</t>
  </si>
  <si>
    <t>74</t>
  </si>
  <si>
    <t>1479877232</t>
  </si>
  <si>
    <t>75</t>
  </si>
  <si>
    <t>-200084878</t>
  </si>
  <si>
    <t>119,978*9</t>
  </si>
  <si>
    <t>76</t>
  </si>
  <si>
    <t>2040794790</t>
  </si>
  <si>
    <t>77</t>
  </si>
  <si>
    <t>998011001</t>
  </si>
  <si>
    <t>Přesun hmot pro budovy zděné v do 6 m</t>
  </si>
  <si>
    <t>1784927425</t>
  </si>
  <si>
    <t>78</t>
  </si>
  <si>
    <t>186899843</t>
  </si>
  <si>
    <t>131,95*1,1</t>
  </si>
  <si>
    <t>79</t>
  </si>
  <si>
    <t>1869199919</t>
  </si>
  <si>
    <t>131,95*0,0003 "Přepočtené koeficientem množství</t>
  </si>
  <si>
    <t>80</t>
  </si>
  <si>
    <t>711112001</t>
  </si>
  <si>
    <t>Provedení izolace proti zemní vlhkosti svislé za studena nátěrem penetračním</t>
  </si>
  <si>
    <t>1419258911</t>
  </si>
  <si>
    <t>16,4*1,9*2+9,2*1,4*2</t>
  </si>
  <si>
    <t>81</t>
  </si>
  <si>
    <t>-1050010969</t>
  </si>
  <si>
    <t>88,08*0,00035 "Přepočtené koeficientem množství</t>
  </si>
  <si>
    <t>82</t>
  </si>
  <si>
    <t>711191201</t>
  </si>
  <si>
    <t>Provedení izolace proti zemní vlhkosti hydroizolační stěrkou vodorovné na betonu, 2 vrstvy vč. dodávky</t>
  </si>
  <si>
    <t>1027680224</t>
  </si>
  <si>
    <t>83</t>
  </si>
  <si>
    <t>711192202</t>
  </si>
  <si>
    <t>Provedení izolace proti zemní vlhkosti hydroizolační stěrkou svislé na zdivu, 2 vrstvy vč. dodávky</t>
  </si>
  <si>
    <t>888769972</t>
  </si>
  <si>
    <t>84</t>
  </si>
  <si>
    <t>711199101</t>
  </si>
  <si>
    <t>Provedení těsnícího pásu do spoje dilatační nebo styčné spáry podlaha - stěna</t>
  </si>
  <si>
    <t>1788503324</t>
  </si>
  <si>
    <t>131,95*1,05</t>
  </si>
  <si>
    <t>85</t>
  </si>
  <si>
    <t>28355020</t>
  </si>
  <si>
    <t>páska pružná těsnící hydroizolační š do 85mm</t>
  </si>
  <si>
    <t>-1874169032</t>
  </si>
  <si>
    <t>86</t>
  </si>
  <si>
    <t>998711201</t>
  </si>
  <si>
    <t>Přesun hmot procentní pro izolace proti vodě, vlhkosti a plynům v objektech v do 6 m</t>
  </si>
  <si>
    <t>%</t>
  </si>
  <si>
    <t>713748245</t>
  </si>
  <si>
    <t>751</t>
  </si>
  <si>
    <t>Vzduchotechnika</t>
  </si>
  <si>
    <t>87</t>
  </si>
  <si>
    <t>751611815</t>
  </si>
  <si>
    <t>Demontáž větracích hlavic na střeše</t>
  </si>
  <si>
    <t>153707067</t>
  </si>
  <si>
    <t>762</t>
  </si>
  <si>
    <t>Konstrukce tesařské</t>
  </si>
  <si>
    <t>88</t>
  </si>
  <si>
    <t>762083121</t>
  </si>
  <si>
    <t>Impregnace řeziva proti dřevokaznému hmyzu, houbám a plísním máčením třída ohrožení 1 a 2</t>
  </si>
  <si>
    <t>1885438133</t>
  </si>
  <si>
    <t>15,6+2,3</t>
  </si>
  <si>
    <t>89</t>
  </si>
  <si>
    <t>-966043807</t>
  </si>
  <si>
    <t>0,635+6,072</t>
  </si>
  <si>
    <t>90</t>
  </si>
  <si>
    <t>762111811</t>
  </si>
  <si>
    <t>Demontáž stěn a příček z hraněného řeziva vč. odřezání ocel. vodících profilů</t>
  </si>
  <si>
    <t>1690334178</t>
  </si>
  <si>
    <t>"1PP"( 2,7+1,8)*4,35</t>
  </si>
  <si>
    <t>91</t>
  </si>
  <si>
    <t>762331812</t>
  </si>
  <si>
    <t>Demontáž vázaných kcí krovů z hranolů průřezové plochy do 224 cm2</t>
  </si>
  <si>
    <t>-2100425432</t>
  </si>
  <si>
    <t>92</t>
  </si>
  <si>
    <t>762331921</t>
  </si>
  <si>
    <t>Vyřezání části střešní vazby průřezové plochy řeziva do 224 cm2 délky do 3 m</t>
  </si>
  <si>
    <t>1962510453</t>
  </si>
  <si>
    <t>93</t>
  </si>
  <si>
    <t>762332132</t>
  </si>
  <si>
    <t>Montáž vázaných kcí krovů pravidelných z hraněného řeziva průřezové plochy do 224 cm2</t>
  </si>
  <si>
    <t>382647693</t>
  </si>
  <si>
    <t>94</t>
  </si>
  <si>
    <t>60512130</t>
  </si>
  <si>
    <t>hranol stavební řezivo průřezu do 224cm2 do dl 6m</t>
  </si>
  <si>
    <t>-856741409</t>
  </si>
  <si>
    <t>3,456</t>
  </si>
  <si>
    <t>95</t>
  </si>
  <si>
    <t>1715046194</t>
  </si>
  <si>
    <t>1,1*8+1,3*3+2,35*3+2,5*5</t>
  </si>
  <si>
    <t>96</t>
  </si>
  <si>
    <t>-1379167984</t>
  </si>
  <si>
    <t>1,1*8*0,12*0,12*1,1+1,3*3*0,12*0,16*1,1+2,35*3*0,12*0,16*1,1+2,5*5*0,12*0,16*1,1</t>
  </si>
  <si>
    <t>97</t>
  </si>
  <si>
    <t>762341210</t>
  </si>
  <si>
    <t>Montáž bednění střech rovných a šikmých sklonu do 60° z hrubých prken na sraz</t>
  </si>
  <si>
    <t>65229944</t>
  </si>
  <si>
    <t>98</t>
  </si>
  <si>
    <t>60515111</t>
  </si>
  <si>
    <t>řezivo jehličnaté boční prkno 20-30mm</t>
  </si>
  <si>
    <t>-1399587841</t>
  </si>
  <si>
    <t>245,13*0,024*1,1</t>
  </si>
  <si>
    <t>99</t>
  </si>
  <si>
    <t>-1302480592</t>
  </si>
  <si>
    <t>"vikýře"  25,0</t>
  </si>
  <si>
    <t>100</t>
  </si>
  <si>
    <t>-966995819</t>
  </si>
  <si>
    <t>101</t>
  </si>
  <si>
    <t>762341811</t>
  </si>
  <si>
    <t>Demontáž bednění střech z prken</t>
  </si>
  <si>
    <t>-882737243</t>
  </si>
  <si>
    <t>102</t>
  </si>
  <si>
    <t>762342441</t>
  </si>
  <si>
    <t>Montáž lišt trojúhelníkových nebo kontralatí na střechách sklonu do 60°</t>
  </si>
  <si>
    <t>-400299327</t>
  </si>
  <si>
    <t>17*9,8</t>
  </si>
  <si>
    <t>103</t>
  </si>
  <si>
    <t>60514114</t>
  </si>
  <si>
    <t>řezivo jehličnaté lať impregnovaná dl 4 m</t>
  </si>
  <si>
    <t>315342816</t>
  </si>
  <si>
    <t>166,6*0,04*0,06*1,1</t>
  </si>
  <si>
    <t>104</t>
  </si>
  <si>
    <t>762395000</t>
  </si>
  <si>
    <t>Spojovací prostředky krovů, bednění, laťování, nadstřešních konstrukcí</t>
  </si>
  <si>
    <t>-2110798763</t>
  </si>
  <si>
    <t>6,471+0,44+6,072</t>
  </si>
  <si>
    <t>105</t>
  </si>
  <si>
    <t>429453352</t>
  </si>
  <si>
    <t>106</t>
  </si>
  <si>
    <t>998762201</t>
  </si>
  <si>
    <t>Přesun hmot procentní pro kce tesařské v objektech v do 6 m</t>
  </si>
  <si>
    <t>1205864977</t>
  </si>
  <si>
    <t>763</t>
  </si>
  <si>
    <t>Konstrukce suché výstavby</t>
  </si>
  <si>
    <t>107</t>
  </si>
  <si>
    <t>763131482</t>
  </si>
  <si>
    <t>SDK podhled desky 2xDFH2 18mms izolací dvouvrstvá spodní kce profil CD+UD</t>
  </si>
  <si>
    <t>-948220101</t>
  </si>
  <si>
    <t>108</t>
  </si>
  <si>
    <t>763131714</t>
  </si>
  <si>
    <t>SDK podhled základní penetrační nátěr</t>
  </si>
  <si>
    <t>371395723</t>
  </si>
  <si>
    <t>18,05+101,24</t>
  </si>
  <si>
    <t>109</t>
  </si>
  <si>
    <t>763131751</t>
  </si>
  <si>
    <t>Montáž parotěsné zábrany do SDK podhledu</t>
  </si>
  <si>
    <t>-1628834880</t>
  </si>
  <si>
    <t>110</t>
  </si>
  <si>
    <t>JTA.JFNAL170SP</t>
  </si>
  <si>
    <t>folie parotěsná JUTAFOL N Al Speciál 170g/m2 1,5x50m)</t>
  </si>
  <si>
    <t>-826348575</t>
  </si>
  <si>
    <t>119,29*1,1 "Přepočtené koeficientem množství</t>
  </si>
  <si>
    <t>111</t>
  </si>
  <si>
    <t>763172313</t>
  </si>
  <si>
    <t>Montáž revizních dvířek SDK kcí vel. 400x400 mm</t>
  </si>
  <si>
    <t>-62984235</t>
  </si>
  <si>
    <t>"schama Os/01" 4</t>
  </si>
  <si>
    <t>112</t>
  </si>
  <si>
    <t>59030712</t>
  </si>
  <si>
    <t>dvířka revizní s automatickým zámkem 400x400mm</t>
  </si>
  <si>
    <t>1615173415</t>
  </si>
  <si>
    <t>113</t>
  </si>
  <si>
    <t>763172315</t>
  </si>
  <si>
    <t xml:space="preserve">Montáž revizních dvířek SDK kcí vel. 800/800,800/900mm </t>
  </si>
  <si>
    <t>93982250</t>
  </si>
  <si>
    <t>"schema Os/02,Os/03"  4</t>
  </si>
  <si>
    <t>114</t>
  </si>
  <si>
    <t>59030714</t>
  </si>
  <si>
    <t>dvířka revizní s automatickým zámkem800/800/800/900mm</t>
  </si>
  <si>
    <t>54600643</t>
  </si>
  <si>
    <t>115</t>
  </si>
  <si>
    <t>763331209</t>
  </si>
  <si>
    <t>Cementovláknitý podhled desky 1xCV 12,5 a 1x SDV 12,5 dvouvrstvá spodní kce profil CD+UD s izolací EI 45</t>
  </si>
  <si>
    <t>98691843</t>
  </si>
  <si>
    <t>116</t>
  </si>
  <si>
    <t>998763401</t>
  </si>
  <si>
    <t>Přesun hmot procentní pro sádrokartonové konstrukce v objektech v do 6 m</t>
  </si>
  <si>
    <t>526318164</t>
  </si>
  <si>
    <t>764</t>
  </si>
  <si>
    <t>Konstrukce klempířské</t>
  </si>
  <si>
    <t>117</t>
  </si>
  <si>
    <t>764001</t>
  </si>
  <si>
    <t xml:space="preserve">D+M okapní větrací pás šířka 80mm hliníkové provedení </t>
  </si>
  <si>
    <t>bm</t>
  </si>
  <si>
    <t>1946357278</t>
  </si>
  <si>
    <t>"schema K05"  42,5</t>
  </si>
  <si>
    <t>118</t>
  </si>
  <si>
    <t>764002812</t>
  </si>
  <si>
    <t>Demontáž okapového plechu do suti v krytině skládané</t>
  </si>
  <si>
    <t>964263689</t>
  </si>
  <si>
    <t>17,4*2</t>
  </si>
  <si>
    <t>119</t>
  </si>
  <si>
    <t>764002851</t>
  </si>
  <si>
    <t>Demontáž oplechování parapetů do suti</t>
  </si>
  <si>
    <t>-1348116626</t>
  </si>
  <si>
    <t>1,2*8</t>
  </si>
  <si>
    <t>120</t>
  </si>
  <si>
    <t>764004801</t>
  </si>
  <si>
    <t>Demontáž podokapního žlabu do suti</t>
  </si>
  <si>
    <t>1262861449</t>
  </si>
  <si>
    <t>121</t>
  </si>
  <si>
    <t>764004861</t>
  </si>
  <si>
    <t>Demontáž svodu do suti</t>
  </si>
  <si>
    <t>-563081310</t>
  </si>
  <si>
    <t>1,3+2,63</t>
  </si>
  <si>
    <t>122</t>
  </si>
  <si>
    <t>764011612</t>
  </si>
  <si>
    <t>Podkladní plech z Pz upraveným povrchem rš 200 mm</t>
  </si>
  <si>
    <t>4361982</t>
  </si>
  <si>
    <t>"schema K03"  122,0</t>
  </si>
  <si>
    <t>123</t>
  </si>
  <si>
    <t>764111643</t>
  </si>
  <si>
    <t>Krytina střechy rovné drážkováním ze svitků z Pz plechu s povrchovou úpravou do rš 670 mm sklonu do 60°</t>
  </si>
  <si>
    <t>832807187</t>
  </si>
  <si>
    <t>124</t>
  </si>
  <si>
    <t>764211405</t>
  </si>
  <si>
    <t>Oplechování větraného hřebene s větrací mřížkou z Pz plechu rš 400 mm</t>
  </si>
  <si>
    <t>2080257605</t>
  </si>
  <si>
    <t>"schema K06,K07"   17,4</t>
  </si>
  <si>
    <t>125</t>
  </si>
  <si>
    <t>764212662</t>
  </si>
  <si>
    <t>Oplechování rovné okapové hrany z Pz s povrchovou úpravou rš 200 mm</t>
  </si>
  <si>
    <t>159383690</t>
  </si>
  <si>
    <t>"schema K02" 42,5</t>
  </si>
  <si>
    <t>126</t>
  </si>
  <si>
    <t>764212663</t>
  </si>
  <si>
    <t>Oplechování rovné okapové hrany z Pz s povrchovou úpravou rš 250 mm -okapní pás zatahovací</t>
  </si>
  <si>
    <t>-1570195287</t>
  </si>
  <si>
    <t>"schema K04"  81,0</t>
  </si>
  <si>
    <t>127</t>
  </si>
  <si>
    <t>764216642</t>
  </si>
  <si>
    <t>Oplechování rovných parapetů celoplošně lepené z Pz s povrchovou úpravou rš 200 mm</t>
  </si>
  <si>
    <t>1173171048</t>
  </si>
  <si>
    <t>"schema K01" 1,2*8</t>
  </si>
  <si>
    <t>128</t>
  </si>
  <si>
    <t>764511602</t>
  </si>
  <si>
    <t>Žlab podokapní půlkruhový z Pz s povrchovou úpravou rš 330 mm</t>
  </si>
  <si>
    <t>-477993266</t>
  </si>
  <si>
    <t>"schema K08"  38,3</t>
  </si>
  <si>
    <t>129</t>
  </si>
  <si>
    <t>764511642</t>
  </si>
  <si>
    <t>Kotlík oválný (trychtýřový) pro podokapní žlaby z Pz s povrchovou úpravou 330/100 mm</t>
  </si>
  <si>
    <t>-1549212240</t>
  </si>
  <si>
    <t>130</t>
  </si>
  <si>
    <t>764518622</t>
  </si>
  <si>
    <t>Svody kruhové včetně objímek, kolen, odskoků z Pz s povrchovou úpravou průměru 100 mm</t>
  </si>
  <si>
    <t>682669351</t>
  </si>
  <si>
    <t>"schema K09,K10"   1,6+4,1*3</t>
  </si>
  <si>
    <t>131</t>
  </si>
  <si>
    <t>998764201</t>
  </si>
  <si>
    <t>Přesun hmot procentní pro konstrukce klempířské v objektech v do 6 m</t>
  </si>
  <si>
    <t>1614185771</t>
  </si>
  <si>
    <t>765</t>
  </si>
  <si>
    <t>Krytina skládaná</t>
  </si>
  <si>
    <t>132</t>
  </si>
  <si>
    <t>765151801</t>
  </si>
  <si>
    <t>Demontáž krytiny bitumenové ze šindelů do suti</t>
  </si>
  <si>
    <t>813998894</t>
  </si>
  <si>
    <t>17,4*(7,9+5,8)+5,0*1,35</t>
  </si>
  <si>
    <t>133</t>
  </si>
  <si>
    <t>765151805</t>
  </si>
  <si>
    <t>Demontáž hřebene nebo nároží krytiny bitumenové ze šindelů do suti</t>
  </si>
  <si>
    <t>-1077655192</t>
  </si>
  <si>
    <t>134</t>
  </si>
  <si>
    <t>765191901</t>
  </si>
  <si>
    <t>Demontáž pojistné hydroizolační fólie kladené ve sklonu do 30°</t>
  </si>
  <si>
    <t>187112968</t>
  </si>
  <si>
    <t>766</t>
  </si>
  <si>
    <t>Konstrukce truhlářské</t>
  </si>
  <si>
    <t>135</t>
  </si>
  <si>
    <t>766001</t>
  </si>
  <si>
    <t>D+M okna plastová s izolačním dvojsklem vč. kování a vnitřních parapetů akustická neprůzvučnost</t>
  </si>
  <si>
    <t>1886195086</t>
  </si>
  <si>
    <t>"schema 001-003"  8</t>
  </si>
  <si>
    <t>136</t>
  </si>
  <si>
    <t>766003</t>
  </si>
  <si>
    <t>Přebroušení a nový nátěr dřevěného zábradlí u hlavního vstupu</t>
  </si>
  <si>
    <t>602230163</t>
  </si>
  <si>
    <t>137</t>
  </si>
  <si>
    <t>766004</t>
  </si>
  <si>
    <t xml:space="preserve">Požární bezpečnostní informační systém </t>
  </si>
  <si>
    <t>kpl</t>
  </si>
  <si>
    <t>1309507024</t>
  </si>
  <si>
    <t>"schema Os/05" 1</t>
  </si>
  <si>
    <t>138</t>
  </si>
  <si>
    <t>766005</t>
  </si>
  <si>
    <t>D+M nástěnné zrcadlo v provedení antivandal 400/600mm nerez rám</t>
  </si>
  <si>
    <t>ks</t>
  </si>
  <si>
    <t>1810830424</t>
  </si>
  <si>
    <t>"schema Os/06"   1</t>
  </si>
  <si>
    <t>139</t>
  </si>
  <si>
    <t>766006</t>
  </si>
  <si>
    <t>Nástěnný věšák se 3 háčky nerez vč. kotvení</t>
  </si>
  <si>
    <t>-1930880799</t>
  </si>
  <si>
    <t>"schema Os/07"   1</t>
  </si>
  <si>
    <t>140</t>
  </si>
  <si>
    <t>766007</t>
  </si>
  <si>
    <t xml:space="preserve">Kancelářský stůl s kovovou podnoží deska DTD s laminem 600/900mm </t>
  </si>
  <si>
    <t>641312541</t>
  </si>
  <si>
    <t>"schema Os/08" 1</t>
  </si>
  <si>
    <t>141</t>
  </si>
  <si>
    <t>766009</t>
  </si>
  <si>
    <t xml:space="preserve">Pracovní otočná židle pro dílenské prostory  s kolečky </t>
  </si>
  <si>
    <t>-2078965069</t>
  </si>
  <si>
    <t>"schema Os/09"   1</t>
  </si>
  <si>
    <t>142</t>
  </si>
  <si>
    <t>998766201</t>
  </si>
  <si>
    <t>Přesun hmot procentní pro konstrukce truhlářské v objektech v do 6 m</t>
  </si>
  <si>
    <t>729380588</t>
  </si>
  <si>
    <t>767</t>
  </si>
  <si>
    <t>Konstrukce zámečnické</t>
  </si>
  <si>
    <t>143</t>
  </si>
  <si>
    <t>767002</t>
  </si>
  <si>
    <t xml:space="preserve">Demotáž poklopů vč. rámů </t>
  </si>
  <si>
    <t>50447344</t>
  </si>
  <si>
    <t>1,2*1,8+0,75*0,75*2+0,6*0,6+1,2*0,9</t>
  </si>
  <si>
    <t>144</t>
  </si>
  <si>
    <t>767003</t>
  </si>
  <si>
    <t>D+M nová lávka z kompozitních profilů s oboustranným bočním zábradlím vč. nosných prvků</t>
  </si>
  <si>
    <t>-1352916708</t>
  </si>
  <si>
    <t>4,6*0,8</t>
  </si>
  <si>
    <t>145</t>
  </si>
  <si>
    <t>767004</t>
  </si>
  <si>
    <t>D+M zábradlí z kompozitních profilů výšky 1100mm vč. bočního a horního kotvení</t>
  </si>
  <si>
    <t>1781388270</t>
  </si>
  <si>
    <t>"schema Kp/02,Kp/03"   7,6+21,7</t>
  </si>
  <si>
    <t>146</t>
  </si>
  <si>
    <t>767005</t>
  </si>
  <si>
    <t xml:space="preserve">D+M nový kompozitní poklop 600/600mm plný vč. obvodového rámu </t>
  </si>
  <si>
    <t>-2036177392</t>
  </si>
  <si>
    <t>"schema Kp/06" 1</t>
  </si>
  <si>
    <t>147</t>
  </si>
  <si>
    <t>767005a</t>
  </si>
  <si>
    <t xml:space="preserve">dtto,avšak 900/1200mm </t>
  </si>
  <si>
    <t>183656227</t>
  </si>
  <si>
    <t>"schema Kp/07" 1</t>
  </si>
  <si>
    <t>148</t>
  </si>
  <si>
    <t>767006</t>
  </si>
  <si>
    <t>Oprava ocelového zábradlí u dmychárny</t>
  </si>
  <si>
    <t>-55221653</t>
  </si>
  <si>
    <t>1,2*2</t>
  </si>
  <si>
    <t>149</t>
  </si>
  <si>
    <t>767007</t>
  </si>
  <si>
    <t>D+M dveře vstupní kovové protihlukové otevíravé oboustranně oplechované vč. zárubně a kování 1100/2200mm</t>
  </si>
  <si>
    <t>2039672804</t>
  </si>
  <si>
    <t>"schema D01-D03"  3</t>
  </si>
  <si>
    <t>150</t>
  </si>
  <si>
    <t>767008</t>
  </si>
  <si>
    <t xml:space="preserve">dtto,avšak 1000/2100mm </t>
  </si>
  <si>
    <t>-434383461</t>
  </si>
  <si>
    <t>"schema D04" 1</t>
  </si>
  <si>
    <t>151</t>
  </si>
  <si>
    <t>767009</t>
  </si>
  <si>
    <t xml:space="preserve">D+M nástěnný žebřík z tažených kompozitních prvků šířka 400mm délka 4250mm </t>
  </si>
  <si>
    <t>874412675</t>
  </si>
  <si>
    <t>"schema Kp/01"  1</t>
  </si>
  <si>
    <t>152</t>
  </si>
  <si>
    <t>767010</t>
  </si>
  <si>
    <t xml:space="preserve">D+M kompozitní můstek s bočním zábradlím vč. zarážky a nosných prvků </t>
  </si>
  <si>
    <t>141250014</t>
  </si>
  <si>
    <t>"schema Kp/05"    3,5*2,9</t>
  </si>
  <si>
    <t>153</t>
  </si>
  <si>
    <t>767011</t>
  </si>
  <si>
    <t xml:space="preserve">D+M PHP práškový s hasící schopností 113B </t>
  </si>
  <si>
    <t>1949102443</t>
  </si>
  <si>
    <t>"schema Os/04" 3</t>
  </si>
  <si>
    <t>154</t>
  </si>
  <si>
    <t>767161813</t>
  </si>
  <si>
    <t>Demontáž zábradlí rovného nerozebíratelného hmotnosti 1m zábradlí do 20 kg do suti</t>
  </si>
  <si>
    <t>1013382264</t>
  </si>
  <si>
    <t>34,9</t>
  </si>
  <si>
    <t>155</t>
  </si>
  <si>
    <t>998767201</t>
  </si>
  <si>
    <t>Přesun hmot procentní pro zámečnické konstrukce v objektech v do 6 m</t>
  </si>
  <si>
    <t>-1843105074</t>
  </si>
  <si>
    <t>771</t>
  </si>
  <si>
    <t>Podlahy z dlaždic</t>
  </si>
  <si>
    <t>156</t>
  </si>
  <si>
    <t>771121011</t>
  </si>
  <si>
    <t>Nátěr penetrační na podlahu vč. soklíků</t>
  </si>
  <si>
    <t>-1295718309</t>
  </si>
  <si>
    <t>59,25*1,15</t>
  </si>
  <si>
    <t>157</t>
  </si>
  <si>
    <t>771151011</t>
  </si>
  <si>
    <t>Samonivelační stěrka podlah pevnosti 20 MPa tl 3 mm</t>
  </si>
  <si>
    <t>-1096771046</t>
  </si>
  <si>
    <t>158</t>
  </si>
  <si>
    <t>771574112</t>
  </si>
  <si>
    <t>Montáž podlah keramických hladkých lepených flexibilním lepidlem do 12 ks/ m2</t>
  </si>
  <si>
    <t>1363335034</t>
  </si>
  <si>
    <t>159</t>
  </si>
  <si>
    <t>59761003</t>
  </si>
  <si>
    <t>dlažba keramická hutná hladká do interiéru přes 9 do 12ks/m2</t>
  </si>
  <si>
    <t>528906615</t>
  </si>
  <si>
    <t>68,138*1,1 "Přepočtené koeficientem množství</t>
  </si>
  <si>
    <t>160</t>
  </si>
  <si>
    <t>998771201</t>
  </si>
  <si>
    <t>Přesun hmot procentní pro podlahy z dlaždic v objektech v do 6 m</t>
  </si>
  <si>
    <t>-284750536</t>
  </si>
  <si>
    <t>781</t>
  </si>
  <si>
    <t>Dokončovací práce - obklady</t>
  </si>
  <si>
    <t>161</t>
  </si>
  <si>
    <t>781002</t>
  </si>
  <si>
    <t xml:space="preserve">D+M  obklad venkovních schodů keram. dlaždicemi vč. penetrace </t>
  </si>
  <si>
    <t>-717432550</t>
  </si>
  <si>
    <t>1,45*0,45*1,15*5+1,5*0,45*1,15*5</t>
  </si>
  <si>
    <t>162</t>
  </si>
  <si>
    <t>781121011</t>
  </si>
  <si>
    <t>Nátěr penetrační na stěnu</t>
  </si>
  <si>
    <t>-633747992</t>
  </si>
  <si>
    <t>"část místn. 102"(4,6+10,4)*1,5</t>
  </si>
  <si>
    <t>"místn. č.103" 1,2*1,5</t>
  </si>
  <si>
    <t>163</t>
  </si>
  <si>
    <t>781474112</t>
  </si>
  <si>
    <t>Montáž obkladů vnitřních keramických hladkých do 12 ks/m2 lepených flexibilním lepidlem</t>
  </si>
  <si>
    <t>-1089390464</t>
  </si>
  <si>
    <t>164</t>
  </si>
  <si>
    <t>59761026</t>
  </si>
  <si>
    <t>obklad keramický hladký do 12ks/m2</t>
  </si>
  <si>
    <t>1311655806</t>
  </si>
  <si>
    <t>24,3*1,1 "Přepočtené koeficientem množství</t>
  </si>
  <si>
    <t>165</t>
  </si>
  <si>
    <t>998781201</t>
  </si>
  <si>
    <t>Přesun hmot procentní pro obklady keramické v objektech v do 6 m</t>
  </si>
  <si>
    <t>-1992633200</t>
  </si>
  <si>
    <t>783</t>
  </si>
  <si>
    <t>Dokončovací práce - nátěry</t>
  </si>
  <si>
    <t>166</t>
  </si>
  <si>
    <t>783001</t>
  </si>
  <si>
    <t xml:space="preserve">Nový nátěr ocelového přístřešku </t>
  </si>
  <si>
    <t>149747588</t>
  </si>
  <si>
    <t>"ocelové sloupy 6ks" 12,4</t>
  </si>
  <si>
    <t>167</t>
  </si>
  <si>
    <t>783206801</t>
  </si>
  <si>
    <t>Odstranění nátěrů z tesařských konstrukcí obroušením</t>
  </si>
  <si>
    <t>-164367127</t>
  </si>
  <si>
    <t>"hlavní budova" 68,0</t>
  </si>
  <si>
    <t>"přístřešek"   18,0</t>
  </si>
  <si>
    <t>168</t>
  </si>
  <si>
    <t>783218111</t>
  </si>
  <si>
    <t>Lazurovací dvojnásobný syntetický nátěr tesařských konstrukcí</t>
  </si>
  <si>
    <t>699429535</t>
  </si>
  <si>
    <t>0,9*22*0,56+2,0*5*0,56</t>
  </si>
  <si>
    <t>169</t>
  </si>
  <si>
    <t>783301303</t>
  </si>
  <si>
    <t>Bezoplachové odrezivění zámečnických konstrukcí</t>
  </si>
  <si>
    <t>1069378761</t>
  </si>
  <si>
    <t>170</t>
  </si>
  <si>
    <t>783401303</t>
  </si>
  <si>
    <t>Bezoplachové odrezivění klempířských konstrukcí před provedením nátěru</t>
  </si>
  <si>
    <t>1119268333</t>
  </si>
  <si>
    <t>"přístřešek" 12,0</t>
  </si>
  <si>
    <t>171</t>
  </si>
  <si>
    <t>783414101</t>
  </si>
  <si>
    <t>Základní jednonásobný syntetický nátěr klempířských konstrukcí</t>
  </si>
  <si>
    <t>-658119005</t>
  </si>
  <si>
    <t>172</t>
  </si>
  <si>
    <t>783415101</t>
  </si>
  <si>
    <t>Mezinátěr syntetický jednonásobný mezinátěr klempířských konstrukcí</t>
  </si>
  <si>
    <t>-264631118</t>
  </si>
  <si>
    <t>173</t>
  </si>
  <si>
    <t>783417101</t>
  </si>
  <si>
    <t>Krycí jednonásobný syntetický nátěr klempířských konstrukcí</t>
  </si>
  <si>
    <t>-1544069731</t>
  </si>
  <si>
    <t>784</t>
  </si>
  <si>
    <t>Dokončovací práce - malby a tapety</t>
  </si>
  <si>
    <t>174</t>
  </si>
  <si>
    <t>784121003</t>
  </si>
  <si>
    <t>Oškrabání malby v mísnostech výšky do 5,00 m</t>
  </si>
  <si>
    <t>-1938930697</t>
  </si>
  <si>
    <t>371,952*0,7</t>
  </si>
  <si>
    <t>175</t>
  </si>
  <si>
    <t>784181103</t>
  </si>
  <si>
    <t>Základní akrylátová jednonásobná penetrace podkladu v místnostech výšky do 5,00m</t>
  </si>
  <si>
    <t>660336644</t>
  </si>
  <si>
    <t>371,952+119,29</t>
  </si>
  <si>
    <t>176</t>
  </si>
  <si>
    <t>784211101</t>
  </si>
  <si>
    <t>Dvojnásobné bílé malby ze směsí za mokra výborně otěruvzdorných v místnostech výšky do 3,80 m</t>
  </si>
  <si>
    <t>411652681</t>
  </si>
  <si>
    <t>RYCHNOV 03 - SO-03-Novostavba denitrifikační nádrže</t>
  </si>
  <si>
    <t xml:space="preserve">    2 - Zakládání</t>
  </si>
  <si>
    <t>115001</t>
  </si>
  <si>
    <t xml:space="preserve">Čerpací šachta odvodnění dočasná </t>
  </si>
  <si>
    <t>-1739370704</t>
  </si>
  <si>
    <t>115101201</t>
  </si>
  <si>
    <t>Čerpání vody na dopravní výšku do 10 m průměrný přítok do 500 l/min</t>
  </si>
  <si>
    <t>hod</t>
  </si>
  <si>
    <t>-1276694981</t>
  </si>
  <si>
    <t>115101301</t>
  </si>
  <si>
    <t>Pohotovost čerpací soupravy pro dopravní výšku do 10 m přítok do 500 l/min</t>
  </si>
  <si>
    <t>den</t>
  </si>
  <si>
    <t>-1983030942</t>
  </si>
  <si>
    <t>131251205</t>
  </si>
  <si>
    <t>Hloubení jam zapažených v hornině třídy těžitelnosti I, skupiny 3 objem do 1000 m3 strojně</t>
  </si>
  <si>
    <t>706354298</t>
  </si>
  <si>
    <t>8,2*12,22*6,8</t>
  </si>
  <si>
    <t>132212111</t>
  </si>
  <si>
    <t>Hloubení rýh š do 800 mm v soudržných horninách třídy těžitelnosti I, skupiny 3 ručně</t>
  </si>
  <si>
    <t>1385271967</t>
  </si>
  <si>
    <t>36,0*0,5*0,5</t>
  </si>
  <si>
    <t>151712111</t>
  </si>
  <si>
    <t>Převázka ocelová zdvojená pro kotvení záporového pažení</t>
  </si>
  <si>
    <t>111899047</t>
  </si>
  <si>
    <t>1,1*44</t>
  </si>
  <si>
    <t>153220</t>
  </si>
  <si>
    <t xml:space="preserve">Napnutí kabelových kotev  při únosnosti kotvy do 0,31MN </t>
  </si>
  <si>
    <t>349967041</t>
  </si>
  <si>
    <t>153821112</t>
  </si>
  <si>
    <t>Osazení kotvy kabelové z pramenců nebo drátů pro nosnost do 0,31 MN vč. dodávky pramencové kotvy únosnost 300kN</t>
  </si>
  <si>
    <t>-869247668</t>
  </si>
  <si>
    <t>200,0</t>
  </si>
  <si>
    <t>161151103</t>
  </si>
  <si>
    <t>Svislé přemístění výkopku z horniny třídy těžitelnosti I, skupiny 1 až 3 hl výkopu přes 4 do 8 m</t>
  </si>
  <si>
    <t>1188228918</t>
  </si>
  <si>
    <t>8,2*12,22*6,8+9,0</t>
  </si>
  <si>
    <t>1823680873</t>
  </si>
  <si>
    <t>681,387-382,187+9,0</t>
  </si>
  <si>
    <t>167151111</t>
  </si>
  <si>
    <t>Nakládání výkopku z hornin třídy těžitelnosti I, skupiny 1 až 3 přes 100 m3</t>
  </si>
  <si>
    <t>-1080471124</t>
  </si>
  <si>
    <t>-579875697</t>
  </si>
  <si>
    <t>308,2*1,8</t>
  </si>
  <si>
    <t>-1596949396</t>
  </si>
  <si>
    <t>1570420634</t>
  </si>
  <si>
    <t>681,387-5,0*8,8*6,8</t>
  </si>
  <si>
    <t>930474027</t>
  </si>
  <si>
    <t>181111122</t>
  </si>
  <si>
    <t>Plošná úprava terénu do 500 m2 zemina tř 1 až 4 nerovnosti do 150 mm ve svahu do 1:2</t>
  </si>
  <si>
    <t>-1795974820</t>
  </si>
  <si>
    <t>542671390</t>
  </si>
  <si>
    <t>181451311</t>
  </si>
  <si>
    <t>Založení trávníku strojně v jedné operaci v rovině</t>
  </si>
  <si>
    <t>1977096105</t>
  </si>
  <si>
    <t>-15133474</t>
  </si>
  <si>
    <t>81*0,025 "Přepočtené koeficientem množství</t>
  </si>
  <si>
    <t>181951114</t>
  </si>
  <si>
    <t>Úprava pláně v hornině třídy těžitelnosti II, skupiny 4 a 5 se zhutněním</t>
  </si>
  <si>
    <t>1203455828</t>
  </si>
  <si>
    <t>6,5*11,8</t>
  </si>
  <si>
    <t>182151112</t>
  </si>
  <si>
    <t>Svahování v zářezech v hornině třídy těžitelnosti II, skupiny 4 a 5</t>
  </si>
  <si>
    <t>-1746036425</t>
  </si>
  <si>
    <t>45,0</t>
  </si>
  <si>
    <t>182251101</t>
  </si>
  <si>
    <t>Svahování násypů</t>
  </si>
  <si>
    <t>-79875307</t>
  </si>
  <si>
    <t>650954377</t>
  </si>
  <si>
    <t>Zakládání</t>
  </si>
  <si>
    <t>212751106</t>
  </si>
  <si>
    <t>Trativod z drenážních trubek flexibilních PVC-U SN 4 perforace 360° včetně lože otevřený výkop DN 160 pro meliorace</t>
  </si>
  <si>
    <t>-2072914165</t>
  </si>
  <si>
    <t>224311114</t>
  </si>
  <si>
    <t>Vrty maloprofilové D do 156 mm úklon do 45° hl do 25 m hor. III a IV</t>
  </si>
  <si>
    <t>514074898</t>
  </si>
  <si>
    <t>9,5*13+8,5*9</t>
  </si>
  <si>
    <t>226212213</t>
  </si>
  <si>
    <t>Vrty velkoprofilové svislé zapažené D do 650 mm hl do 10 m hor. III</t>
  </si>
  <si>
    <t>755788019</t>
  </si>
  <si>
    <t>10,0*44</t>
  </si>
  <si>
    <t>58337302</t>
  </si>
  <si>
    <t>štěrkopísek frakce 0/16</t>
  </si>
  <si>
    <t>975527581</t>
  </si>
  <si>
    <t>231211312</t>
  </si>
  <si>
    <t>Zřízení pilot svislých zapažených D do 650 mm hl do 30 m s vytažením pažnic z betonu prostého</t>
  </si>
  <si>
    <t>-1044031263</t>
  </si>
  <si>
    <t>58932909</t>
  </si>
  <si>
    <t>beton C 20/25 X0XC2 kamenivo frakce 0/16</t>
  </si>
  <si>
    <t>-611114452</t>
  </si>
  <si>
    <t>220,0*0,2*0,2*3,14</t>
  </si>
  <si>
    <t>380311865</t>
  </si>
  <si>
    <t>Kompletní konstrukce ČOV, nádrží, vodojemů nebo kanálů z betonu prostého tř. C 30/37 tl do 300 mm</t>
  </si>
  <si>
    <t>-136129541</t>
  </si>
  <si>
    <t>"strop" 5,0*8,8*0,25</t>
  </si>
  <si>
    <t>380311866</t>
  </si>
  <si>
    <t>Kompletní konstrukce ČOV, nádrží, vodojemů nebo kanálů z betonu prostého tř. C 30/37 tl nad 300 mm</t>
  </si>
  <si>
    <t>1090324231</t>
  </si>
  <si>
    <t>"dno" 5,2*9,0*0,4</t>
  </si>
  <si>
    <t>"stěny" (5,0*2+8,0*2)*0,4*4,5</t>
  </si>
  <si>
    <t>380356231</t>
  </si>
  <si>
    <t>Bednění kompletních konstrukcí ČOV, nádrží nebo vodojemů neomítaných ploch rovinných zřízení</t>
  </si>
  <si>
    <t>1620605499</t>
  </si>
  <si>
    <t>(5,0+8,8)*2*4,9*2+5,0*8,8</t>
  </si>
  <si>
    <t>380356232</t>
  </si>
  <si>
    <t>Bednění kompletních konstrukcí ČOV, nádrží nebo vodojemů neomítaných ploch rovinných odstranění</t>
  </si>
  <si>
    <t>611931507</t>
  </si>
  <si>
    <t>380361006</t>
  </si>
  <si>
    <t>Výztuž kompletních konstrukcí ČOV, nádrží nebo vodojemů z betonářské oceli 10 505</t>
  </si>
  <si>
    <t>-1696256205</t>
  </si>
  <si>
    <t>46,8*0,125</t>
  </si>
  <si>
    <t>380361011</t>
  </si>
  <si>
    <t>Výztuž kompletních konstrukcí ČOV, nádrží nebo vodojemů ze svařovaných sítí KARI</t>
  </si>
  <si>
    <t>2022571654</t>
  </si>
  <si>
    <t>"dno a strop" 5,2*9,0*0,005398*1,25+5,0*8,8*0,005398*1,25</t>
  </si>
  <si>
    <t>631311135</t>
  </si>
  <si>
    <t>Mazanina tl do 240 mm z betonu prostého bez zvýšených nároků na prostředí tř. C 20/25</t>
  </si>
  <si>
    <t>-1957050867</t>
  </si>
  <si>
    <t>5,5*9,3*0,15</t>
  </si>
  <si>
    <t>631319175</t>
  </si>
  <si>
    <t>Příplatek k mazanině tl do 240 mm za stržení povrchu spodní vrstvy před vložením výztuže</t>
  </si>
  <si>
    <t>-1018697401</t>
  </si>
  <si>
    <t>631362021</t>
  </si>
  <si>
    <t>Výztuž mazanin svařovanými sítěmi Kari</t>
  </si>
  <si>
    <t>837046999</t>
  </si>
  <si>
    <t>5,5*9,3*0,005398*1,25</t>
  </si>
  <si>
    <t>632481215</t>
  </si>
  <si>
    <t>Separační vrstva z geotextilie</t>
  </si>
  <si>
    <t>95230164</t>
  </si>
  <si>
    <t>5,5*9,3</t>
  </si>
  <si>
    <t>953334312</t>
  </si>
  <si>
    <t>Kombinovaný těsnící PVC pás s bobtnavým profilem do pracovních spar betonových kcí š 125 mm</t>
  </si>
  <si>
    <t>265834524</t>
  </si>
  <si>
    <t>5,0*2+8,8*2</t>
  </si>
  <si>
    <t>977151127</t>
  </si>
  <si>
    <t>Jádrové vrty diamantovými korunkami do D 250 mm do stavebních materiálů</t>
  </si>
  <si>
    <t>1520436835</t>
  </si>
  <si>
    <t>977151128</t>
  </si>
  <si>
    <t>Jádrové vrty diamantovými korunkami do D 300 mm do stavebních materiálů</t>
  </si>
  <si>
    <t>-198054344</t>
  </si>
  <si>
    <t>998142251</t>
  </si>
  <si>
    <t>Přesun hmot pro nádrže, jímky, zásobníky a jámy betonové monolitické v do 25 m</t>
  </si>
  <si>
    <t>-428276740</t>
  </si>
  <si>
    <t>711001</t>
  </si>
  <si>
    <t>Provedení izolace svislých stěn a stropů krystal. nátěrem</t>
  </si>
  <si>
    <t>108529574</t>
  </si>
  <si>
    <t>314,48*0,5*2+8,8*5,0</t>
  </si>
  <si>
    <t>1928925067</t>
  </si>
  <si>
    <t>-208307641</t>
  </si>
  <si>
    <t>51,15*0,0003 "Přepočtené koeficientem množství</t>
  </si>
  <si>
    <t>711141559</t>
  </si>
  <si>
    <t>Provedení izolace proti zemní vlhkosti pásy přitavením vodorovné NAIP</t>
  </si>
  <si>
    <t>1927028706</t>
  </si>
  <si>
    <t>5,5*9,3*2</t>
  </si>
  <si>
    <t>62853002</t>
  </si>
  <si>
    <t>pás asfaltový samolepicí modifikovaný SBS tl 2,8mm s vložkou ze skleněné tkaniny se spalitelnou fólií nebo jemnozrnný minerálním posypem nebo textilií na horním povrchu</t>
  </si>
  <si>
    <t>247380001</t>
  </si>
  <si>
    <t>102,3*1,15 "Přepočtené koeficientem množství</t>
  </si>
  <si>
    <t>-302110332</t>
  </si>
  <si>
    <t>762001</t>
  </si>
  <si>
    <t xml:space="preserve">D+M pažiny dřevěné z hranolů 50/200mm </t>
  </si>
  <si>
    <t>-720582316</t>
  </si>
  <si>
    <t>5,2*1,6*20</t>
  </si>
  <si>
    <t>-1356055644</t>
  </si>
  <si>
    <t>767001</t>
  </si>
  <si>
    <t>D+M zápory z válc. profilů IPN 260</t>
  </si>
  <si>
    <t>-1205030172</t>
  </si>
  <si>
    <t>41,9*10*44</t>
  </si>
  <si>
    <t>D+M nástěnný žebřík z kompozitních profilů šířka 500mm délka 4500mm</t>
  </si>
  <si>
    <t>-1836697004</t>
  </si>
  <si>
    <t>"schema Kp/04"  1</t>
  </si>
  <si>
    <t xml:space="preserve">D+M poklop z kompozitních profilů 800/1400mm </t>
  </si>
  <si>
    <t>1795022308</t>
  </si>
  <si>
    <t>"schema Kp/03" 1</t>
  </si>
  <si>
    <t>dtto,avšak 1000/1000mm</t>
  </si>
  <si>
    <t>1249654056</t>
  </si>
  <si>
    <t>"schema Kp/02" 1</t>
  </si>
  <si>
    <t xml:space="preserve">dtto,avšak rozměr 600/600mm </t>
  </si>
  <si>
    <t>-252763699</t>
  </si>
  <si>
    <t>"schema Kp/01" 1</t>
  </si>
  <si>
    <t>-932344754</t>
  </si>
  <si>
    <t xml:space="preserve">D+M systémové souvrství monolit. konstrukcí třída expozice XA 3 dle skladby SP01-SP03 </t>
  </si>
  <si>
    <t>-275247449</t>
  </si>
  <si>
    <t>"dno" 8,0*4,2</t>
  </si>
  <si>
    <t>"strop" 8,0*4,2</t>
  </si>
  <si>
    <t>"stěny" 314,48*0,5</t>
  </si>
  <si>
    <t>RYCHNOV 04 - SO 04 Objekt mikrosíta</t>
  </si>
  <si>
    <t>131251103</t>
  </si>
  <si>
    <t>Hloubení jam nezapažených v hornině třídy těžitelnosti I, skupiny 3 objem do 100 m3 strojně</t>
  </si>
  <si>
    <t>-72096627</t>
  </si>
  <si>
    <t>6,3*5,15*2,7</t>
  </si>
  <si>
    <t>1127229900</t>
  </si>
  <si>
    <t>87,602-60,107</t>
  </si>
  <si>
    <t>-133628351</t>
  </si>
  <si>
    <t>888793662</t>
  </si>
  <si>
    <t>27,495*1,8</t>
  </si>
  <si>
    <t>-2078248508</t>
  </si>
  <si>
    <t>-1398081693</t>
  </si>
  <si>
    <t>87,602-3,65*2,79*2,7</t>
  </si>
  <si>
    <t>-455224269</t>
  </si>
  <si>
    <t>3,0*3,65*2+2,5*2,75*2</t>
  </si>
  <si>
    <t>533933053</t>
  </si>
  <si>
    <t>-1989351669</t>
  </si>
  <si>
    <t>295267816</t>
  </si>
  <si>
    <t>35,65*0,025 "Přepočtené koeficientem množství</t>
  </si>
  <si>
    <t>-613082494</t>
  </si>
  <si>
    <t>5,3*4,65</t>
  </si>
  <si>
    <t>182101102</t>
  </si>
  <si>
    <t>Svahování v zářezech v hornině tř. 5 až 7</t>
  </si>
  <si>
    <t>123371554</t>
  </si>
  <si>
    <t>2,3*2*3,65+2,3*2*2,79</t>
  </si>
  <si>
    <t>182201101</t>
  </si>
  <si>
    <t>303680729</t>
  </si>
  <si>
    <t>-2117634945</t>
  </si>
  <si>
    <t>213141111</t>
  </si>
  <si>
    <t>Zřízení vrstvy z geotextilie v rovině nebo ve sklonu do 1:5 š do 3 m</t>
  </si>
  <si>
    <t>-32199613</t>
  </si>
  <si>
    <t xml:space="preserve">" ze skladby SP.01 </t>
  </si>
  <si>
    <t>3,1*4,0</t>
  </si>
  <si>
    <t>" ze skladby SP.02</t>
  </si>
  <si>
    <t>(2,79*2+3,65*2)*2,0</t>
  </si>
  <si>
    <t>69311068</t>
  </si>
  <si>
    <t>geotextilie netkaná separační, ochranná, filtrační, drenážní PP 300g/m2</t>
  </si>
  <si>
    <t>1222392045</t>
  </si>
  <si>
    <t>38,16*1,15</t>
  </si>
  <si>
    <t>271532211</t>
  </si>
  <si>
    <t>Podsyp pod základové konstrukce se zhutněním z hrubého kameniva frakce 32 až 63 mm</t>
  </si>
  <si>
    <t>1982141567</t>
  </si>
  <si>
    <t>3,1*4,0*0,2</t>
  </si>
  <si>
    <t>(3,1*2+4,0*2)*1,5*0,2/2</t>
  </si>
  <si>
    <t>Mezisoučet</t>
  </si>
  <si>
    <t>3,1*4,0*0,6</t>
  </si>
  <si>
    <t>(3,1*2+4,0*2)*1,5*0,6/2</t>
  </si>
  <si>
    <t>273321411</t>
  </si>
  <si>
    <t>Základové desky ze ŽB bez zvýšených nároků na prostředí tř. C 20/25</t>
  </si>
  <si>
    <t>-545798574</t>
  </si>
  <si>
    <t>" podkladní beton dle skladby SP.01 prostředí XC1 tl. 150 mm</t>
  </si>
  <si>
    <t>3,1*4,0*0,15*1,1</t>
  </si>
  <si>
    <t>273351121</t>
  </si>
  <si>
    <t>Zřízení bednění základových desek</t>
  </si>
  <si>
    <t>1812779860</t>
  </si>
  <si>
    <t>(4*2+3,1*2)*0,3</t>
  </si>
  <si>
    <t>273351122</t>
  </si>
  <si>
    <t>Odstranění bednění základových desek</t>
  </si>
  <si>
    <t>-1922339670</t>
  </si>
  <si>
    <t>273362021</t>
  </si>
  <si>
    <t>Výztuž základových desek svařovanými sítěmi Kari</t>
  </si>
  <si>
    <t>-99961843</t>
  </si>
  <si>
    <t>" pro podkladní beton dle skladeb</t>
  </si>
  <si>
    <t>4*3,1*5,3*1,25/1000</t>
  </si>
  <si>
    <t>UZEMNĚNÍ</t>
  </si>
  <si>
    <t>Dodávka a montáž zemnící pásek</t>
  </si>
  <si>
    <t>-1332756039</t>
  </si>
  <si>
    <t>45,9*2+17,2*2+4*4</t>
  </si>
  <si>
    <t>380326243</t>
  </si>
  <si>
    <t>Kompletní konstrukce ČOV, nádrží nebo vodojemů ze ŽB mrazuvzdorného tř. C 30/37 tl nad 300 mm</t>
  </si>
  <si>
    <t>1853832097</t>
  </si>
  <si>
    <t>" spodní deska dle skladby SP.01</t>
  </si>
  <si>
    <t>2,79*3,65*0,2</t>
  </si>
  <si>
    <t>" stěny nádrží</t>
  </si>
  <si>
    <t>(3,65*2+2,79*2)*1,6*0,2</t>
  </si>
  <si>
    <t>(0,85+0,1+2,0+2,39)*1,6*0,15</t>
  </si>
  <si>
    <t>0,89*0,4*0,1</t>
  </si>
  <si>
    <t>1,95*0,72*0,15</t>
  </si>
  <si>
    <t>-889350310</t>
  </si>
  <si>
    <t>(2,79*2+3,65*2)*0,3</t>
  </si>
  <si>
    <t>(3,65*2+2,79*2)*1,6*2</t>
  </si>
  <si>
    <t>(0,85+0,1+2,0+2,39)*1,6*2</t>
  </si>
  <si>
    <t>0,89*0,4*2</t>
  </si>
  <si>
    <t>1,95*0,72*2</t>
  </si>
  <si>
    <t>1761814078</t>
  </si>
  <si>
    <t>1685276503</t>
  </si>
  <si>
    <t xml:space="preserve">" výztuž dle popisu v PD </t>
  </si>
  <si>
    <t>7,688*180*1,1/1000</t>
  </si>
  <si>
    <t>-1702057945</t>
  </si>
  <si>
    <t>7,688*60/1000</t>
  </si>
  <si>
    <t>711411001</t>
  </si>
  <si>
    <t>Provedení izolace proti tlakové vodě vodorovné za studena nátěrem penetračním</t>
  </si>
  <si>
    <t>1214081585</t>
  </si>
  <si>
    <t>1801179379</t>
  </si>
  <si>
    <t>12,4*0,4/1000</t>
  </si>
  <si>
    <t>711412001</t>
  </si>
  <si>
    <t>Provedení izolace proti tlakové vodě svislé za studena nátěrem penetračním</t>
  </si>
  <si>
    <t>-1172866087</t>
  </si>
  <si>
    <t xml:space="preserve">" ze skladby SP.02 - obvodová stěna nádrže </t>
  </si>
  <si>
    <t>(2,79*2+3,65*2)*1,8</t>
  </si>
  <si>
    <t>-714820685</t>
  </si>
  <si>
    <t>23,184*0,4/1000</t>
  </si>
  <si>
    <t>711431101</t>
  </si>
  <si>
    <t>Provedení izolace proti tlakové vodě vodorovné pásy na sucho AIP nebo tkaninou</t>
  </si>
  <si>
    <t>-2098278296</t>
  </si>
  <si>
    <t>62811120</t>
  </si>
  <si>
    <t>asfaltový pás separační bez krycí vrstvy (impregnovaná vložka), typu A (hadrová lepenka)</t>
  </si>
  <si>
    <t>1166263444</t>
  </si>
  <si>
    <t>12,4*1,25</t>
  </si>
  <si>
    <t>711441559</t>
  </si>
  <si>
    <t>Provedení izolace proti tlakové vodě vodorovné přitavením pásu NAIP</t>
  </si>
  <si>
    <t>-591566458</t>
  </si>
  <si>
    <t xml:space="preserve">" ze skladby SP.01 - 2 pásy </t>
  </si>
  <si>
    <t>3,1*4,0*2</t>
  </si>
  <si>
    <t>62853004</t>
  </si>
  <si>
    <t>pás asfaltový natavitelný modifikovaný SBS tl 4,0mm s vložkou ze skleněné tkaniny a spalitelnou PE fólií nebo jemnozrnný minerálním posypem na horním povrchu</t>
  </si>
  <si>
    <t>-1383710417</t>
  </si>
  <si>
    <t>62832134</t>
  </si>
  <si>
    <t>pás asfaltový natavitelný oxidovaný tl 4,0mm typu V60 S40 s vložkou ze skleněné rohože, s jemnozrnným minerálním posypem</t>
  </si>
  <si>
    <t>-1026102779</t>
  </si>
  <si>
    <t>711442559</t>
  </si>
  <si>
    <t>Provedení izolace proti tlakové vodě svislé přitavením pásu NAIP</t>
  </si>
  <si>
    <t>-261057813</t>
  </si>
  <si>
    <t>23,84*2</t>
  </si>
  <si>
    <t>34774215</t>
  </si>
  <si>
    <t>23,84*1,25</t>
  </si>
  <si>
    <t>2113784602</t>
  </si>
  <si>
    <t>711161112</t>
  </si>
  <si>
    <t>Izolace proti zemní vlhkosti nopovou fólií svislá nopek v 8,0 mm, tl do 0,6 mm</t>
  </si>
  <si>
    <t>1499742156</t>
  </si>
  <si>
    <t>711161384</t>
  </si>
  <si>
    <t>Izolace proti zemní vlhkosti nopovou fólií ukončení provětrávací lištou</t>
  </si>
  <si>
    <t>858798962</t>
  </si>
  <si>
    <t>13" Os/01</t>
  </si>
  <si>
    <t>7111-R101</t>
  </si>
  <si>
    <t>Provedení sjednocovacího penetračního natěru ze skladby SP.02</t>
  </si>
  <si>
    <t>-568266628</t>
  </si>
  <si>
    <t>" ze skladby SP.02 - 3 vrstvy</t>
  </si>
  <si>
    <t>(2,79*2+3,65*2)*1,8*3</t>
  </si>
  <si>
    <t>711491172</t>
  </si>
  <si>
    <t>Provedení izolace proti tlakové vodě vodorovné z textilií vrstva ochranná</t>
  </si>
  <si>
    <t>-485435153</t>
  </si>
  <si>
    <t>69311088</t>
  </si>
  <si>
    <t>geotextilie netkaná separační, ochranná, filtrační, drenážní PES 500g/m2</t>
  </si>
  <si>
    <t>-87363585</t>
  </si>
  <si>
    <t>711745567</t>
  </si>
  <si>
    <t>Provedení detailů pásy přitavením  spojů obrácených nebo zpětných se zesílením rš 500 mm NAIP</t>
  </si>
  <si>
    <t>1508849475</t>
  </si>
  <si>
    <t xml:space="preserve">" ze skladby SP.01 - obvodová stěna nádrže </t>
  </si>
  <si>
    <t>(2,79*2+3,65*2)*2" 2x spoj pro každou vrstvu</t>
  </si>
  <si>
    <t>-638776261</t>
  </si>
  <si>
    <t>(2,79*2+3,65*2)*0,5*1,25</t>
  </si>
  <si>
    <t>-200980051</t>
  </si>
  <si>
    <t>998711102</t>
  </si>
  <si>
    <t>Přesun hmot tonážní pro izolace proti vodě, vlhkosti a plynům v objektech výšky do 12 m</t>
  </si>
  <si>
    <t>-579407835</t>
  </si>
  <si>
    <t>767-R01</t>
  </si>
  <si>
    <t>Dodávka a montáž KOMPOZITNÍ POCHOZÍ LITÝ ROŠT, OKA 30x30mm - SESTAVA vč. kotvení a povrchové úpravy</t>
  </si>
  <si>
    <t>-770928845</t>
  </si>
  <si>
    <t>"KP01" 1,84*0,68*3</t>
  </si>
  <si>
    <t>"KP02" 0,6*0,825*3*2</t>
  </si>
  <si>
    <t>"KP03" 0,6*0,695*3</t>
  </si>
  <si>
    <t>767-R010</t>
  </si>
  <si>
    <t>Dodávka a montáž zakrytí objektu mikrosíta - manuálně posuvné obloukové zastřešení ze segmentů</t>
  </si>
  <si>
    <t>-1487490042</t>
  </si>
  <si>
    <t>"schema Os /03"  2,79*3,65</t>
  </si>
  <si>
    <t>767-R05</t>
  </si>
  <si>
    <t>Dodávka a montáž ŠACHTOVÁ STUPADLA PRO VYTVOŘENÍ JEDNOŘADÉHO ŽEBŘÍKU, ŠÍŘKA 335mm</t>
  </si>
  <si>
    <t>616331985</t>
  </si>
  <si>
    <t>5" Os/02</t>
  </si>
  <si>
    <t>783-R200</t>
  </si>
  <si>
    <t>Izolační souvrství monolitické konstrukce pro vodní stavby dle skladby, SP.01+02</t>
  </si>
  <si>
    <t>1785466759</t>
  </si>
  <si>
    <t>"SP.01+02</t>
  </si>
  <si>
    <t xml:space="preserve">" dno </t>
  </si>
  <si>
    <t>2,39*3,25</t>
  </si>
  <si>
    <t xml:space="preserve">" stěny </t>
  </si>
  <si>
    <t>(2,39*2+3,25*2)*1,6</t>
  </si>
  <si>
    <t>(0,85+0,15+2,1+2,0+0,5+2,39+0,89+0,85)*1,6</t>
  </si>
  <si>
    <t xml:space="preserve">0,15*1,2*2" čílka stěna otvorů </t>
  </si>
  <si>
    <t xml:space="preserve">0,15*1,6*4 "  čílka stěna otvorů </t>
  </si>
  <si>
    <t>RYCHNOV 05 - SO 05 Objekt nádrže síranu</t>
  </si>
  <si>
    <t>122211101</t>
  </si>
  <si>
    <t>Odkopávky a prokopávky v hornině třídy těžitelnosti I, skupiny 3 ručně</t>
  </si>
  <si>
    <t>843720444</t>
  </si>
  <si>
    <t>174101102</t>
  </si>
  <si>
    <t>Zásyp v uzavřených prostorech sypaninou se zhutněním</t>
  </si>
  <si>
    <t>1063114484</t>
  </si>
  <si>
    <t>1,8"  kolem objektu po dokončení prací - použití vykopané zeminy</t>
  </si>
  <si>
    <t>1472347500</t>
  </si>
  <si>
    <t>2,0*2,0</t>
  </si>
  <si>
    <t>-1110685556</t>
  </si>
  <si>
    <t xml:space="preserve">" ze skladby základu </t>
  </si>
  <si>
    <t>-1853112535</t>
  </si>
  <si>
    <t>4,0*1,15</t>
  </si>
  <si>
    <t>-1282000352</t>
  </si>
  <si>
    <t xml:space="preserve">" ze skladby základů </t>
  </si>
  <si>
    <t>2,0*2,0*0,25</t>
  </si>
  <si>
    <t>271532212</t>
  </si>
  <si>
    <t>Podsyp pod základové konstrukce se zhutněním z hrubého kameniva frakce 0 až 32 mm</t>
  </si>
  <si>
    <t>-1545572132</t>
  </si>
  <si>
    <t>2,0*2,0*0,05</t>
  </si>
  <si>
    <t>1428301101</t>
  </si>
  <si>
    <t>" podkladníbeton dle skladby pro prostředí XC1  tl. 150 mm</t>
  </si>
  <si>
    <t>2,0*2,0*0,15*1,1</t>
  </si>
  <si>
    <t>273322511</t>
  </si>
  <si>
    <t>Základové desky ze ŽB se zvýšenými nároky na prostředí tř. C 20/25</t>
  </si>
  <si>
    <t>1952583605</t>
  </si>
  <si>
    <t>" POZOR UŽITÍ BETONU C 20/25 XC2</t>
  </si>
  <si>
    <t>2,0*2,0*0,5</t>
  </si>
  <si>
    <t>1697344398</t>
  </si>
  <si>
    <t>2,0*4*0,65</t>
  </si>
  <si>
    <t>129973295</t>
  </si>
  <si>
    <t>1295179666</t>
  </si>
  <si>
    <t>2,0*2,0*0,0044*1,25*2</t>
  </si>
  <si>
    <t>919121111</t>
  </si>
  <si>
    <t>Těsnění spár zálivkou za studena pro komůrky š 10 mm hl 20 mm s těsnicím profilem</t>
  </si>
  <si>
    <t>1071414734</t>
  </si>
  <si>
    <t>953312125</t>
  </si>
  <si>
    <t>Vložky do svislých dilatačních spár z extrudovaných polystyrénových desek tl 50 mm</t>
  </si>
  <si>
    <t>1156135111</t>
  </si>
  <si>
    <t>2,0*0,7</t>
  </si>
  <si>
    <t>386693186</t>
  </si>
  <si>
    <t>2,5*2,5</t>
  </si>
  <si>
    <t>184855895</t>
  </si>
  <si>
    <t>7,84*0,4/1000</t>
  </si>
  <si>
    <t>-38144062</t>
  </si>
  <si>
    <t>-994597389</t>
  </si>
  <si>
    <t>7,84*1,25</t>
  </si>
  <si>
    <t>998711101</t>
  </si>
  <si>
    <t>Přesun hmot tonážní pro izolace proti vodě, vlhkosti a plynům v objektech výšky do 6 m</t>
  </si>
  <si>
    <t>1231483159</t>
  </si>
  <si>
    <t>783-R410</t>
  </si>
  <si>
    <t>Uzavírací krystalický nátěr dle skladby v.č. D.1.1.D2</t>
  </si>
  <si>
    <t>1786515330</t>
  </si>
  <si>
    <t>2,0*4*0,5</t>
  </si>
  <si>
    <t>D.1.4a - Stavební elektroinstalace včetně bleskosvodu</t>
  </si>
  <si>
    <t>D1 - 1) Rozvaděč RS</t>
  </si>
  <si>
    <t>D2 - 2) Výzbroj rozvaděče RM</t>
  </si>
  <si>
    <t>D3 - 3) Elektroinstalační materiál</t>
  </si>
  <si>
    <t>D4 - 4) Montážní práce</t>
  </si>
  <si>
    <t>D1</t>
  </si>
  <si>
    <t>1) Rozvaděč RS</t>
  </si>
  <si>
    <t>Pol93</t>
  </si>
  <si>
    <t>Ocelplechový nástěnný rozvaděč 600x500x300 s montážním panelem  - včetně příslušenství</t>
  </si>
  <si>
    <t>D2</t>
  </si>
  <si>
    <t>2) Výzbroj rozvaděče RM</t>
  </si>
  <si>
    <t>Pol94</t>
  </si>
  <si>
    <t>Hlavní vypínač 40A</t>
  </si>
  <si>
    <t>Pol95</t>
  </si>
  <si>
    <t>Jistič 3p B 25A 10kA</t>
  </si>
  <si>
    <t>Pol96</t>
  </si>
  <si>
    <t>Chránič proudový kombinovaný 2p B 16A 30mA AC 10kA</t>
  </si>
  <si>
    <t>Pol97</t>
  </si>
  <si>
    <t>Chránič proudový 4p 25A 30mA AC</t>
  </si>
  <si>
    <t>Pol98</t>
  </si>
  <si>
    <t>Jistič 1p B 16A 10kA</t>
  </si>
  <si>
    <t>Pol7</t>
  </si>
  <si>
    <t>Jistič 1p B 10A 10kA</t>
  </si>
  <si>
    <t>Pol99</t>
  </si>
  <si>
    <t>Ostatní blíže nespecifikovaný materiál</t>
  </si>
  <si>
    <t>D3</t>
  </si>
  <si>
    <t>3) Elektroinstalační materiál</t>
  </si>
  <si>
    <t>Pol100</t>
  </si>
  <si>
    <t>Průmyslové svítidlo zářivkové 2x58W, IP66</t>
  </si>
  <si>
    <t>Pol101</t>
  </si>
  <si>
    <t>Zářivka 58W</t>
  </si>
  <si>
    <t>Pol102</t>
  </si>
  <si>
    <t>Svítidlo nástěnné LED 50W, pohybový senzor, IP65</t>
  </si>
  <si>
    <t>Pol103</t>
  </si>
  <si>
    <t>Svítidlo nouzové LED 125lm</t>
  </si>
  <si>
    <t>Pol104</t>
  </si>
  <si>
    <t>Zásuvka 1-násobná 230V IP54</t>
  </si>
  <si>
    <t>Pol105</t>
  </si>
  <si>
    <t>Spínač 6 střídavý IP54</t>
  </si>
  <si>
    <t>Pol106</t>
  </si>
  <si>
    <t>Spínač 5 sériový IP54</t>
  </si>
  <si>
    <t>Pol107</t>
  </si>
  <si>
    <t>Zásuvková skříň IP44 jištěná s chráničem 1x400V 5P 32A, 1x400V 5P 16A, 2x230V</t>
  </si>
  <si>
    <t>Pol108</t>
  </si>
  <si>
    <t>Konvektor nástěnný 2000W/230V, termostat</t>
  </si>
  <si>
    <t>Pol109</t>
  </si>
  <si>
    <t>Kabel CYKY-J 5x 6</t>
  </si>
  <si>
    <t>Pol110</t>
  </si>
  <si>
    <t>Kabel CYKY-J 3x 2,5</t>
  </si>
  <si>
    <t>Pol111</t>
  </si>
  <si>
    <t>Kabel CYKY-J 3x 1,5</t>
  </si>
  <si>
    <t>Pol112</t>
  </si>
  <si>
    <t>Lišta vkládací 20x 20</t>
  </si>
  <si>
    <t>Pol113</t>
  </si>
  <si>
    <t>Lišta vkládací 40x 40</t>
  </si>
  <si>
    <t>Pol114</t>
  </si>
  <si>
    <t>Drobný montážné materiál</t>
  </si>
  <si>
    <t>Pol115</t>
  </si>
  <si>
    <t>Zemní pásek 30/4</t>
  </si>
  <si>
    <t>Pol116</t>
  </si>
  <si>
    <t>Drát zemnící FeZn 8</t>
  </si>
  <si>
    <t>Pol117</t>
  </si>
  <si>
    <t>Svorka SR03 FeZn</t>
  </si>
  <si>
    <t>Pol118</t>
  </si>
  <si>
    <t>Svorka SR02 FeZn</t>
  </si>
  <si>
    <t>Pol119</t>
  </si>
  <si>
    <t>Drát zemnící AlMgSi 8</t>
  </si>
  <si>
    <t>Pol120</t>
  </si>
  <si>
    <t>tyč jímací</t>
  </si>
  <si>
    <t>Pol121</t>
  </si>
  <si>
    <t>podpěry hřebenové, spojky atd..</t>
  </si>
  <si>
    <t>Pol122</t>
  </si>
  <si>
    <t>Úhelník ochranný</t>
  </si>
  <si>
    <t>D4</t>
  </si>
  <si>
    <t>4) Montážní práce</t>
  </si>
  <si>
    <t>Pol123</t>
  </si>
  <si>
    <t>Výroba rozvaděče RS</t>
  </si>
  <si>
    <t>Pol124</t>
  </si>
  <si>
    <t>Montáž rozvaděče RS na místě</t>
  </si>
  <si>
    <t>Pol125</t>
  </si>
  <si>
    <t>Montáž uzemnění na místě</t>
  </si>
  <si>
    <t>Pol126</t>
  </si>
  <si>
    <t>Montáž bleskosvodu na místě</t>
  </si>
  <si>
    <t>Pol127</t>
  </si>
  <si>
    <t>Elektroinstalační práce</t>
  </si>
  <si>
    <t>Pol128</t>
  </si>
  <si>
    <t>Projektové práce</t>
  </si>
  <si>
    <t>Pol129</t>
  </si>
  <si>
    <t>Práce revizního technika</t>
  </si>
  <si>
    <t>D.1.4b - Zdravotní technika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</si>
  <si>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</si>
  <si>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</si>
  <si>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</si>
  <si>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</si>
  <si>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>713</t>
  </si>
  <si>
    <t>Izolace tepelné</t>
  </si>
  <si>
    <t>713463131</t>
  </si>
  <si>
    <t>Montáž izolace tepelné potrubí potrubními pouzdry bez úpravy slepenými 1x tl izolace do 25 mm</t>
  </si>
  <si>
    <t>861498584</t>
  </si>
  <si>
    <t>283771120</t>
  </si>
  <si>
    <t>izolace potrubí Mirelon Pro 28 x 13 mm</t>
  </si>
  <si>
    <t>1127859570</t>
  </si>
  <si>
    <t>721</t>
  </si>
  <si>
    <t>Zdravotechnika - vnitřní kanalizace</t>
  </si>
  <si>
    <t>721174023</t>
  </si>
  <si>
    <t>Potrubí kanalizační z PP odpadní systém HT DN 50</t>
  </si>
  <si>
    <t>925924990</t>
  </si>
  <si>
    <t>45810001R</t>
  </si>
  <si>
    <t>kotevní prvky pro potrubí kanalizace</t>
  </si>
  <si>
    <t>-1864048020</t>
  </si>
  <si>
    <t>722</t>
  </si>
  <si>
    <t>Zdravotechnika - vnitřní vodovod</t>
  </si>
  <si>
    <t>722174023</t>
  </si>
  <si>
    <t>Potrubí vodovodní plastové PPR svar polyfuze PN 20 D 25 x 4,2 mm</t>
  </si>
  <si>
    <t>-1151471932</t>
  </si>
  <si>
    <t>722176113</t>
  </si>
  <si>
    <t>Montáž potrubí plastové spojované svary polyfuzně do D 25 mm</t>
  </si>
  <si>
    <t>959972967</t>
  </si>
  <si>
    <t>722220152</t>
  </si>
  <si>
    <t>Nástěnka závitová plastová PPR PN 20 DN 20 x G 1/2</t>
  </si>
  <si>
    <t>1676655840</t>
  </si>
  <si>
    <t>722230101</t>
  </si>
  <si>
    <t>Ventil přímý G 1/2 se dvěma závity</t>
  </si>
  <si>
    <t>486389317</t>
  </si>
  <si>
    <t>722230102</t>
  </si>
  <si>
    <t>Ventil přímý G 3/4 se dvěma závity</t>
  </si>
  <si>
    <t>1528676808</t>
  </si>
  <si>
    <t>722231252</t>
  </si>
  <si>
    <t>Ventil pojistný mosazný G 3/4 PN 6 do 100°C k bojleru s vnitřním x vnějším závitem</t>
  </si>
  <si>
    <t>-557550099</t>
  </si>
  <si>
    <t>725819401</t>
  </si>
  <si>
    <t>Montáž ventilů rohových G 1/2 s připojovací trubičkou</t>
  </si>
  <si>
    <t>us</t>
  </si>
  <si>
    <t>-521742007</t>
  </si>
  <si>
    <t>998722102</t>
  </si>
  <si>
    <t>Přesun hmot tonážní pro vnitřní vodovod v objektech v do 12 m</t>
  </si>
  <si>
    <t>-392216476</t>
  </si>
  <si>
    <t>725</t>
  </si>
  <si>
    <t>Zdravotechnika - zařizovací předměty</t>
  </si>
  <si>
    <t>725213311</t>
  </si>
  <si>
    <t>Umyvadlo š. 550 mm</t>
  </si>
  <si>
    <t>-695187106</t>
  </si>
  <si>
    <t>725219102</t>
  </si>
  <si>
    <t>Montáž umyvadla připevněného na šrouby do zdiva</t>
  </si>
  <si>
    <t>327975755</t>
  </si>
  <si>
    <t>725822612</t>
  </si>
  <si>
    <t xml:space="preserve">Baterie umyvadlové stojánkové pákové </t>
  </si>
  <si>
    <t>494210388</t>
  </si>
  <si>
    <t>725829131</t>
  </si>
  <si>
    <t>Montáž baterie umyvadlové stojánkové G 1/2 ostatní typ</t>
  </si>
  <si>
    <t>-588020079</t>
  </si>
  <si>
    <t>54132271</t>
  </si>
  <si>
    <t>ohřívač vody elektrický stojatý 5L pod místo odběru</t>
  </si>
  <si>
    <t>-798825698</t>
  </si>
  <si>
    <t>725859102</t>
  </si>
  <si>
    <t>Montáž ventilů odpadních do DN 50 pro zařizovací předměty</t>
  </si>
  <si>
    <t>494149862</t>
  </si>
  <si>
    <t>725861102</t>
  </si>
  <si>
    <t>Sifon umyvadlový  bez výpusti 5/4" x 32 mm</t>
  </si>
  <si>
    <t>-1098649521</t>
  </si>
  <si>
    <t>732219301</t>
  </si>
  <si>
    <t>Montáž ohříváku vody stojatého kombinovaného do 200 litrů</t>
  </si>
  <si>
    <t>2127695966</t>
  </si>
  <si>
    <t>998725102</t>
  </si>
  <si>
    <t>Přesun hmot tonážní pro zařizovací předměty v objektech v do 12 m</t>
  </si>
  <si>
    <t>1539425019</t>
  </si>
  <si>
    <t>D.1.4c - Zařízení vzduchotechniky</t>
  </si>
  <si>
    <t>D1 - Zařízení č. 1 – Větrání dmychárny</t>
  </si>
  <si>
    <t>D2 - Zařízení č. 2 – Větrání prostoru ČOV</t>
  </si>
  <si>
    <t>D3 - Ostatní</t>
  </si>
  <si>
    <t>Zařízení č. 1 – Větrání dmychárny</t>
  </si>
  <si>
    <t>Pol130</t>
  </si>
  <si>
    <t>Radiální ventilátor do čtyřhranného potrubí - s revizním víkem a se 4 póly motoru Objemový průtok: 1200m3/h Dopravní tlak: 300Pa Rozměr (ŠxHxV): 720x600x350mm Hmotnost: 37kg</t>
  </si>
  <si>
    <t>Pol131</t>
  </si>
  <si>
    <t>Regulační klapka těsná - na hranaté potrubí s přípravou na servopohon Rozměr: 500x400 mm</t>
  </si>
  <si>
    <t>Pol132</t>
  </si>
  <si>
    <t>Servopohon - s napájením 230V, kroutící moment 5Nm - s ovládáním on/off   Pro klapku 1.C.1</t>
  </si>
  <si>
    <t>Pol133</t>
  </si>
  <si>
    <t>Protidešťová žaluzie  - hliník se svařovanou sítí Rozměr: 500x500 mm</t>
  </si>
  <si>
    <t>Pol134</t>
  </si>
  <si>
    <t>Protidešťová žaluzie  - hliník se svařovanou sítí Rozměr: 1250x400 mm</t>
  </si>
  <si>
    <t>Pol135</t>
  </si>
  <si>
    <t>Vyústka do čtyřhranného potrubí - dvouřadá, upínání na šrouby, s vestavěnou regulací, s uspořádnání lamel horizontálně Rozměr: 500x500 mm</t>
  </si>
  <si>
    <t>Pol136</t>
  </si>
  <si>
    <t>Sací koš z děrovaného plechu - minimální volná plocha 50% - délka 500mm Rozměr: 400x200mm</t>
  </si>
  <si>
    <t>Pol137</t>
  </si>
  <si>
    <t>Potrubí 4-hranné, pozinkované + 30% tvarovek. Miniální třída těsnosti potrubních rozvodů: "C" Do obvodu 2630 mm</t>
  </si>
  <si>
    <t>Pol138</t>
  </si>
  <si>
    <t>Pružná spojka - pro připojení ventilátoru na potrubí Rozměr 600x350 mm</t>
  </si>
  <si>
    <t>Pol139</t>
  </si>
  <si>
    <t>Buňkový tlumič hluku do hranatého potrubí - s děrovaným plechem typ G - tlumič dodávaný včetně potrubí Šířka buněk 400mm, délka tlumiče hluku 1000mm Rozměr buňky: 400x500mm</t>
  </si>
  <si>
    <t>Pol140</t>
  </si>
  <si>
    <t>Buňkový tlumič hluku do hranatého potrubí - s děrovaným plechem typ G - tlumič dodávaný včetně potrubí Šířka buněk 400mm, délka tlumiče hluku 2000mm Rozměr buňky: 400x500mm</t>
  </si>
  <si>
    <t>Pol141</t>
  </si>
  <si>
    <t>Hluková izolace - minerální vata s AL polepem Tloušťka: 50mm</t>
  </si>
  <si>
    <t>Pol142</t>
  </si>
  <si>
    <t>Hluková izolace - minerální vata s AL polepem Tloušťka: 150mm</t>
  </si>
  <si>
    <t>Pol143</t>
  </si>
  <si>
    <t>Cementotřísková deska - cementotřísková deska, odolná proti ohni a vlhku, mrazuvzdorná, poskytující dokonalou akustickou izolaci Tloušťka: 10 mm</t>
  </si>
  <si>
    <t>Pol144</t>
  </si>
  <si>
    <t>Regulátor otáček s přepínáním stykači - doplněný převodníkem napětí (PN) a zdrojem 24 V AC / DC pro analogové čidlo - ovládá se přímo signálem ze vzdáleného čidla (0–10 V)</t>
  </si>
  <si>
    <t>Pol145</t>
  </si>
  <si>
    <t>Teplotní čidlo - čidlo s výstupem 0-10 V Teplotní rozsah: -30 - 60 °C Krytí: IP 65 Napájení: 15 - 30 V DC</t>
  </si>
  <si>
    <t>Pol146</t>
  </si>
  <si>
    <t>Kabelové propojení - propojení čidla teploty s regulátorem, regulátoru s ventilátorem a servopohonů - součástí položky jsou i potřebné lišty a drobný montážní materiál</t>
  </si>
  <si>
    <t>Pol147</t>
  </si>
  <si>
    <t>Závěsový, montážní, spojovací a těsnící materiál  - Plechové potrubí bude uloženo na závěsy, hadice budou na potrubí připevněny plastovou šedou samolepící spojovací páskou, izolace budou kryty stříbrnou AL samolepící páskou. Potrubí bude spojováno samořez</t>
  </si>
  <si>
    <t>Zařízení č. 2 – Větrání prostoru ČOV</t>
  </si>
  <si>
    <t>Pol148</t>
  </si>
  <si>
    <t>Radiální ventilátor do čtyřhranného potrubí - s revizním víkem a se 4 póly motoru Objemový průtok: 2000m3/h Dopravní tlak: 400Pa Rozměr (ŠxHxV): 720x600x350mm Hmotnost: 43kg</t>
  </si>
  <si>
    <t>Pol149</t>
  </si>
  <si>
    <t>Servopohon - s napájením 230V, kroutící moment 5Nm - s ovládáním on/off   Pro klapku 2.C.1</t>
  </si>
  <si>
    <t>Pol150</t>
  </si>
  <si>
    <t>Sací koš z děrovaného plechu - minimální volná plocha 50% - délka 500mm Rozměr: 500x280mm</t>
  </si>
  <si>
    <t>Ostatní</t>
  </si>
  <si>
    <t>Pol151</t>
  </si>
  <si>
    <t>Zprovoznění zařízení, zaregulování</t>
  </si>
  <si>
    <t>Pol151a</t>
  </si>
  <si>
    <t>Kompletní montáž VZT zařízení</t>
  </si>
  <si>
    <t>soubor</t>
  </si>
  <si>
    <t>506386389</t>
  </si>
  <si>
    <t>Pol152</t>
  </si>
  <si>
    <t>Zaškolení provozovatele</t>
  </si>
  <si>
    <t>Pol153</t>
  </si>
  <si>
    <t>Dokumentace skutečného stavu (6 PARÉ) + 1x elektronická podoba</t>
  </si>
  <si>
    <t>Pol154</t>
  </si>
  <si>
    <t>Dokumentace pro předání díla : - návod k obsluze - generální a jednotlivých strojů a zařízení, - protokol o zaškolení,  - protokol o předání, - ostatní potřebné protokoly</t>
  </si>
  <si>
    <t>Pol155</t>
  </si>
  <si>
    <t>Doprava</t>
  </si>
  <si>
    <t>soub.</t>
  </si>
  <si>
    <t>D.2.1 - Vodní hospodářství</t>
  </si>
  <si>
    <t>IO.01 - Přeložka přívodní stoky P</t>
  </si>
  <si>
    <t>HSV -  Práce a dodávky HSV</t>
  </si>
  <si>
    <t xml:space="preserve">    1 -  Zemní práce</t>
  </si>
  <si>
    <t xml:space="preserve">    4 -  Vodorovné konstrukce</t>
  </si>
  <si>
    <t xml:space="preserve">    8 -  Trubní vedení</t>
  </si>
  <si>
    <t xml:space="preserve">    998 -  Přesun hmot</t>
  </si>
  <si>
    <t>M -  Práce a dodávky M</t>
  </si>
  <si>
    <t xml:space="preserve">    23-M -  Montáže potrubí</t>
  </si>
  <si>
    <t xml:space="preserve"> Práce a dodávky HSV</t>
  </si>
  <si>
    <t xml:space="preserve"> Zemní práce</t>
  </si>
  <si>
    <t>132201201</t>
  </si>
  <si>
    <t>Hloubení rýh š do 2000 mm v hornině tř. 3 objemu do 100 m3</t>
  </si>
  <si>
    <t>428778202</t>
  </si>
  <si>
    <t>1,2*14*2</t>
  </si>
  <si>
    <t>132201209</t>
  </si>
  <si>
    <t>Příplatek za lepivost k hloubení rýh š do 2000 mm v hornině tř. 3</t>
  </si>
  <si>
    <t>1736681800</t>
  </si>
  <si>
    <t>1,2*2*14*0,5</t>
  </si>
  <si>
    <t>151841112</t>
  </si>
  <si>
    <t>Osazení a odstranění pažicího boxu velmi lehkého hl výkopu do 2,5 m š do 2 m</t>
  </si>
  <si>
    <t>-1621203472</t>
  </si>
  <si>
    <t>2*14*2</t>
  </si>
  <si>
    <t>161101101</t>
  </si>
  <si>
    <t>Svislé přemístění výkopku z horniny tř. 1 až 4 hl výkopu do 2,5 m</t>
  </si>
  <si>
    <t>688874029</t>
  </si>
  <si>
    <t>1,2*14*0,4</t>
  </si>
  <si>
    <t>162701105</t>
  </si>
  <si>
    <t>Vodorovné přemístění do 10000 m výkopku/sypaniny z horniny tř. 1 až 4</t>
  </si>
  <si>
    <t>400163260</t>
  </si>
  <si>
    <t>14*0,4*1,2</t>
  </si>
  <si>
    <t>167101102</t>
  </si>
  <si>
    <t>Nakládání výkopku z hornin tř. 1 až 4 přes 100 m3</t>
  </si>
  <si>
    <t>-1695301168</t>
  </si>
  <si>
    <t>6,72</t>
  </si>
  <si>
    <t>171201201</t>
  </si>
  <si>
    <t>Uložení sypaniny na skládky</t>
  </si>
  <si>
    <t>-1423284380</t>
  </si>
  <si>
    <t>171201211</t>
  </si>
  <si>
    <t>Poplatek za uložení odpadu ze sypaniny na skládce (skládkovné)</t>
  </si>
  <si>
    <t>-924745557</t>
  </si>
  <si>
    <t>6,72*1,8</t>
  </si>
  <si>
    <t>583373440</t>
  </si>
  <si>
    <t>štěrkopísek   frakce 0-32</t>
  </si>
  <si>
    <t>1995365078</t>
  </si>
  <si>
    <t>14*1,2*0,4*1,7</t>
  </si>
  <si>
    <t>58337600</t>
  </si>
  <si>
    <t>štěrkopísek frakce 0/45</t>
  </si>
  <si>
    <t>-1665608591</t>
  </si>
  <si>
    <t>(33,6-6,72)*1,7</t>
  </si>
  <si>
    <t xml:space="preserve"> Vodorovné konstrukce</t>
  </si>
  <si>
    <t>451541111</t>
  </si>
  <si>
    <t>Lože pod potrubí otevřený výkop ze štěrkodrtě</t>
  </si>
  <si>
    <t>-921236281</t>
  </si>
  <si>
    <t>14*1,2*0,1*1,7</t>
  </si>
  <si>
    <t>452311131</t>
  </si>
  <si>
    <t>Podkladní desky z betonu prostého tř. C 12/15 otevřený výkop</t>
  </si>
  <si>
    <t>-1608979956</t>
  </si>
  <si>
    <t>"šachty"0,15*1,5*1,5*1</t>
  </si>
  <si>
    <t>"blok"0,8*1*1</t>
  </si>
  <si>
    <t>452351101</t>
  </si>
  <si>
    <t>Bednění podkladních desek nebo bloků nebo sedlového lože otevřený výkop</t>
  </si>
  <si>
    <t>952482255</t>
  </si>
  <si>
    <t>"šachty"0,1*1,5*4*1</t>
  </si>
  <si>
    <t>"blok"1,5*0,1*1</t>
  </si>
  <si>
    <t>313166560</t>
  </si>
  <si>
    <t>síť výztužná</t>
  </si>
  <si>
    <t>1268036338</t>
  </si>
  <si>
    <t>1*1,5*1,5</t>
  </si>
  <si>
    <t xml:space="preserve"> Trubní vedení</t>
  </si>
  <si>
    <t>452112111</t>
  </si>
  <si>
    <t>Osazení betonových prstenců nebo rámů v do 100 mm</t>
  </si>
  <si>
    <t>-993890226</t>
  </si>
  <si>
    <t>5922417501</t>
  </si>
  <si>
    <t>prstenec betonový vyrovnávací TBW-Q 625/40/120 62,5x4x12 cm</t>
  </si>
  <si>
    <t>-497140368</t>
  </si>
  <si>
    <t>871363121</t>
  </si>
  <si>
    <t>Montáž kanalizačního potrubí z PVC těsněné gumovým kroužkem otevřený výkop sklon do 20 % DN 300</t>
  </si>
  <si>
    <t>1327278531</t>
  </si>
  <si>
    <t>28611144</t>
  </si>
  <si>
    <t>trubka kanalizační PVC DN 315x2000 mm SN4</t>
  </si>
  <si>
    <t>1024617053</t>
  </si>
  <si>
    <t>894411121</t>
  </si>
  <si>
    <t>Zřízení šachet kanalizačních z betonových dílců na potrubí DN nad 200 do 300 dno beton tř. C 25/30</t>
  </si>
  <si>
    <t>1361326715</t>
  </si>
  <si>
    <t>59dsds2241600</t>
  </si>
  <si>
    <t>Odlehčovací šachta DN 1500 mm, hloubky do 2m, včetně desky, poklopu, uzavíracího šoupěte s prodloužením vřetene a ovládáním nad deskou a vybetonování kynety z vodostavebného betonu</t>
  </si>
  <si>
    <t>1424922029</t>
  </si>
  <si>
    <t>-1899252453</t>
  </si>
  <si>
    <t>1,5*1,5*0,2</t>
  </si>
  <si>
    <t>211243074</t>
  </si>
  <si>
    <t>1,5*0,2*4</t>
  </si>
  <si>
    <t>-464876789</t>
  </si>
  <si>
    <t>1,5*1,5</t>
  </si>
  <si>
    <t>899104111</t>
  </si>
  <si>
    <t>Osazení poklopů litinových včetně rámů hmotnosti nad 150 kg</t>
  </si>
  <si>
    <t>-1549323753</t>
  </si>
  <si>
    <t>592246600</t>
  </si>
  <si>
    <t>poklop šachtový D 400 - BEGU, bez odvětrání vč. litinového rámu</t>
  </si>
  <si>
    <t>-1214578781</t>
  </si>
  <si>
    <t>r1</t>
  </si>
  <si>
    <t>Zrušení stávající šaachty a přepojení potrubí DN 250 mm</t>
  </si>
  <si>
    <t>1137540873</t>
  </si>
  <si>
    <t>r2</t>
  </si>
  <si>
    <t>Napojení potrubí DN 250 mm do nádrže ( odvrt + utěsnění )</t>
  </si>
  <si>
    <t>1221741947</t>
  </si>
  <si>
    <t>r3</t>
  </si>
  <si>
    <t>Odstranění a odvoz stávajícího potrubí DN 300 mm</t>
  </si>
  <si>
    <t>1435011745</t>
  </si>
  <si>
    <t xml:space="preserve"> Přesun hmot</t>
  </si>
  <si>
    <t>998276101</t>
  </si>
  <si>
    <t xml:space="preserve">Přesun hmot pro trubní vedení z trub z plastických hmot otevřený výkop </t>
  </si>
  <si>
    <t>1440702682</t>
  </si>
  <si>
    <t xml:space="preserve"> Práce a dodávky M</t>
  </si>
  <si>
    <t>23-M</t>
  </si>
  <si>
    <t xml:space="preserve"> Montáže potrubí</t>
  </si>
  <si>
    <t>230170005</t>
  </si>
  <si>
    <t>Tlakové zkoušky těsnosti potrubí - příprava DN do 350</t>
  </si>
  <si>
    <t>-285537430</t>
  </si>
  <si>
    <t>IO.02 - Přeložka dešťové kanalizace D</t>
  </si>
  <si>
    <t>1,5*1,5*20</t>
  </si>
  <si>
    <t>1,5*52,5*2,5</t>
  </si>
  <si>
    <t>241,875*0,5</t>
  </si>
  <si>
    <t>1,5*20*2</t>
  </si>
  <si>
    <t>2,5*52,5*2</t>
  </si>
  <si>
    <t>1,5*52,5*0,5</t>
  </si>
  <si>
    <t>52,5*0,5*1,5</t>
  </si>
  <si>
    <t>39,375</t>
  </si>
  <si>
    <t>39,375*1,8</t>
  </si>
  <si>
    <t>52,5*1,5*0,5*1,7</t>
  </si>
  <si>
    <t>(241,875-39,375)*1,7</t>
  </si>
  <si>
    <t>52,5*1,5*0,15*1,7</t>
  </si>
  <si>
    <t>"šachty"0,15*1,5*1,5*4</t>
  </si>
  <si>
    <t>"šachty"0,15*1,5*4*4</t>
  </si>
  <si>
    <t>4*1,5*1,5</t>
  </si>
  <si>
    <t>592241750</t>
  </si>
  <si>
    <t>prstenec betonový vyrovnávací TBW-Q 625/60/120 62,5x6x12 cm</t>
  </si>
  <si>
    <t>2139137844</t>
  </si>
  <si>
    <t>592241760</t>
  </si>
  <si>
    <t>prstenec betonový vyrovnávací TBW-Q 625/80/120 62,5x8x12 cm</t>
  </si>
  <si>
    <t>376427650</t>
  </si>
  <si>
    <t>871393121</t>
  </si>
  <si>
    <t>Montáž kanalizačního potrubí z PVC těsněné gumovým kroužkem otevřený výkop sklon do 20 % DN 400</t>
  </si>
  <si>
    <t>-1913510436</t>
  </si>
  <si>
    <t>OSM.226180</t>
  </si>
  <si>
    <t>KGEM troubaDN400x11,7/3000 SN8</t>
  </si>
  <si>
    <t>1349443386</t>
  </si>
  <si>
    <t>OSM.251200</t>
  </si>
  <si>
    <t>KGEM troubaDN315x9,2/2000 SN8</t>
  </si>
  <si>
    <t>-1718099783</t>
  </si>
  <si>
    <t>592241600</t>
  </si>
  <si>
    <t>skruž betonová s ocelová se stupadly +PE povlakem TBS-Q 1000/250/120 SP 100x25x12 cm</t>
  </si>
  <si>
    <t>-1575134783</t>
  </si>
  <si>
    <t>592241610</t>
  </si>
  <si>
    <t>skruž betonová s ocelová se stupadly +PE povlakem TBH TBS-Q 1000/500/120 SP 100x50x12 cm</t>
  </si>
  <si>
    <t>865707866</t>
  </si>
  <si>
    <t>592241620</t>
  </si>
  <si>
    <t>skruž betonová s ocelová se stupadly +PE povlakem TBH-Q 1000/1000/120 SP 100x100x12 cm</t>
  </si>
  <si>
    <t>52874248</t>
  </si>
  <si>
    <t>592243370</t>
  </si>
  <si>
    <t>dno betonové šachty kanalizační přímé - skluz - TBZ-Q.1 1000/875 -506/150 KOM</t>
  </si>
  <si>
    <t>-1823458195</t>
  </si>
  <si>
    <t>592243120</t>
  </si>
  <si>
    <t>konus šachetní betonový TBR-Q.1 100-63/58/12 KPS 100x62,5x58 cm</t>
  </si>
  <si>
    <t>1984803040</t>
  </si>
  <si>
    <t>592241015</t>
  </si>
  <si>
    <t>šachtové těsnění DN 1000</t>
  </si>
  <si>
    <t>1023289139</t>
  </si>
  <si>
    <t>Napojení potrubí DN 250 mmna stávající rozvod - komplet</t>
  </si>
  <si>
    <t>Odstranění a odvoz stávajícího potrubí DN 400 mm</t>
  </si>
  <si>
    <t>Tlakové zkoušky těsnosti potrubí - příprava DN do 400</t>
  </si>
  <si>
    <t>IO.03 - Nová odtoková stoka O - vč. měrného objektu</t>
  </si>
  <si>
    <t>1,2*29,5*2</t>
  </si>
  <si>
    <t>1,2*29,5*2*0,5</t>
  </si>
  <si>
    <t>2*29,5*2</t>
  </si>
  <si>
    <t>1,2*29,5*0,4</t>
  </si>
  <si>
    <t>29,5*0,4*1,2</t>
  </si>
  <si>
    <t>14,16</t>
  </si>
  <si>
    <t>14,16*1,8</t>
  </si>
  <si>
    <t>29,5*1,2*0,4*1,7</t>
  </si>
  <si>
    <t>(70,8-14,16)*1,7</t>
  </si>
  <si>
    <t>29,5*1,2*0,1*1,7</t>
  </si>
  <si>
    <t>"šachty"0,1*1,5*4*4</t>
  </si>
  <si>
    <t>Montáž kanalizačního potrubí z PVC těsněné gumovým kroužkem otevřený výkop sklon do 20 % DN 250</t>
  </si>
  <si>
    <t>OSM.224020</t>
  </si>
  <si>
    <t>KGEM trouba DN250x6,2/2000 SN4</t>
  </si>
  <si>
    <t>782214740</t>
  </si>
  <si>
    <t>Odstranění a odvoz stávajícího potrubí DN 250 mm</t>
  </si>
  <si>
    <t>r4</t>
  </si>
  <si>
    <t xml:space="preserve">Revizní šachta DN 400 - komplet viz PD </t>
  </si>
  <si>
    <t>55289392</t>
  </si>
  <si>
    <t>r5</t>
  </si>
  <si>
    <t>Parshallův žlab P2 - komplet viz PD , včetně sondy a kalibrace</t>
  </si>
  <si>
    <t>-779060132</t>
  </si>
  <si>
    <t>IO.04 - Nová areálová dešťová kanalizace</t>
  </si>
  <si>
    <t>1,2*28,5*2</t>
  </si>
  <si>
    <t>1,2*28,5*2*0,5</t>
  </si>
  <si>
    <t>2*28,5*2</t>
  </si>
  <si>
    <t>1,2*28,5*0,4</t>
  </si>
  <si>
    <t>28,5*0,4*1,2</t>
  </si>
  <si>
    <t>13,680</t>
  </si>
  <si>
    <t>13,68</t>
  </si>
  <si>
    <t>13,68*1,8</t>
  </si>
  <si>
    <t>28,5*1,2*0,4*1,7</t>
  </si>
  <si>
    <t>(68,4-13,68)*1,7</t>
  </si>
  <si>
    <t>28,5*1,2*0,1*1,7</t>
  </si>
  <si>
    <t>871313121</t>
  </si>
  <si>
    <t>Montáž kanalizačního potrubí z PVC těsněné gumovým kroužkem otevřený výkop sklon do 20 % DN 160</t>
  </si>
  <si>
    <t>1686846321</t>
  </si>
  <si>
    <t>28611174</t>
  </si>
  <si>
    <t>trubka kanalizační PVC DN 160x3000 mm SN 10</t>
  </si>
  <si>
    <t>1829346353</t>
  </si>
  <si>
    <t>Zrušení stávající šachty a přepojení potrubí DN 250 mm</t>
  </si>
  <si>
    <t>TPS.G125</t>
  </si>
  <si>
    <t>lapač střešních splavenin - geiger DN 125 mm + MTZ a redukce na DN 150 mm</t>
  </si>
  <si>
    <t>690252919</t>
  </si>
  <si>
    <t>Odstranění a odvoz stávajícího potrubí DN 500 mm</t>
  </si>
  <si>
    <t>IO.05 - Nová požární nádrž, včetně prodloužení areálového vodovodu</t>
  </si>
  <si>
    <t>131101101</t>
  </si>
  <si>
    <t>Hloubení jam nezapažených v hornině tř. 1 a 2 objemu do 100 m3</t>
  </si>
  <si>
    <t>1134102611</t>
  </si>
  <si>
    <t>8*4*3</t>
  </si>
  <si>
    <t>1,2*6*1,8</t>
  </si>
  <si>
    <t>1,2*6*1,6*0,5</t>
  </si>
  <si>
    <t>1,6*6*2</t>
  </si>
  <si>
    <t>96-24</t>
  </si>
  <si>
    <t>1,2*6*0,3</t>
  </si>
  <si>
    <t>6*0,4*1,2</t>
  </si>
  <si>
    <t>2,88</t>
  </si>
  <si>
    <t>85,68*1,8</t>
  </si>
  <si>
    <t>2,88*1,8</t>
  </si>
  <si>
    <t>6*1,2*0,4*1,7</t>
  </si>
  <si>
    <t>85,68*1,7</t>
  </si>
  <si>
    <t>(12,96-2,88)*1,7</t>
  </si>
  <si>
    <t>6*1,2*0,1*1,7</t>
  </si>
  <si>
    <t>"šachty"6*3*0,2</t>
  </si>
  <si>
    <t>3*0,2*2</t>
  </si>
  <si>
    <t>"šachty"6*0,2*2</t>
  </si>
  <si>
    <t>6*3</t>
  </si>
  <si>
    <t>871211141</t>
  </si>
  <si>
    <t>Montáž potrubí z PE100 SDR 11 otevřený výkop svařovaných na tupo D 25x 2,3 mm</t>
  </si>
  <si>
    <t>-702889307</t>
  </si>
  <si>
    <t>28613598</t>
  </si>
  <si>
    <t>potrubí dvouvrstvé PE100 s 10% signalizační vrstvou SDR 11 25x2,3 dl 6m</t>
  </si>
  <si>
    <t>-56078583</t>
  </si>
  <si>
    <t>877211121</t>
  </si>
  <si>
    <t>Montáž elektrotvarovek na potrubí z trubek z tlakového PE otevřený výkop vnější průměr 25 mm</t>
  </si>
  <si>
    <t>1589520476</t>
  </si>
  <si>
    <t>2865305501</t>
  </si>
  <si>
    <t>odbočka - elektrotvarovka</t>
  </si>
  <si>
    <t>1707602864</t>
  </si>
  <si>
    <t>891211111</t>
  </si>
  <si>
    <t>Montáž vodovodních šoupátek otevřený výkop DN 25</t>
  </si>
  <si>
    <t>285374989</t>
  </si>
  <si>
    <t>1 "Přípojka požární nádrže</t>
  </si>
  <si>
    <t>280006405016</t>
  </si>
  <si>
    <t>ŠOUPÁTKO ISO DOMOVNÍ PŘÍPOJKY DN 25-1"</t>
  </si>
  <si>
    <t>717564233</t>
  </si>
  <si>
    <t>950205010003</t>
  </si>
  <si>
    <t>SOUPRAVA ZEMNÍ TELESKOPICKÁ E2-1,3 -1,8</t>
  </si>
  <si>
    <t>1995144973</t>
  </si>
  <si>
    <t>892241111</t>
  </si>
  <si>
    <t>Tlaková zkouška vodou potrubí do 80</t>
  </si>
  <si>
    <t>-1214785267</t>
  </si>
  <si>
    <t>892273121</t>
  </si>
  <si>
    <t>Proplach a desinfekce vodovodního potrubí DN od 80 do 125</t>
  </si>
  <si>
    <t>1459456469</t>
  </si>
  <si>
    <t>899401112</t>
  </si>
  <si>
    <t>Osazení poklopů litinových šoupátkových</t>
  </si>
  <si>
    <t>818958718</t>
  </si>
  <si>
    <t>165000000001</t>
  </si>
  <si>
    <t>POKLOP ULIČNÍ TĚŽKÝ DN VODA</t>
  </si>
  <si>
    <t>-713493069</t>
  </si>
  <si>
    <t>348100000000</t>
  </si>
  <si>
    <t>PODKLAD. DESKA UNI</t>
  </si>
  <si>
    <t>700736802</t>
  </si>
  <si>
    <t>899721111</t>
  </si>
  <si>
    <t>Signalizační vodič DN do 150 mm na potrubí</t>
  </si>
  <si>
    <t>-1890751538</t>
  </si>
  <si>
    <t>899722114</t>
  </si>
  <si>
    <t>Krytí potrubí z plastů výstražnou fólií z PVC 40 cm</t>
  </si>
  <si>
    <t>-1379541078</t>
  </si>
  <si>
    <t>R1</t>
  </si>
  <si>
    <t>Požární nádrž objemu min 24 m3 z betonových prefabrikátů s vývodem pro napojení gajonetu požárního vozidla - komplet včetně zakrytí a poklopu</t>
  </si>
  <si>
    <t>-628958893</t>
  </si>
  <si>
    <t>R2</t>
  </si>
  <si>
    <t>Doprava a instalace požární nádrže</t>
  </si>
  <si>
    <t>1188661001</t>
  </si>
  <si>
    <t>919731122</t>
  </si>
  <si>
    <t>Zarovnání styčné plochy podkladu nebo krytu živičného tl do 100 mm</t>
  </si>
  <si>
    <t>1202896827</t>
  </si>
  <si>
    <t>2+2+2+2</t>
  </si>
  <si>
    <t>919731124</t>
  </si>
  <si>
    <t>Zalití spár trvale průžným tmelem</t>
  </si>
  <si>
    <t>2020528886</t>
  </si>
  <si>
    <t>919735112</t>
  </si>
  <si>
    <t>Řezání stávajícího živičného krytu hl do 100 mm</t>
  </si>
  <si>
    <t>2118709191</t>
  </si>
  <si>
    <t>162,792+4,896</t>
  </si>
  <si>
    <t>PS 02 - Technologická elektroinstalace</t>
  </si>
  <si>
    <t>D1 - 1) Rozvaděč RM1</t>
  </si>
  <si>
    <t>D2 - 2) Výzbroj rozvaděče RM1</t>
  </si>
  <si>
    <t>D3 - 3) Rozvaděč DT</t>
  </si>
  <si>
    <t>D4 - 4) Vyzbrojení rozvaděče DT</t>
  </si>
  <si>
    <t>D5 - 5) Ovládací skříně</t>
  </si>
  <si>
    <t>D6 - 6) Řídící systém</t>
  </si>
  <si>
    <t>D7 - 7) Telemetrická stanice</t>
  </si>
  <si>
    <t>D8 - 8) Snímače a senzory</t>
  </si>
  <si>
    <t>D9 - 9) Elektroinstalační materiál</t>
  </si>
  <si>
    <t>D10 - 10) Montážní práce</t>
  </si>
  <si>
    <t>1) Rozvaděč RM1</t>
  </si>
  <si>
    <t>Pol1</t>
  </si>
  <si>
    <t>Ocelplechový rozvaděč o rozměrech  2000x1000x400 s montážním panelem a soklem 100mm - včetně příslušenství</t>
  </si>
  <si>
    <t>2) Výzbroj rozvaděče RM1</t>
  </si>
  <si>
    <t>Pol2</t>
  </si>
  <si>
    <t>Hlavní vypínač 100A</t>
  </si>
  <si>
    <t>Pol3</t>
  </si>
  <si>
    <t>Napěťové relé - sled a výpadek fáze</t>
  </si>
  <si>
    <t>Pol4</t>
  </si>
  <si>
    <t>Bezpečnostní transformátor</t>
  </si>
  <si>
    <t>Pol5</t>
  </si>
  <si>
    <t>Jistič 1p B 4A 10kA</t>
  </si>
  <si>
    <t>Pol6</t>
  </si>
  <si>
    <t>Jistič 1p B 6A 10kA</t>
  </si>
  <si>
    <t>Pol8</t>
  </si>
  <si>
    <t>Jistič 3p B 16A 10kA</t>
  </si>
  <si>
    <t>Pol9</t>
  </si>
  <si>
    <t>Jistič 3p B 32A 10kA</t>
  </si>
  <si>
    <t>Pol10</t>
  </si>
  <si>
    <t>Jistič 1p C 2A 10kA</t>
  </si>
  <si>
    <t>Pol11</t>
  </si>
  <si>
    <t>Jistič 3p C 32A 10kA</t>
  </si>
  <si>
    <t>Pol12</t>
  </si>
  <si>
    <t>Spouštěč motoru 4/3</t>
  </si>
  <si>
    <t>Pol13</t>
  </si>
  <si>
    <t>Spouštěč motoru 6,30/3</t>
  </si>
  <si>
    <t>Pol14</t>
  </si>
  <si>
    <t>Spouštěč motoru 10/3</t>
  </si>
  <si>
    <t>Pol15</t>
  </si>
  <si>
    <t>Pomocný kontakt spouštěče motoru</t>
  </si>
  <si>
    <t>Pol16</t>
  </si>
  <si>
    <t>Stykač 7A/3kW/400V,3+1Z/230VAC</t>
  </si>
  <si>
    <t>Pol17</t>
  </si>
  <si>
    <t>Stykač 9A 230-240VAC 50-60Hz</t>
  </si>
  <si>
    <t>Pol18</t>
  </si>
  <si>
    <t>Stykač instalační 25A 230V</t>
  </si>
  <si>
    <t>Pol19</t>
  </si>
  <si>
    <t>Frekvenční měnič 3x400V 15kW</t>
  </si>
  <si>
    <t>Pol20</t>
  </si>
  <si>
    <t>Svodič přepětí třída 2 3P</t>
  </si>
  <si>
    <t>Pol21</t>
  </si>
  <si>
    <t>Relé hladinové 24..240V AC/DC</t>
  </si>
  <si>
    <t>Pol22</t>
  </si>
  <si>
    <t>Termistorové relé, 1 přepínací kontakt, 5A, 250 VAC</t>
  </si>
  <si>
    <t>Pol23</t>
  </si>
  <si>
    <t>Termostat 0° - 60°C pro ventilátor</t>
  </si>
  <si>
    <t>Pol24</t>
  </si>
  <si>
    <t>Ventilátor rozváděčový 230V IP54</t>
  </si>
  <si>
    <t>Pol25</t>
  </si>
  <si>
    <t>Mřížka větrací IP54</t>
  </si>
  <si>
    <t>Pol26</t>
  </si>
  <si>
    <t>Pojistkový odpínač 1P 10x38</t>
  </si>
  <si>
    <t>Pol27</t>
  </si>
  <si>
    <t>Pojistkový odpínač 1P+N 14x51</t>
  </si>
  <si>
    <t>Pol28</t>
  </si>
  <si>
    <t>Pojistkový odpínač 3P 10x38</t>
  </si>
  <si>
    <t>Pol29</t>
  </si>
  <si>
    <t>Pojistka válcová PV 14 32 A</t>
  </si>
  <si>
    <t>Pol30</t>
  </si>
  <si>
    <t>Pojistka válcová PVA10 2A</t>
  </si>
  <si>
    <t>Pol31</t>
  </si>
  <si>
    <t>Relé 2P 230V</t>
  </si>
  <si>
    <t>Pol32</t>
  </si>
  <si>
    <t>Patice DIN pro relé 2P</t>
  </si>
  <si>
    <t>Pol33</t>
  </si>
  <si>
    <t>Signálka bílá 230V</t>
  </si>
  <si>
    <t>Pol34</t>
  </si>
  <si>
    <t>3) Rozvaděč DT</t>
  </si>
  <si>
    <t>Pol35</t>
  </si>
  <si>
    <t>Ocelplechový rozvaděč o rozměrech  2000x800x400 s montážním panelem a soklem 100mm - včetně příslušenství</t>
  </si>
  <si>
    <t>4) Vyzbrojení rozvaděče DT</t>
  </si>
  <si>
    <t>Pol36</t>
  </si>
  <si>
    <t>Chránič proudový kombinovaný 2p B 10A 30mA AC 10kA</t>
  </si>
  <si>
    <t>Pol37</t>
  </si>
  <si>
    <t>Zásuvka na přístroj. lištu s bezp. clonkami a kolíkem</t>
  </si>
  <si>
    <t>Pol38</t>
  </si>
  <si>
    <t>LED svítidlo do rozvaděče</t>
  </si>
  <si>
    <t>Pol39</t>
  </si>
  <si>
    <t>Svodič přepětí - vazební impedance</t>
  </si>
  <si>
    <t>Pol40</t>
  </si>
  <si>
    <t>Svodič přepětí třída 3 2P</t>
  </si>
  <si>
    <t>Pol41</t>
  </si>
  <si>
    <t>Jistič 2p C 6A 10kA</t>
  </si>
  <si>
    <t>Pol42</t>
  </si>
  <si>
    <t>Zdroj napájecí spínaný 24V 5,0A 120W</t>
  </si>
  <si>
    <t>Pol43</t>
  </si>
  <si>
    <t>Zdroj napájecí 13,2V 60W</t>
  </si>
  <si>
    <t>Pol44</t>
  </si>
  <si>
    <t>Akumulátor olověný 12V 7,2Ah</t>
  </si>
  <si>
    <t>Pol45</t>
  </si>
  <si>
    <t>Relé 4P 230V</t>
  </si>
  <si>
    <t>Pol46</t>
  </si>
  <si>
    <t>Patice DIN pro relé 4P</t>
  </si>
  <si>
    <t>Pol47</t>
  </si>
  <si>
    <t>Svorka řadová pojistková LED</t>
  </si>
  <si>
    <t>Pol48</t>
  </si>
  <si>
    <t>Pojistka trubičková skleněná F 1,0A 250V 5x20mm</t>
  </si>
  <si>
    <t>Pol49</t>
  </si>
  <si>
    <t>Pojistka trubičková skleněná F 500mA 250V 5x20mm</t>
  </si>
  <si>
    <t>Pol50</t>
  </si>
  <si>
    <t>Hodiny spínací mechanické denní</t>
  </si>
  <si>
    <t>Pol51</t>
  </si>
  <si>
    <t>D5</t>
  </si>
  <si>
    <t>5) Ovládací skříně</t>
  </si>
  <si>
    <t>Pol52</t>
  </si>
  <si>
    <t>Plastová ovládací skříňka MS4, MS6, MS7, MS8, MS9 obsahující: 1x třípolohový přepínač, 1x signálka červená 230V, 1x signálka zelená 230V, svorky, vývodky</t>
  </si>
  <si>
    <t>Pol53</t>
  </si>
  <si>
    <t>Plastová ovládací skříňka MS15 obsahující: 2x třípolohový přepínač, 2x signálka červená 230V, 2x signálka zelená 230V, svorky, vývodky</t>
  </si>
  <si>
    <t>Pol54</t>
  </si>
  <si>
    <t>Plastová ovládací skříňka MS11 obsahující: 3x třípolohový přepínač, 3x signálka červená 230V, 3x signálka zelená 230V, svorky, vývodky</t>
  </si>
  <si>
    <t>D6</t>
  </si>
  <si>
    <t>6) Řídící systém</t>
  </si>
  <si>
    <t>Pol55</t>
  </si>
  <si>
    <t>Programovatelný řídící automat s minimální konfigurací:  72 digitálních vstupů, 24 digitálních výstupů, 8 analogových vstupů 4-20mA, 4 analogové výstupy 4-20mA, rozhraní RS 232, ETHERNET</t>
  </si>
  <si>
    <t>Pol56</t>
  </si>
  <si>
    <t>Dotykový display o velikosti 10 palců, ETHERNET</t>
  </si>
  <si>
    <t>D7</t>
  </si>
  <si>
    <t>7) Telemetrická stanice</t>
  </si>
  <si>
    <t>Pol57</t>
  </si>
  <si>
    <t>Universální telemetrická jednotka, barevný display, GSM komunikační modul, IP67</t>
  </si>
  <si>
    <t>D8</t>
  </si>
  <si>
    <t>8) Snímače a senzory</t>
  </si>
  <si>
    <t>Pol58</t>
  </si>
  <si>
    <t>1x optická kyslíková sonda + 1x dvoukanálový digitální kontrolér</t>
  </si>
  <si>
    <t>Pol59</t>
  </si>
  <si>
    <t>Ultrazvukový průtokoměr pro měření průtoku v parshallově žlabu</t>
  </si>
  <si>
    <t>Pol60</t>
  </si>
  <si>
    <t>Plovákový spínač</t>
  </si>
  <si>
    <t>D9</t>
  </si>
  <si>
    <t>9) Elektroinstalační materiál</t>
  </si>
  <si>
    <t>Pol61</t>
  </si>
  <si>
    <t>Pol62</t>
  </si>
  <si>
    <t>Kabel CYKY-J 4x 1,5</t>
  </si>
  <si>
    <t>Pol63</t>
  </si>
  <si>
    <t>Kabel CYKY-J 5x 1,5</t>
  </si>
  <si>
    <t>Pol64</t>
  </si>
  <si>
    <t>Kabel CYKY-J 5x 2,5</t>
  </si>
  <si>
    <t>Pol65</t>
  </si>
  <si>
    <t>Kabel CYKY-O 4x 1,5</t>
  </si>
  <si>
    <t>Pol66</t>
  </si>
  <si>
    <t>Kabel CYKY-O 7x 1,5</t>
  </si>
  <si>
    <t>Pol67</t>
  </si>
  <si>
    <t>Kabel CYKY-O 12x 1,5</t>
  </si>
  <si>
    <t>Pol68</t>
  </si>
  <si>
    <t>Kabel CYKY-O 24x 1,5</t>
  </si>
  <si>
    <t>Pol69</t>
  </si>
  <si>
    <t>Kabel Y-JZ 3x 0,75 (YSLY-JZ) (flexibilní)</t>
  </si>
  <si>
    <t>Pol70</t>
  </si>
  <si>
    <t>Kabel Y-JZ 3x 1 (YSLY-JZ) (flexibilní)</t>
  </si>
  <si>
    <t>Pol71</t>
  </si>
  <si>
    <t>Kabel Y-JZ 4x 1,5 (YSLY-JZ) (flexibilní)</t>
  </si>
  <si>
    <t>Pol72</t>
  </si>
  <si>
    <t>Kabel Y-JZ 7x 1 (YSLY-JZ) (flexibilní)</t>
  </si>
  <si>
    <t>Pol73</t>
  </si>
  <si>
    <t>Kabel Y-JZ 14x 1 (YSLY-JZ) (flexibilní)</t>
  </si>
  <si>
    <t>Pol74</t>
  </si>
  <si>
    <t>Kabel Y-JZ 18x 1 (YSLY-JZ) (flexibilní)</t>
  </si>
  <si>
    <t>Pol75</t>
  </si>
  <si>
    <t>Kabel CY-JZ 4x 2,5 (YSLYCY-JZ) (stíněný flexibilní)</t>
  </si>
  <si>
    <t>Pol76</t>
  </si>
  <si>
    <t>Kabel CY-JZ 4x 6 (YSLYCY-JZ) (stíněný flexibilní)</t>
  </si>
  <si>
    <t>Pol77</t>
  </si>
  <si>
    <t>Žlab drátěný 150/ 50 galvanický zinek</t>
  </si>
  <si>
    <t>Pol78</t>
  </si>
  <si>
    <t>Nosník žlabu 150 galvanický zinek</t>
  </si>
  <si>
    <t>Pol79</t>
  </si>
  <si>
    <t>Spojka žlabu galvanický zinek</t>
  </si>
  <si>
    <t>Pol79a</t>
  </si>
  <si>
    <t>Dopojení VZT zařízení komplet, včetně jističů, ovládání a propojení napajecími kabely</t>
  </si>
  <si>
    <t>356530756</t>
  </si>
  <si>
    <t>D10</t>
  </si>
  <si>
    <t>10) Montážní práce</t>
  </si>
  <si>
    <t>Pol80</t>
  </si>
  <si>
    <t>Výroba rozvaděče RM1</t>
  </si>
  <si>
    <t>Pol81</t>
  </si>
  <si>
    <t>Výroba rozvaděče DT</t>
  </si>
  <si>
    <t>Pol82</t>
  </si>
  <si>
    <t>Montáž rozvaděčů RM1 a DT na místě</t>
  </si>
  <si>
    <t>Pol83</t>
  </si>
  <si>
    <t>Výroba ovládacích skříní</t>
  </si>
  <si>
    <t>Pol84</t>
  </si>
  <si>
    <t>Zapojení snímačů a senzorů</t>
  </si>
  <si>
    <t>Pol85</t>
  </si>
  <si>
    <t>Pol86</t>
  </si>
  <si>
    <t>Softwarové práce - řídící systém</t>
  </si>
  <si>
    <t>178</t>
  </si>
  <si>
    <t>Pol87</t>
  </si>
  <si>
    <t>Softwarové práce  - dotykový panel</t>
  </si>
  <si>
    <t>180</t>
  </si>
  <si>
    <t>Pol88</t>
  </si>
  <si>
    <t>Parametrizace telemetrické jednotky</t>
  </si>
  <si>
    <t>182</t>
  </si>
  <si>
    <t>Pol89</t>
  </si>
  <si>
    <t>184</t>
  </si>
  <si>
    <t>Pol90</t>
  </si>
  <si>
    <t>186</t>
  </si>
  <si>
    <t>Pol91</t>
  </si>
  <si>
    <t>Stanovisko TIČR</t>
  </si>
  <si>
    <t>188</t>
  </si>
  <si>
    <t>Pol92</t>
  </si>
  <si>
    <t>Zaškolení obsluhy</t>
  </si>
  <si>
    <t>190</t>
  </si>
  <si>
    <t>PS 01 - Technologie ČOV</t>
  </si>
  <si>
    <t>HSV - HSV</t>
  </si>
  <si>
    <t xml:space="preserve">    01 - Technologie - předčištění</t>
  </si>
  <si>
    <t xml:space="preserve">    02 - Technologie hlavní technologické linky</t>
  </si>
  <si>
    <t xml:space="preserve">    KH - Kalové hospodářství</t>
  </si>
  <si>
    <t xml:space="preserve">    Provizorní stavy - Provizorní stavy ČOV</t>
  </si>
  <si>
    <t>01</t>
  </si>
  <si>
    <t>Technologie - předčištění</t>
  </si>
  <si>
    <t>R3501001a</t>
  </si>
  <si>
    <t>Česle do žlabu na shrabky - jeden výpad do popelnice ) Q max 10 l/s - strojní česle s rozvaděčem -nátok nerezový žlab - max výška zařízení 2,7 m
,průlina 1 mm, příkon do 1 kW</t>
  </si>
  <si>
    <t>1393048093</t>
  </si>
  <si>
    <t>R3501002a</t>
  </si>
  <si>
    <t>Popelnice</t>
  </si>
  <si>
    <t>-310936308</t>
  </si>
  <si>
    <t>R3501003aaaa</t>
  </si>
  <si>
    <t>mezipřírubový uzávěr DN 250+ RK + příruby</t>
  </si>
  <si>
    <t>1927373793</t>
  </si>
  <si>
    <t>R3501005a</t>
  </si>
  <si>
    <t>Česle obtoku autom. česlí, atyp nerezový prvek š. průlin 5 mm - rozměry 0,7 x 0,8 m výška 0,8 m</t>
  </si>
  <si>
    <t>-122835730</t>
  </si>
  <si>
    <t>R3501006e</t>
  </si>
  <si>
    <t>Nerezové potrubí odtok z IHP DN 250 do linky -  včetně kolen a T kusů</t>
  </si>
  <si>
    <t>507124475</t>
  </si>
  <si>
    <t>02</t>
  </si>
  <si>
    <t>Technologie hlavní technologické linky</t>
  </si>
  <si>
    <t>HTL 05</t>
  </si>
  <si>
    <t>Jeřábek žárově zinkovaná ocel  - nosnost do 100 kg - dodávka + MTZ</t>
  </si>
  <si>
    <t>1509578060</t>
  </si>
  <si>
    <t>HTL 06</t>
  </si>
  <si>
    <t>Míchadlo do denitrifikace + příslušenství ( upevňovací patka, spouštěcí zařízení ) - popis stroje viz technická zpráva</t>
  </si>
  <si>
    <t>82054046</t>
  </si>
  <si>
    <t>HTL 08a</t>
  </si>
  <si>
    <t>Dmychadlo včetně protihlukového krytu + MTZ a uvedení do provozu, Q = 6,06 m3/min
?p = 50 kPa
n = 2955 ot/min s úpravou pro FM
P = 11 kW - popis viz technická zpráva</t>
  </si>
  <si>
    <t>433713837</t>
  </si>
  <si>
    <t>HTL 15c.1</t>
  </si>
  <si>
    <t>Mikrosítový bubnový filtr 10 l/s, Filtrační tkanina s otvory 0,04 mm, Celkový příkon 1,35 kW, 3x400 V/50 Hz</t>
  </si>
  <si>
    <t>-742219736</t>
  </si>
  <si>
    <t>HTL22bbsa</t>
  </si>
  <si>
    <t>Parshallův žlab P2</t>
  </si>
  <si>
    <t>2001418048</t>
  </si>
  <si>
    <t>HTL29aa</t>
  </si>
  <si>
    <t>Řídící systém čov, komplet, včetně PC pracoviště a přenosu dat na dispečink provozovatele</t>
  </si>
  <si>
    <t>1197030964</t>
  </si>
  <si>
    <t>R3501003</t>
  </si>
  <si>
    <t>mezipřírubový uzávěr DN 80+ RK + příruby</t>
  </si>
  <si>
    <t>-190148526</t>
  </si>
  <si>
    <t>HTL 11aa</t>
  </si>
  <si>
    <t>Rozvod tlakového vzduchu do kalojemu - nerez DN 80 ( 84x2 )</t>
  </si>
  <si>
    <t>-956602958</t>
  </si>
  <si>
    <t>HTL 11b</t>
  </si>
  <si>
    <t>Vzduchový rozvaděč  DN 80  (3 x vývod + UV DN 40 - elektroventil )</t>
  </si>
  <si>
    <t>-1043553261</t>
  </si>
  <si>
    <t>HTL 12</t>
  </si>
  <si>
    <t>Provzdušňovací elementy jemnobublinné aerace - talířový typ, včetně manuálního odvodnění v aktivaci - komplet včetně MTZ</t>
  </si>
  <si>
    <t>-2101159952</t>
  </si>
  <si>
    <t>HTL 12a</t>
  </si>
  <si>
    <t>Svody k mamutkám DN 25 - PE</t>
  </si>
  <si>
    <t>-572191629</t>
  </si>
  <si>
    <t>HTL 13</t>
  </si>
  <si>
    <t>Ofuk hladiny dosazovací nádrže - po obvodu nádrže</t>
  </si>
  <si>
    <t>-1127567053</t>
  </si>
  <si>
    <t>HTL 14</t>
  </si>
  <si>
    <t>Solenoidový ventil DN 25, včetně MTZ</t>
  </si>
  <si>
    <t>-813479529</t>
  </si>
  <si>
    <t>HTL 15a</t>
  </si>
  <si>
    <t>Čerpadlo odpadní vody se šroubovým oběžným kolem a zabud. tep. ochranou statoru, elektromotor v mokrém proved.  H=4 m - Q = 4,5 l/s, příkon 1,7 kW včetně vodících tyčí a patního kolena - vratný kal - umístění v dos nádrži - řízeno přes frekvenční měnič</t>
  </si>
  <si>
    <t>-2066833494</t>
  </si>
  <si>
    <t>HTL 15b</t>
  </si>
  <si>
    <t>Čerpadlo odpadní vody se šroubovým oběžným kolem a zabudovanou telenou ochranou statoru, elektromotor v mokrém provedení  H=4 m - Q = 4,5 l/s, příkon 1,7 kW včetně vodících tyčí a patního kolena - vratný kal - umístění v nerez jímce v aktivační nádrži</t>
  </si>
  <si>
    <t>-34964855</t>
  </si>
  <si>
    <t>HTL 15ba</t>
  </si>
  <si>
    <t>Nerezová jímka průměru 800 mm, výšky 1,8 m se sáním ze dna síta pro zachycení bionosičů</t>
  </si>
  <si>
    <t>-1044451461</t>
  </si>
  <si>
    <t>HTL 15c</t>
  </si>
  <si>
    <t>-175731212</t>
  </si>
  <si>
    <t>HTL 17</t>
  </si>
  <si>
    <t>Vestavba dosazovací nádrže systém podhladinového odtoku, včetně stahování plovoucích nečistot s odtahem do AN a nátoku do uklidňovacího válce DN 1000 mm.</t>
  </si>
  <si>
    <t>-1208019796</t>
  </si>
  <si>
    <t>HTL 20</t>
  </si>
  <si>
    <t>Strojně stírané síto bionosičů v nerezovém provedení, Požadovaný průtok 20 l/s vřetně krytu - nátok do rozdělovacího objektu a jímky pro čerpadlo vratného kalu</t>
  </si>
  <si>
    <t>734035886</t>
  </si>
  <si>
    <t>HTL 21</t>
  </si>
  <si>
    <t>Kotvící a upevňovací materiál, konzoly, objímky - vše nerez - komplet pro stavbu ČOV</t>
  </si>
  <si>
    <t>-1479937135</t>
  </si>
  <si>
    <t>HTL 22d</t>
  </si>
  <si>
    <t>oxisonda v aktivaci, včetně držáku a montáže</t>
  </si>
  <si>
    <t>916630980</t>
  </si>
  <si>
    <t>HTL 23</t>
  </si>
  <si>
    <t>Zařízení na srážení fosforu, dvouplášťová nádrž s dávkovacím čerpadlem a rozvodem k dosazovací nádrži DN 10 - objem nádrže 3 m3</t>
  </si>
  <si>
    <t>-1842891629</t>
  </si>
  <si>
    <t>HTL 29</t>
  </si>
  <si>
    <t>Montáž, doprava materiálu, osob a techniky pro montáž kompletní technologické části ČOV</t>
  </si>
  <si>
    <t>1971465859</t>
  </si>
  <si>
    <t>HTL 33</t>
  </si>
  <si>
    <t>Bionosiče volně plovoucí v aktivační části ČOV</t>
  </si>
  <si>
    <t>-972824226</t>
  </si>
  <si>
    <t>HTL 45</t>
  </si>
  <si>
    <t>Těsnící řetězy do DN 350 mm - dodávka a montáž</t>
  </si>
  <si>
    <t>1457350409</t>
  </si>
  <si>
    <t>HTL22b</t>
  </si>
  <si>
    <t>Nerezové potrubí výtlak vratného kalu z čerpadel DN 80 ( 84 x 2 ) - včetně kolen a T kusů</t>
  </si>
  <si>
    <t>1680384339</t>
  </si>
  <si>
    <t>HTL22bb</t>
  </si>
  <si>
    <t>Nerezové potrubí vzduchový rozvod od AN do rozdělovače vzduchu u dosazovací nádrže DN 32 ( 36 x 2 ) - včetně kolen a T kusů</t>
  </si>
  <si>
    <t>1333391128</t>
  </si>
  <si>
    <t>HTL29</t>
  </si>
  <si>
    <t>Provozní řád, zaškolení obsluhy, revize, komplexní zkoušky</t>
  </si>
  <si>
    <t>1474792223</t>
  </si>
  <si>
    <t>KH</t>
  </si>
  <si>
    <t>Kalové hospodářství</t>
  </si>
  <si>
    <t>kh09</t>
  </si>
  <si>
    <t>Nerezové potrubí výtlak a sání vřetenového čerpadla DN100, včetně kolen a T kusů</t>
  </si>
  <si>
    <t>1490586962</t>
  </si>
  <si>
    <t>HTL 08ab</t>
  </si>
  <si>
    <t>Dmychadlo včetně protihlukového krytu + MTZ a uvedení do provozu, Q = 1,67 m3/min
?p = 50 kPa
n = 2955 ot/min s úpravou pro FM
P = 4 kW - popis viz technická zpráva</t>
  </si>
  <si>
    <t>-1497812006</t>
  </si>
  <si>
    <t>HTL 12.1</t>
  </si>
  <si>
    <t>Provzdušňovací elementy střední bublina aerace - talířový typ, včetně manuálního odvodnění v kalojemu- komplet včetně MTZ</t>
  </si>
  <si>
    <t>1637863071</t>
  </si>
  <si>
    <t>HTL 15</t>
  </si>
  <si>
    <t>Čerpadlo na dekantovanou vodu v kalojemu, včetně výtlaku DN 50 dl 1,5 m a hadice DN 50 dl. 4 m + MTZ - popis stroje viz technická zpráva</t>
  </si>
  <si>
    <t>779267829</t>
  </si>
  <si>
    <t>Provizorní stavy</t>
  </si>
  <si>
    <t>Provizorní stavy ČOV</t>
  </si>
  <si>
    <t>ps01</t>
  </si>
  <si>
    <t>Vyčištění stávajících nádrží ČOV , odvoz a likvidace kalu</t>
  </si>
  <si>
    <t>323724801</t>
  </si>
  <si>
    <t>ps0111</t>
  </si>
  <si>
    <t>Vyčištění původní kruhové nádrže pro provizorní chod</t>
  </si>
  <si>
    <t>1804213254</t>
  </si>
  <si>
    <t>ps02</t>
  </si>
  <si>
    <t>Provizorní šachta DN 1000 a přepojení nátoků do denitrifikace</t>
  </si>
  <si>
    <t>-1623946314</t>
  </si>
  <si>
    <t>ps03</t>
  </si>
  <si>
    <t>česlicový koš + vodící tyče</t>
  </si>
  <si>
    <t>1670442612</t>
  </si>
  <si>
    <t>ps04</t>
  </si>
  <si>
    <t>Provizorní vystrojení vzduchu denitrifikační nádrže, jemná bublina ( komplet, včetně MTZ )</t>
  </si>
  <si>
    <t>1769175603</t>
  </si>
  <si>
    <t>ps05</t>
  </si>
  <si>
    <t>Provizorní vystrojení vzduchu stávající kruhové nádrže, jemná bublina ( komplet, včetně MTZ )</t>
  </si>
  <si>
    <t>-356971696</t>
  </si>
  <si>
    <t>ps06</t>
  </si>
  <si>
    <t>Dmychadla pro dodávku vzduchu provizorního čištění OV, včetně osazení a kapotáže</t>
  </si>
  <si>
    <t>-496458352</t>
  </si>
  <si>
    <t>ps07</t>
  </si>
  <si>
    <t>Indukční průtokoměr DN 100 mm na výtlaku vyčištěné vody, včetně MTZ</t>
  </si>
  <si>
    <t>1130214138</t>
  </si>
  <si>
    <t>ps08</t>
  </si>
  <si>
    <t>Výtlaky mezi nádržemi provizorního čištění PE DN 100, včetně zemních prací a kotvení</t>
  </si>
  <si>
    <t>-113765879</t>
  </si>
  <si>
    <t>ps09</t>
  </si>
  <si>
    <t>Bezpečnostní přepady DN 200-250 mm</t>
  </si>
  <si>
    <t>392106309</t>
  </si>
  <si>
    <t>ps10</t>
  </si>
  <si>
    <t>Čerpadlo výtlak na aktivaci 2, Q= 6 l, H = 6 m, včetně MTZ</t>
  </si>
  <si>
    <t>-1586406104</t>
  </si>
  <si>
    <t>ps11</t>
  </si>
  <si>
    <t>Čerpadlo vratného kalu, Q= 3 l, H = 3 m, včetně MTZ</t>
  </si>
  <si>
    <t>-1867582754</t>
  </si>
  <si>
    <t>ps12</t>
  </si>
  <si>
    <t>Provizorní řídící systém, snímání hladin a ovládání recirkulace kalu přechodového stavu - čištění odpadních vod na ČOV, po dobu výstavby a sanací stávajícího objektu</t>
  </si>
  <si>
    <t>642063975</t>
  </si>
  <si>
    <t>VRN - Vedlejší rozpočtové náklady</t>
  </si>
  <si>
    <t>011324000</t>
  </si>
  <si>
    <t>Archeologický průzkum</t>
  </si>
  <si>
    <t>Kč</t>
  </si>
  <si>
    <t>407719443</t>
  </si>
  <si>
    <t>012103000</t>
  </si>
  <si>
    <t>Geodetické práce před výstavbou</t>
  </si>
  <si>
    <t>1766403202</t>
  </si>
  <si>
    <t>012303000</t>
  </si>
  <si>
    <t>Geodetické práce po výstavbě</t>
  </si>
  <si>
    <t>1165222584</t>
  </si>
  <si>
    <t>013000000</t>
  </si>
  <si>
    <t>Vypracování provozního řádu</t>
  </si>
  <si>
    <t>1493592456</t>
  </si>
  <si>
    <t>013002000</t>
  </si>
  <si>
    <t>Projektové práce - dokumentace skutečného provedení</t>
  </si>
  <si>
    <t>-2091377567</t>
  </si>
  <si>
    <t>013203000</t>
  </si>
  <si>
    <t>Dokumentace stavby bez rozlišení - měření hluku pro kolaudaci</t>
  </si>
  <si>
    <t>1309571567</t>
  </si>
  <si>
    <t>020001000</t>
  </si>
  <si>
    <t>Příprava staveniště</t>
  </si>
  <si>
    <t>-202539331</t>
  </si>
  <si>
    <t>030001000</t>
  </si>
  <si>
    <t>Zařízení staveniště</t>
  </si>
  <si>
    <t>-2047276674</t>
  </si>
  <si>
    <t>032002000</t>
  </si>
  <si>
    <t>Vybavení staveniště - mobilní WC,sklady,kancelář,zdvihací mechanizmy</t>
  </si>
  <si>
    <t>1455616139</t>
  </si>
  <si>
    <t>032803000</t>
  </si>
  <si>
    <t>Ostatní vybavení staveniště - jeřáb</t>
  </si>
  <si>
    <t>1365770779</t>
  </si>
  <si>
    <t>033002000</t>
  </si>
  <si>
    <t>Připojení staveniště na inženýrské sítě</t>
  </si>
  <si>
    <t>-1680944043</t>
  </si>
  <si>
    <t>034002000</t>
  </si>
  <si>
    <t>Zabezpečení staveniště</t>
  </si>
  <si>
    <t>-1412827327</t>
  </si>
  <si>
    <t>039002000</t>
  </si>
  <si>
    <t>Zrušení zařízení staveniště</t>
  </si>
  <si>
    <t>-570800655</t>
  </si>
  <si>
    <t>040001000</t>
  </si>
  <si>
    <t>Výrobní dokumentace - stavebně konstrukční část - vyztužení monolitických konstrukcí - technologie výrobní výkresy</t>
  </si>
  <si>
    <t>137515686</t>
  </si>
  <si>
    <t>042603000</t>
  </si>
  <si>
    <t>Plán zkoušek</t>
  </si>
  <si>
    <t>-1785738577</t>
  </si>
  <si>
    <t>043002000</t>
  </si>
  <si>
    <t>Zkoušky a ostatní měření</t>
  </si>
  <si>
    <t>-51947208</t>
  </si>
  <si>
    <t>043111000</t>
  </si>
  <si>
    <t>Pamětní deska</t>
  </si>
  <si>
    <t>1661507673</t>
  </si>
  <si>
    <t>043111000a</t>
  </si>
  <si>
    <t>Provizorní přemostění toku Kněžná pro dopravu betonu a odvozy vytěženého materiálu ( staveništní doprava )</t>
  </si>
  <si>
    <t>-1853458031</t>
  </si>
  <si>
    <t>043111000ab</t>
  </si>
  <si>
    <t>Inženýrská činnost – zajištění povolení dočasných záborů pro ZS (provizorní most) včetně zajištění DIO</t>
  </si>
  <si>
    <t>838138512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</si>
</sst>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2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4"/>
  <sheetViews>
    <sheetView showGridLines="0" tabSelected="1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33" width="2.28125" style="1" customWidth="1"/>
    <col min="34" max="34" width="2.8515625" style="1" customWidth="1"/>
    <col min="35" max="35" width="27.140625" style="1" customWidth="1"/>
    <col min="36" max="37" width="2.140625" style="1" customWidth="1"/>
    <col min="38" max="38" width="7.140625" style="1" customWidth="1"/>
    <col min="39" max="39" width="2.8515625" style="1" customWidth="1"/>
    <col min="40" max="40" width="11.421875" style="1" customWidth="1"/>
    <col min="41" max="41" width="6.421875" style="1" customWidth="1"/>
    <col min="42" max="42" width="3.57421875" style="1" customWidth="1"/>
    <col min="43" max="43" width="13.421875" style="1" hidden="1" customWidth="1"/>
    <col min="44" max="44" width="11.7109375" style="1" customWidth="1"/>
    <col min="45" max="47" width="22.140625" style="1" hidden="1" customWidth="1"/>
    <col min="48" max="49" width="18.57421875" style="1" hidden="1" customWidth="1"/>
    <col min="50" max="51" width="21.421875" style="1" hidden="1" customWidth="1"/>
    <col min="52" max="52" width="18.57421875" style="1" hidden="1" customWidth="1"/>
    <col min="53" max="53" width="16.421875" style="1" hidden="1" customWidth="1"/>
    <col min="54" max="54" width="21.421875" style="1" hidden="1" customWidth="1"/>
    <col min="55" max="55" width="18.57421875" style="1" hidden="1" customWidth="1"/>
    <col min="56" max="56" width="16.421875" style="1" hidden="1" customWidth="1"/>
    <col min="57" max="57" width="57.00390625" style="1" customWidth="1"/>
    <col min="71" max="91" width="9.1406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28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28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26</v>
      </c>
      <c r="AL14" s="23"/>
      <c r="AM14" s="23"/>
      <c r="AN14" s="35" t="s">
        <v>28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30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30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4.4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33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34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35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36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37</v>
      </c>
      <c r="E29" s="48"/>
      <c r="F29" s="33" t="s">
        <v>38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39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40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41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42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43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44</v>
      </c>
      <c r="U35" s="55"/>
      <c r="V35" s="55"/>
      <c r="W35" s="55"/>
      <c r="X35" s="57" t="s">
        <v>45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46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47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48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49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48</v>
      </c>
      <c r="AI60" s="43"/>
      <c r="AJ60" s="43"/>
      <c r="AK60" s="43"/>
      <c r="AL60" s="43"/>
      <c r="AM60" s="65" t="s">
        <v>49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50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51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48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49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48</v>
      </c>
      <c r="AI75" s="43"/>
      <c r="AJ75" s="43"/>
      <c r="AK75" s="43"/>
      <c r="AL75" s="43"/>
      <c r="AM75" s="65" t="s">
        <v>49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52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COVRYCHNOV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Revitalizace čistírny odpadních vod v areálu nemocnice Rychnov nad Kněžnou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 xml:space="preserve"> 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25. 8. 2020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6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 xml:space="preserve"> 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29</v>
      </c>
      <c r="AJ89" s="41"/>
      <c r="AK89" s="41"/>
      <c r="AL89" s="41"/>
      <c r="AM89" s="81" t="str">
        <f>IF(E17="","",E17)</f>
        <v xml:space="preserve"> </v>
      </c>
      <c r="AN89" s="72"/>
      <c r="AO89" s="72"/>
      <c r="AP89" s="72"/>
      <c r="AQ89" s="41"/>
      <c r="AR89" s="45"/>
      <c r="AS89" s="82" t="s">
        <v>53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6" customHeight="1">
      <c r="A90" s="39"/>
      <c r="B90" s="40"/>
      <c r="C90" s="33" t="s">
        <v>27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31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54</v>
      </c>
      <c r="D92" s="95"/>
      <c r="E92" s="95"/>
      <c r="F92" s="95"/>
      <c r="G92" s="95"/>
      <c r="H92" s="96"/>
      <c r="I92" s="97" t="s">
        <v>55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56</v>
      </c>
      <c r="AH92" s="95"/>
      <c r="AI92" s="95"/>
      <c r="AJ92" s="95"/>
      <c r="AK92" s="95"/>
      <c r="AL92" s="95"/>
      <c r="AM92" s="95"/>
      <c r="AN92" s="97" t="s">
        <v>57</v>
      </c>
      <c r="AO92" s="95"/>
      <c r="AP92" s="99"/>
      <c r="AQ92" s="100" t="s">
        <v>58</v>
      </c>
      <c r="AR92" s="45"/>
      <c r="AS92" s="101" t="s">
        <v>59</v>
      </c>
      <c r="AT92" s="102" t="s">
        <v>60</v>
      </c>
      <c r="AU92" s="102" t="s">
        <v>61</v>
      </c>
      <c r="AV92" s="102" t="s">
        <v>62</v>
      </c>
      <c r="AW92" s="102" t="s">
        <v>63</v>
      </c>
      <c r="AX92" s="102" t="s">
        <v>64</v>
      </c>
      <c r="AY92" s="102" t="s">
        <v>65</v>
      </c>
      <c r="AZ92" s="102" t="s">
        <v>66</v>
      </c>
      <c r="BA92" s="102" t="s">
        <v>67</v>
      </c>
      <c r="BB92" s="102" t="s">
        <v>68</v>
      </c>
      <c r="BC92" s="102" t="s">
        <v>69</v>
      </c>
      <c r="BD92" s="103" t="s">
        <v>70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71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ROUND(AG95+SUM(AG101:AG104)+SUM(AG110:AG112),2)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ROUND(AS95+SUM(AS101:AS104)+SUM(AS110:AS112),2)</f>
        <v>0</v>
      </c>
      <c r="AT94" s="115">
        <f>ROUND(SUM(AV94:AW94),2)</f>
        <v>0</v>
      </c>
      <c r="AU94" s="116">
        <f>ROUND(AU95+SUM(AU101:AU104)+SUM(AU110:AU112),5)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ROUND(AZ95+SUM(AZ101:AZ104)+SUM(AZ110:AZ112),2)</f>
        <v>0</v>
      </c>
      <c r="BA94" s="115">
        <f>ROUND(BA95+SUM(BA101:BA104)+SUM(BA110:BA112),2)</f>
        <v>0</v>
      </c>
      <c r="BB94" s="115">
        <f>ROUND(BB95+SUM(BB101:BB104)+SUM(BB110:BB112),2)</f>
        <v>0</v>
      </c>
      <c r="BC94" s="115">
        <f>ROUND(BC95+SUM(BC101:BC104)+SUM(BC110:BC112),2)</f>
        <v>0</v>
      </c>
      <c r="BD94" s="117">
        <f>ROUND(BD95+SUM(BD101:BD104)+SUM(BD110:BD112),2)</f>
        <v>0</v>
      </c>
      <c r="BE94" s="6"/>
      <c r="BS94" s="118" t="s">
        <v>72</v>
      </c>
      <c r="BT94" s="118" t="s">
        <v>73</v>
      </c>
      <c r="BU94" s="119" t="s">
        <v>74</v>
      </c>
      <c r="BV94" s="118" t="s">
        <v>75</v>
      </c>
      <c r="BW94" s="118" t="s">
        <v>5</v>
      </c>
      <c r="BX94" s="118" t="s">
        <v>76</v>
      </c>
      <c r="CL94" s="118" t="s">
        <v>1</v>
      </c>
    </row>
    <row r="95" spans="1:91" s="7" customFormat="1" ht="14.4" customHeight="1">
      <c r="A95" s="7"/>
      <c r="B95" s="120"/>
      <c r="C95" s="121"/>
      <c r="D95" s="122" t="s">
        <v>77</v>
      </c>
      <c r="E95" s="122"/>
      <c r="F95" s="122"/>
      <c r="G95" s="122"/>
      <c r="H95" s="122"/>
      <c r="I95" s="123"/>
      <c r="J95" s="122" t="s">
        <v>78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ROUND(SUM(AG96:AG100),2)</f>
        <v>0</v>
      </c>
      <c r="AH95" s="123"/>
      <c r="AI95" s="123"/>
      <c r="AJ95" s="123"/>
      <c r="AK95" s="123"/>
      <c r="AL95" s="123"/>
      <c r="AM95" s="123"/>
      <c r="AN95" s="125">
        <f>SUM(AG95,AT95)</f>
        <v>0</v>
      </c>
      <c r="AO95" s="123"/>
      <c r="AP95" s="123"/>
      <c r="AQ95" s="126" t="s">
        <v>79</v>
      </c>
      <c r="AR95" s="127"/>
      <c r="AS95" s="128">
        <f>ROUND(SUM(AS96:AS100),2)</f>
        <v>0</v>
      </c>
      <c r="AT95" s="129">
        <f>ROUND(SUM(AV95:AW95),2)</f>
        <v>0</v>
      </c>
      <c r="AU95" s="130">
        <f>ROUND(SUM(AU96:AU100),5)</f>
        <v>0</v>
      </c>
      <c r="AV95" s="129">
        <f>ROUND(AZ95*L29,2)</f>
        <v>0</v>
      </c>
      <c r="AW95" s="129">
        <f>ROUND(BA95*L30,2)</f>
        <v>0</v>
      </c>
      <c r="AX95" s="129">
        <f>ROUND(BB95*L29,2)</f>
        <v>0</v>
      </c>
      <c r="AY95" s="129">
        <f>ROUND(BC95*L30,2)</f>
        <v>0</v>
      </c>
      <c r="AZ95" s="129">
        <f>ROUND(SUM(AZ96:AZ100),2)</f>
        <v>0</v>
      </c>
      <c r="BA95" s="129">
        <f>ROUND(SUM(BA96:BA100),2)</f>
        <v>0</v>
      </c>
      <c r="BB95" s="129">
        <f>ROUND(SUM(BB96:BB100),2)</f>
        <v>0</v>
      </c>
      <c r="BC95" s="129">
        <f>ROUND(SUM(BC96:BC100),2)</f>
        <v>0</v>
      </c>
      <c r="BD95" s="131">
        <f>ROUND(SUM(BD96:BD100),2)</f>
        <v>0</v>
      </c>
      <c r="BE95" s="7"/>
      <c r="BS95" s="132" t="s">
        <v>72</v>
      </c>
      <c r="BT95" s="132" t="s">
        <v>80</v>
      </c>
      <c r="BU95" s="132" t="s">
        <v>74</v>
      </c>
      <c r="BV95" s="132" t="s">
        <v>75</v>
      </c>
      <c r="BW95" s="132" t="s">
        <v>81</v>
      </c>
      <c r="BX95" s="132" t="s">
        <v>5</v>
      </c>
      <c r="CL95" s="132" t="s">
        <v>1</v>
      </c>
      <c r="CM95" s="132" t="s">
        <v>82</v>
      </c>
    </row>
    <row r="96" spans="1:90" s="4" customFormat="1" ht="24" customHeight="1">
      <c r="A96" s="133" t="s">
        <v>83</v>
      </c>
      <c r="B96" s="71"/>
      <c r="C96" s="134"/>
      <c r="D96" s="134"/>
      <c r="E96" s="135" t="s">
        <v>84</v>
      </c>
      <c r="F96" s="135"/>
      <c r="G96" s="135"/>
      <c r="H96" s="135"/>
      <c r="I96" s="135"/>
      <c r="J96" s="134"/>
      <c r="K96" s="135" t="s">
        <v>85</v>
      </c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6">
        <f>'RYCHNOV 01 - SO-01-Rozšíř...'!J32</f>
        <v>0</v>
      </c>
      <c r="AH96" s="134"/>
      <c r="AI96" s="134"/>
      <c r="AJ96" s="134"/>
      <c r="AK96" s="134"/>
      <c r="AL96" s="134"/>
      <c r="AM96" s="134"/>
      <c r="AN96" s="136">
        <f>SUM(AG96,AT96)</f>
        <v>0</v>
      </c>
      <c r="AO96" s="134"/>
      <c r="AP96" s="134"/>
      <c r="AQ96" s="137" t="s">
        <v>86</v>
      </c>
      <c r="AR96" s="73"/>
      <c r="AS96" s="138">
        <v>0</v>
      </c>
      <c r="AT96" s="139">
        <f>ROUND(SUM(AV96:AW96),2)</f>
        <v>0</v>
      </c>
      <c r="AU96" s="140">
        <f>'RYCHNOV 01 - SO-01-Rozšíř...'!P129</f>
        <v>0</v>
      </c>
      <c r="AV96" s="139">
        <f>'RYCHNOV 01 - SO-01-Rozšíř...'!J35</f>
        <v>0</v>
      </c>
      <c r="AW96" s="139">
        <f>'RYCHNOV 01 - SO-01-Rozšíř...'!J36</f>
        <v>0</v>
      </c>
      <c r="AX96" s="139">
        <f>'RYCHNOV 01 - SO-01-Rozšíř...'!J37</f>
        <v>0</v>
      </c>
      <c r="AY96" s="139">
        <f>'RYCHNOV 01 - SO-01-Rozšíř...'!J38</f>
        <v>0</v>
      </c>
      <c r="AZ96" s="139">
        <f>'RYCHNOV 01 - SO-01-Rozšíř...'!F35</f>
        <v>0</v>
      </c>
      <c r="BA96" s="139">
        <f>'RYCHNOV 01 - SO-01-Rozšíř...'!F36</f>
        <v>0</v>
      </c>
      <c r="BB96" s="139">
        <f>'RYCHNOV 01 - SO-01-Rozšíř...'!F37</f>
        <v>0</v>
      </c>
      <c r="BC96" s="139">
        <f>'RYCHNOV 01 - SO-01-Rozšíř...'!F38</f>
        <v>0</v>
      </c>
      <c r="BD96" s="141">
        <f>'RYCHNOV 01 - SO-01-Rozšíř...'!F39</f>
        <v>0</v>
      </c>
      <c r="BE96" s="4"/>
      <c r="BT96" s="142" t="s">
        <v>82</v>
      </c>
      <c r="BV96" s="142" t="s">
        <v>75</v>
      </c>
      <c r="BW96" s="142" t="s">
        <v>87</v>
      </c>
      <c r="BX96" s="142" t="s">
        <v>81</v>
      </c>
      <c r="CL96" s="142" t="s">
        <v>1</v>
      </c>
    </row>
    <row r="97" spans="1:90" s="4" customFormat="1" ht="24" customHeight="1">
      <c r="A97" s="133" t="s">
        <v>83</v>
      </c>
      <c r="B97" s="71"/>
      <c r="C97" s="134"/>
      <c r="D97" s="134"/>
      <c r="E97" s="135" t="s">
        <v>88</v>
      </c>
      <c r="F97" s="135"/>
      <c r="G97" s="135"/>
      <c r="H97" s="135"/>
      <c r="I97" s="135"/>
      <c r="J97" s="134"/>
      <c r="K97" s="135" t="s">
        <v>89</v>
      </c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6">
        <f>'RYCHNOV 02 - SO-02-Staveb...'!J32</f>
        <v>0</v>
      </c>
      <c r="AH97" s="134"/>
      <c r="AI97" s="134"/>
      <c r="AJ97" s="134"/>
      <c r="AK97" s="134"/>
      <c r="AL97" s="134"/>
      <c r="AM97" s="134"/>
      <c r="AN97" s="136">
        <f>SUM(AG97,AT97)</f>
        <v>0</v>
      </c>
      <c r="AO97" s="134"/>
      <c r="AP97" s="134"/>
      <c r="AQ97" s="137" t="s">
        <v>86</v>
      </c>
      <c r="AR97" s="73"/>
      <c r="AS97" s="138">
        <v>0</v>
      </c>
      <c r="AT97" s="139">
        <f>ROUND(SUM(AV97:AW97),2)</f>
        <v>0</v>
      </c>
      <c r="AU97" s="140">
        <f>'RYCHNOV 02 - SO-02-Staveb...'!P140</f>
        <v>0</v>
      </c>
      <c r="AV97" s="139">
        <f>'RYCHNOV 02 - SO-02-Staveb...'!J35</f>
        <v>0</v>
      </c>
      <c r="AW97" s="139">
        <f>'RYCHNOV 02 - SO-02-Staveb...'!J36</f>
        <v>0</v>
      </c>
      <c r="AX97" s="139">
        <f>'RYCHNOV 02 - SO-02-Staveb...'!J37</f>
        <v>0</v>
      </c>
      <c r="AY97" s="139">
        <f>'RYCHNOV 02 - SO-02-Staveb...'!J38</f>
        <v>0</v>
      </c>
      <c r="AZ97" s="139">
        <f>'RYCHNOV 02 - SO-02-Staveb...'!F35</f>
        <v>0</v>
      </c>
      <c r="BA97" s="139">
        <f>'RYCHNOV 02 - SO-02-Staveb...'!F36</f>
        <v>0</v>
      </c>
      <c r="BB97" s="139">
        <f>'RYCHNOV 02 - SO-02-Staveb...'!F37</f>
        <v>0</v>
      </c>
      <c r="BC97" s="139">
        <f>'RYCHNOV 02 - SO-02-Staveb...'!F38</f>
        <v>0</v>
      </c>
      <c r="BD97" s="141">
        <f>'RYCHNOV 02 - SO-02-Staveb...'!F39</f>
        <v>0</v>
      </c>
      <c r="BE97" s="4"/>
      <c r="BT97" s="142" t="s">
        <v>82</v>
      </c>
      <c r="BV97" s="142" t="s">
        <v>75</v>
      </c>
      <c r="BW97" s="142" t="s">
        <v>90</v>
      </c>
      <c r="BX97" s="142" t="s">
        <v>81</v>
      </c>
      <c r="CL97" s="142" t="s">
        <v>1</v>
      </c>
    </row>
    <row r="98" spans="1:90" s="4" customFormat="1" ht="24" customHeight="1">
      <c r="A98" s="133" t="s">
        <v>83</v>
      </c>
      <c r="B98" s="71"/>
      <c r="C98" s="134"/>
      <c r="D98" s="134"/>
      <c r="E98" s="135" t="s">
        <v>91</v>
      </c>
      <c r="F98" s="135"/>
      <c r="G98" s="135"/>
      <c r="H98" s="135"/>
      <c r="I98" s="135"/>
      <c r="J98" s="134"/>
      <c r="K98" s="135" t="s">
        <v>92</v>
      </c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6">
        <f>'RYCHNOV 03 - SO-03-Novost...'!J32</f>
        <v>0</v>
      </c>
      <c r="AH98" s="134"/>
      <c r="AI98" s="134"/>
      <c r="AJ98" s="134"/>
      <c r="AK98" s="134"/>
      <c r="AL98" s="134"/>
      <c r="AM98" s="134"/>
      <c r="AN98" s="136">
        <f>SUM(AG98,AT98)</f>
        <v>0</v>
      </c>
      <c r="AO98" s="134"/>
      <c r="AP98" s="134"/>
      <c r="AQ98" s="137" t="s">
        <v>86</v>
      </c>
      <c r="AR98" s="73"/>
      <c r="AS98" s="138">
        <v>0</v>
      </c>
      <c r="AT98" s="139">
        <f>ROUND(SUM(AV98:AW98),2)</f>
        <v>0</v>
      </c>
      <c r="AU98" s="140">
        <f>'RYCHNOV 03 - SO-03-Novost...'!P132</f>
        <v>0</v>
      </c>
      <c r="AV98" s="139">
        <f>'RYCHNOV 03 - SO-03-Novost...'!J35</f>
        <v>0</v>
      </c>
      <c r="AW98" s="139">
        <f>'RYCHNOV 03 - SO-03-Novost...'!J36</f>
        <v>0</v>
      </c>
      <c r="AX98" s="139">
        <f>'RYCHNOV 03 - SO-03-Novost...'!J37</f>
        <v>0</v>
      </c>
      <c r="AY98" s="139">
        <f>'RYCHNOV 03 - SO-03-Novost...'!J38</f>
        <v>0</v>
      </c>
      <c r="AZ98" s="139">
        <f>'RYCHNOV 03 - SO-03-Novost...'!F35</f>
        <v>0</v>
      </c>
      <c r="BA98" s="139">
        <f>'RYCHNOV 03 - SO-03-Novost...'!F36</f>
        <v>0</v>
      </c>
      <c r="BB98" s="139">
        <f>'RYCHNOV 03 - SO-03-Novost...'!F37</f>
        <v>0</v>
      </c>
      <c r="BC98" s="139">
        <f>'RYCHNOV 03 - SO-03-Novost...'!F38</f>
        <v>0</v>
      </c>
      <c r="BD98" s="141">
        <f>'RYCHNOV 03 - SO-03-Novost...'!F39</f>
        <v>0</v>
      </c>
      <c r="BE98" s="4"/>
      <c r="BT98" s="142" t="s">
        <v>82</v>
      </c>
      <c r="BV98" s="142" t="s">
        <v>75</v>
      </c>
      <c r="BW98" s="142" t="s">
        <v>93</v>
      </c>
      <c r="BX98" s="142" t="s">
        <v>81</v>
      </c>
      <c r="CL98" s="142" t="s">
        <v>1</v>
      </c>
    </row>
    <row r="99" spans="1:90" s="4" customFormat="1" ht="24" customHeight="1">
      <c r="A99" s="133" t="s">
        <v>83</v>
      </c>
      <c r="B99" s="71"/>
      <c r="C99" s="134"/>
      <c r="D99" s="134"/>
      <c r="E99" s="135" t="s">
        <v>94</v>
      </c>
      <c r="F99" s="135"/>
      <c r="G99" s="135"/>
      <c r="H99" s="135"/>
      <c r="I99" s="135"/>
      <c r="J99" s="134"/>
      <c r="K99" s="135" t="s">
        <v>95</v>
      </c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6">
        <f>'RYCHNOV 04 - SO 04 Objekt...'!J32</f>
        <v>0</v>
      </c>
      <c r="AH99" s="134"/>
      <c r="AI99" s="134"/>
      <c r="AJ99" s="134"/>
      <c r="AK99" s="134"/>
      <c r="AL99" s="134"/>
      <c r="AM99" s="134"/>
      <c r="AN99" s="136">
        <f>SUM(AG99,AT99)</f>
        <v>0</v>
      </c>
      <c r="AO99" s="134"/>
      <c r="AP99" s="134"/>
      <c r="AQ99" s="137" t="s">
        <v>86</v>
      </c>
      <c r="AR99" s="73"/>
      <c r="AS99" s="138">
        <v>0</v>
      </c>
      <c r="AT99" s="139">
        <f>ROUND(SUM(AV99:AW99),2)</f>
        <v>0</v>
      </c>
      <c r="AU99" s="140">
        <f>'RYCHNOV 04 - SO 04 Objekt...'!P128</f>
        <v>0</v>
      </c>
      <c r="AV99" s="139">
        <f>'RYCHNOV 04 - SO 04 Objekt...'!J35</f>
        <v>0</v>
      </c>
      <c r="AW99" s="139">
        <f>'RYCHNOV 04 - SO 04 Objekt...'!J36</f>
        <v>0</v>
      </c>
      <c r="AX99" s="139">
        <f>'RYCHNOV 04 - SO 04 Objekt...'!J37</f>
        <v>0</v>
      </c>
      <c r="AY99" s="139">
        <f>'RYCHNOV 04 - SO 04 Objekt...'!J38</f>
        <v>0</v>
      </c>
      <c r="AZ99" s="139">
        <f>'RYCHNOV 04 - SO 04 Objekt...'!F35</f>
        <v>0</v>
      </c>
      <c r="BA99" s="139">
        <f>'RYCHNOV 04 - SO 04 Objekt...'!F36</f>
        <v>0</v>
      </c>
      <c r="BB99" s="139">
        <f>'RYCHNOV 04 - SO 04 Objekt...'!F37</f>
        <v>0</v>
      </c>
      <c r="BC99" s="139">
        <f>'RYCHNOV 04 - SO 04 Objekt...'!F38</f>
        <v>0</v>
      </c>
      <c r="BD99" s="141">
        <f>'RYCHNOV 04 - SO 04 Objekt...'!F39</f>
        <v>0</v>
      </c>
      <c r="BE99" s="4"/>
      <c r="BT99" s="142" t="s">
        <v>82</v>
      </c>
      <c r="BV99" s="142" t="s">
        <v>75</v>
      </c>
      <c r="BW99" s="142" t="s">
        <v>96</v>
      </c>
      <c r="BX99" s="142" t="s">
        <v>81</v>
      </c>
      <c r="CL99" s="142" t="s">
        <v>1</v>
      </c>
    </row>
    <row r="100" spans="1:90" s="4" customFormat="1" ht="24" customHeight="1">
      <c r="A100" s="133" t="s">
        <v>83</v>
      </c>
      <c r="B100" s="71"/>
      <c r="C100" s="134"/>
      <c r="D100" s="134"/>
      <c r="E100" s="135" t="s">
        <v>97</v>
      </c>
      <c r="F100" s="135"/>
      <c r="G100" s="135"/>
      <c r="H100" s="135"/>
      <c r="I100" s="135"/>
      <c r="J100" s="134"/>
      <c r="K100" s="135" t="s">
        <v>98</v>
      </c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6">
        <f>'RYCHNOV 05 - SO 05 Objekt...'!J32</f>
        <v>0</v>
      </c>
      <c r="AH100" s="134"/>
      <c r="AI100" s="134"/>
      <c r="AJ100" s="134"/>
      <c r="AK100" s="134"/>
      <c r="AL100" s="134"/>
      <c r="AM100" s="134"/>
      <c r="AN100" s="136">
        <f>SUM(AG100,AT100)</f>
        <v>0</v>
      </c>
      <c r="AO100" s="134"/>
      <c r="AP100" s="134"/>
      <c r="AQ100" s="137" t="s">
        <v>86</v>
      </c>
      <c r="AR100" s="73"/>
      <c r="AS100" s="138">
        <v>0</v>
      </c>
      <c r="AT100" s="139">
        <f>ROUND(SUM(AV100:AW100),2)</f>
        <v>0</v>
      </c>
      <c r="AU100" s="140">
        <f>'RYCHNOV 05 - SO 05 Objekt...'!P127</f>
        <v>0</v>
      </c>
      <c r="AV100" s="139">
        <f>'RYCHNOV 05 - SO 05 Objekt...'!J35</f>
        <v>0</v>
      </c>
      <c r="AW100" s="139">
        <f>'RYCHNOV 05 - SO 05 Objekt...'!J36</f>
        <v>0</v>
      </c>
      <c r="AX100" s="139">
        <f>'RYCHNOV 05 - SO 05 Objekt...'!J37</f>
        <v>0</v>
      </c>
      <c r="AY100" s="139">
        <f>'RYCHNOV 05 - SO 05 Objekt...'!J38</f>
        <v>0</v>
      </c>
      <c r="AZ100" s="139">
        <f>'RYCHNOV 05 - SO 05 Objekt...'!F35</f>
        <v>0</v>
      </c>
      <c r="BA100" s="139">
        <f>'RYCHNOV 05 - SO 05 Objekt...'!F36</f>
        <v>0</v>
      </c>
      <c r="BB100" s="139">
        <f>'RYCHNOV 05 - SO 05 Objekt...'!F37</f>
        <v>0</v>
      </c>
      <c r="BC100" s="139">
        <f>'RYCHNOV 05 - SO 05 Objekt...'!F38</f>
        <v>0</v>
      </c>
      <c r="BD100" s="141">
        <f>'RYCHNOV 05 - SO 05 Objekt...'!F39</f>
        <v>0</v>
      </c>
      <c r="BE100" s="4"/>
      <c r="BT100" s="142" t="s">
        <v>82</v>
      </c>
      <c r="BV100" s="142" t="s">
        <v>75</v>
      </c>
      <c r="BW100" s="142" t="s">
        <v>99</v>
      </c>
      <c r="BX100" s="142" t="s">
        <v>81</v>
      </c>
      <c r="CL100" s="142" t="s">
        <v>1</v>
      </c>
    </row>
    <row r="101" spans="1:91" s="7" customFormat="1" ht="26.4" customHeight="1">
      <c r="A101" s="133" t="s">
        <v>83</v>
      </c>
      <c r="B101" s="120"/>
      <c r="C101" s="121"/>
      <c r="D101" s="122" t="s">
        <v>100</v>
      </c>
      <c r="E101" s="122"/>
      <c r="F101" s="122"/>
      <c r="G101" s="122"/>
      <c r="H101" s="122"/>
      <c r="I101" s="123"/>
      <c r="J101" s="122" t="s">
        <v>101</v>
      </c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5">
        <f>'D.1.4a - Stavební elektro...'!J30</f>
        <v>0</v>
      </c>
      <c r="AH101" s="123"/>
      <c r="AI101" s="123"/>
      <c r="AJ101" s="123"/>
      <c r="AK101" s="123"/>
      <c r="AL101" s="123"/>
      <c r="AM101" s="123"/>
      <c r="AN101" s="125">
        <f>SUM(AG101,AT101)</f>
        <v>0</v>
      </c>
      <c r="AO101" s="123"/>
      <c r="AP101" s="123"/>
      <c r="AQ101" s="126" t="s">
        <v>79</v>
      </c>
      <c r="AR101" s="127"/>
      <c r="AS101" s="128">
        <v>0</v>
      </c>
      <c r="AT101" s="129">
        <f>ROUND(SUM(AV101:AW101),2)</f>
        <v>0</v>
      </c>
      <c r="AU101" s="130">
        <f>'D.1.4a - Stavební elektro...'!P120</f>
        <v>0</v>
      </c>
      <c r="AV101" s="129">
        <f>'D.1.4a - Stavební elektro...'!J33</f>
        <v>0</v>
      </c>
      <c r="AW101" s="129">
        <f>'D.1.4a - Stavební elektro...'!J34</f>
        <v>0</v>
      </c>
      <c r="AX101" s="129">
        <f>'D.1.4a - Stavební elektro...'!J35</f>
        <v>0</v>
      </c>
      <c r="AY101" s="129">
        <f>'D.1.4a - Stavební elektro...'!J36</f>
        <v>0</v>
      </c>
      <c r="AZ101" s="129">
        <f>'D.1.4a - Stavební elektro...'!F33</f>
        <v>0</v>
      </c>
      <c r="BA101" s="129">
        <f>'D.1.4a - Stavební elektro...'!F34</f>
        <v>0</v>
      </c>
      <c r="BB101" s="129">
        <f>'D.1.4a - Stavební elektro...'!F35</f>
        <v>0</v>
      </c>
      <c r="BC101" s="129">
        <f>'D.1.4a - Stavební elektro...'!F36</f>
        <v>0</v>
      </c>
      <c r="BD101" s="131">
        <f>'D.1.4a - Stavební elektro...'!F37</f>
        <v>0</v>
      </c>
      <c r="BE101" s="7"/>
      <c r="BT101" s="132" t="s">
        <v>80</v>
      </c>
      <c r="BV101" s="132" t="s">
        <v>75</v>
      </c>
      <c r="BW101" s="132" t="s">
        <v>102</v>
      </c>
      <c r="BX101" s="132" t="s">
        <v>5</v>
      </c>
      <c r="CL101" s="132" t="s">
        <v>1</v>
      </c>
      <c r="CM101" s="132" t="s">
        <v>82</v>
      </c>
    </row>
    <row r="102" spans="1:91" s="7" customFormat="1" ht="14.4" customHeight="1">
      <c r="A102" s="133" t="s">
        <v>83</v>
      </c>
      <c r="B102" s="120"/>
      <c r="C102" s="121"/>
      <c r="D102" s="122" t="s">
        <v>103</v>
      </c>
      <c r="E102" s="122"/>
      <c r="F102" s="122"/>
      <c r="G102" s="122"/>
      <c r="H102" s="122"/>
      <c r="I102" s="123"/>
      <c r="J102" s="122" t="s">
        <v>104</v>
      </c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5">
        <f>'D.1.4b - Zdravotní technika'!J30</f>
        <v>0</v>
      </c>
      <c r="AH102" s="123"/>
      <c r="AI102" s="123"/>
      <c r="AJ102" s="123"/>
      <c r="AK102" s="123"/>
      <c r="AL102" s="123"/>
      <c r="AM102" s="123"/>
      <c r="AN102" s="125">
        <f>SUM(AG102,AT102)</f>
        <v>0</v>
      </c>
      <c r="AO102" s="123"/>
      <c r="AP102" s="123"/>
      <c r="AQ102" s="126" t="s">
        <v>79</v>
      </c>
      <c r="AR102" s="127"/>
      <c r="AS102" s="128">
        <v>0</v>
      </c>
      <c r="AT102" s="129">
        <f>ROUND(SUM(AV102:AW102),2)</f>
        <v>0</v>
      </c>
      <c r="AU102" s="130">
        <f>'D.1.4b - Zdravotní technika'!P121</f>
        <v>0</v>
      </c>
      <c r="AV102" s="129">
        <f>'D.1.4b - Zdravotní technika'!J33</f>
        <v>0</v>
      </c>
      <c r="AW102" s="129">
        <f>'D.1.4b - Zdravotní technika'!J34</f>
        <v>0</v>
      </c>
      <c r="AX102" s="129">
        <f>'D.1.4b - Zdravotní technika'!J35</f>
        <v>0</v>
      </c>
      <c r="AY102" s="129">
        <f>'D.1.4b - Zdravotní technika'!J36</f>
        <v>0</v>
      </c>
      <c r="AZ102" s="129">
        <f>'D.1.4b - Zdravotní technika'!F33</f>
        <v>0</v>
      </c>
      <c r="BA102" s="129">
        <f>'D.1.4b - Zdravotní technika'!F34</f>
        <v>0</v>
      </c>
      <c r="BB102" s="129">
        <f>'D.1.4b - Zdravotní technika'!F35</f>
        <v>0</v>
      </c>
      <c r="BC102" s="129">
        <f>'D.1.4b - Zdravotní technika'!F36</f>
        <v>0</v>
      </c>
      <c r="BD102" s="131">
        <f>'D.1.4b - Zdravotní technika'!F37</f>
        <v>0</v>
      </c>
      <c r="BE102" s="7"/>
      <c r="BT102" s="132" t="s">
        <v>80</v>
      </c>
      <c r="BV102" s="132" t="s">
        <v>75</v>
      </c>
      <c r="BW102" s="132" t="s">
        <v>105</v>
      </c>
      <c r="BX102" s="132" t="s">
        <v>5</v>
      </c>
      <c r="CL102" s="132" t="s">
        <v>1</v>
      </c>
      <c r="CM102" s="132" t="s">
        <v>82</v>
      </c>
    </row>
    <row r="103" spans="1:91" s="7" customFormat="1" ht="14.4" customHeight="1">
      <c r="A103" s="133" t="s">
        <v>83</v>
      </c>
      <c r="B103" s="120"/>
      <c r="C103" s="121"/>
      <c r="D103" s="122" t="s">
        <v>106</v>
      </c>
      <c r="E103" s="122"/>
      <c r="F103" s="122"/>
      <c r="G103" s="122"/>
      <c r="H103" s="122"/>
      <c r="I103" s="123"/>
      <c r="J103" s="122" t="s">
        <v>107</v>
      </c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5">
        <f>'D.1.4c - Zařízení vzducho...'!J30</f>
        <v>0</v>
      </c>
      <c r="AH103" s="123"/>
      <c r="AI103" s="123"/>
      <c r="AJ103" s="123"/>
      <c r="AK103" s="123"/>
      <c r="AL103" s="123"/>
      <c r="AM103" s="123"/>
      <c r="AN103" s="125">
        <f>SUM(AG103,AT103)</f>
        <v>0</v>
      </c>
      <c r="AO103" s="123"/>
      <c r="AP103" s="123"/>
      <c r="AQ103" s="126" t="s">
        <v>79</v>
      </c>
      <c r="AR103" s="127"/>
      <c r="AS103" s="128">
        <v>0</v>
      </c>
      <c r="AT103" s="129">
        <f>ROUND(SUM(AV103:AW103),2)</f>
        <v>0</v>
      </c>
      <c r="AU103" s="130">
        <f>'D.1.4c - Zařízení vzducho...'!P119</f>
        <v>0</v>
      </c>
      <c r="AV103" s="129">
        <f>'D.1.4c - Zařízení vzducho...'!J33</f>
        <v>0</v>
      </c>
      <c r="AW103" s="129">
        <f>'D.1.4c - Zařízení vzducho...'!J34</f>
        <v>0</v>
      </c>
      <c r="AX103" s="129">
        <f>'D.1.4c - Zařízení vzducho...'!J35</f>
        <v>0</v>
      </c>
      <c r="AY103" s="129">
        <f>'D.1.4c - Zařízení vzducho...'!J36</f>
        <v>0</v>
      </c>
      <c r="AZ103" s="129">
        <f>'D.1.4c - Zařízení vzducho...'!F33</f>
        <v>0</v>
      </c>
      <c r="BA103" s="129">
        <f>'D.1.4c - Zařízení vzducho...'!F34</f>
        <v>0</v>
      </c>
      <c r="BB103" s="129">
        <f>'D.1.4c - Zařízení vzducho...'!F35</f>
        <v>0</v>
      </c>
      <c r="BC103" s="129">
        <f>'D.1.4c - Zařízení vzducho...'!F36</f>
        <v>0</v>
      </c>
      <c r="BD103" s="131">
        <f>'D.1.4c - Zařízení vzducho...'!F37</f>
        <v>0</v>
      </c>
      <c r="BE103" s="7"/>
      <c r="BT103" s="132" t="s">
        <v>80</v>
      </c>
      <c r="BV103" s="132" t="s">
        <v>75</v>
      </c>
      <c r="BW103" s="132" t="s">
        <v>108</v>
      </c>
      <c r="BX103" s="132" t="s">
        <v>5</v>
      </c>
      <c r="CL103" s="132" t="s">
        <v>1</v>
      </c>
      <c r="CM103" s="132" t="s">
        <v>82</v>
      </c>
    </row>
    <row r="104" spans="1:91" s="7" customFormat="1" ht="14.4" customHeight="1">
      <c r="A104" s="7"/>
      <c r="B104" s="120"/>
      <c r="C104" s="121"/>
      <c r="D104" s="122" t="s">
        <v>109</v>
      </c>
      <c r="E104" s="122"/>
      <c r="F104" s="122"/>
      <c r="G104" s="122"/>
      <c r="H104" s="122"/>
      <c r="I104" s="123"/>
      <c r="J104" s="122" t="s">
        <v>110</v>
      </c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4">
        <f>ROUND(SUM(AG105:AG109),2)</f>
        <v>0</v>
      </c>
      <c r="AH104" s="123"/>
      <c r="AI104" s="123"/>
      <c r="AJ104" s="123"/>
      <c r="AK104" s="123"/>
      <c r="AL104" s="123"/>
      <c r="AM104" s="123"/>
      <c r="AN104" s="125">
        <f>SUM(AG104,AT104)</f>
        <v>0</v>
      </c>
      <c r="AO104" s="123"/>
      <c r="AP104" s="123"/>
      <c r="AQ104" s="126" t="s">
        <v>79</v>
      </c>
      <c r="AR104" s="127"/>
      <c r="AS104" s="128">
        <f>ROUND(SUM(AS105:AS109),2)</f>
        <v>0</v>
      </c>
      <c r="AT104" s="129">
        <f>ROUND(SUM(AV104:AW104),2)</f>
        <v>0</v>
      </c>
      <c r="AU104" s="130">
        <f>ROUND(SUM(AU105:AU109),5)</f>
        <v>0</v>
      </c>
      <c r="AV104" s="129">
        <f>ROUND(AZ104*L29,2)</f>
        <v>0</v>
      </c>
      <c r="AW104" s="129">
        <f>ROUND(BA104*L30,2)</f>
        <v>0</v>
      </c>
      <c r="AX104" s="129">
        <f>ROUND(BB104*L29,2)</f>
        <v>0</v>
      </c>
      <c r="AY104" s="129">
        <f>ROUND(BC104*L30,2)</f>
        <v>0</v>
      </c>
      <c r="AZ104" s="129">
        <f>ROUND(SUM(AZ105:AZ109),2)</f>
        <v>0</v>
      </c>
      <c r="BA104" s="129">
        <f>ROUND(SUM(BA105:BA109),2)</f>
        <v>0</v>
      </c>
      <c r="BB104" s="129">
        <f>ROUND(SUM(BB105:BB109),2)</f>
        <v>0</v>
      </c>
      <c r="BC104" s="129">
        <f>ROUND(SUM(BC105:BC109),2)</f>
        <v>0</v>
      </c>
      <c r="BD104" s="131">
        <f>ROUND(SUM(BD105:BD109),2)</f>
        <v>0</v>
      </c>
      <c r="BE104" s="7"/>
      <c r="BS104" s="132" t="s">
        <v>72</v>
      </c>
      <c r="BT104" s="132" t="s">
        <v>80</v>
      </c>
      <c r="BU104" s="132" t="s">
        <v>74</v>
      </c>
      <c r="BV104" s="132" t="s">
        <v>75</v>
      </c>
      <c r="BW104" s="132" t="s">
        <v>111</v>
      </c>
      <c r="BX104" s="132" t="s">
        <v>5</v>
      </c>
      <c r="CL104" s="132" t="s">
        <v>1</v>
      </c>
      <c r="CM104" s="132" t="s">
        <v>82</v>
      </c>
    </row>
    <row r="105" spans="1:90" s="4" customFormat="1" ht="14.4" customHeight="1">
      <c r="A105" s="133" t="s">
        <v>83</v>
      </c>
      <c r="B105" s="71"/>
      <c r="C105" s="134"/>
      <c r="D105" s="134"/>
      <c r="E105" s="135" t="s">
        <v>112</v>
      </c>
      <c r="F105" s="135"/>
      <c r="G105" s="135"/>
      <c r="H105" s="135"/>
      <c r="I105" s="135"/>
      <c r="J105" s="134"/>
      <c r="K105" s="135" t="s">
        <v>113</v>
      </c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6">
        <f>'IO.01 - Přeložka přívodní...'!J32</f>
        <v>0</v>
      </c>
      <c r="AH105" s="134"/>
      <c r="AI105" s="134"/>
      <c r="AJ105" s="134"/>
      <c r="AK105" s="134"/>
      <c r="AL105" s="134"/>
      <c r="AM105" s="134"/>
      <c r="AN105" s="136">
        <f>SUM(AG105,AT105)</f>
        <v>0</v>
      </c>
      <c r="AO105" s="134"/>
      <c r="AP105" s="134"/>
      <c r="AQ105" s="137" t="s">
        <v>86</v>
      </c>
      <c r="AR105" s="73"/>
      <c r="AS105" s="138">
        <v>0</v>
      </c>
      <c r="AT105" s="139">
        <f>ROUND(SUM(AV105:AW105),2)</f>
        <v>0</v>
      </c>
      <c r="AU105" s="140">
        <f>'IO.01 - Přeložka přívodní...'!P127</f>
        <v>0</v>
      </c>
      <c r="AV105" s="139">
        <f>'IO.01 - Přeložka přívodní...'!J35</f>
        <v>0</v>
      </c>
      <c r="AW105" s="139">
        <f>'IO.01 - Přeložka přívodní...'!J36</f>
        <v>0</v>
      </c>
      <c r="AX105" s="139">
        <f>'IO.01 - Přeložka přívodní...'!J37</f>
        <v>0</v>
      </c>
      <c r="AY105" s="139">
        <f>'IO.01 - Přeložka přívodní...'!J38</f>
        <v>0</v>
      </c>
      <c r="AZ105" s="139">
        <f>'IO.01 - Přeložka přívodní...'!F35</f>
        <v>0</v>
      </c>
      <c r="BA105" s="139">
        <f>'IO.01 - Přeložka přívodní...'!F36</f>
        <v>0</v>
      </c>
      <c r="BB105" s="139">
        <f>'IO.01 - Přeložka přívodní...'!F37</f>
        <v>0</v>
      </c>
      <c r="BC105" s="139">
        <f>'IO.01 - Přeložka přívodní...'!F38</f>
        <v>0</v>
      </c>
      <c r="BD105" s="141">
        <f>'IO.01 - Přeložka přívodní...'!F39</f>
        <v>0</v>
      </c>
      <c r="BE105" s="4"/>
      <c r="BT105" s="142" t="s">
        <v>82</v>
      </c>
      <c r="BV105" s="142" t="s">
        <v>75</v>
      </c>
      <c r="BW105" s="142" t="s">
        <v>114</v>
      </c>
      <c r="BX105" s="142" t="s">
        <v>111</v>
      </c>
      <c r="CL105" s="142" t="s">
        <v>1</v>
      </c>
    </row>
    <row r="106" spans="1:90" s="4" customFormat="1" ht="14.4" customHeight="1">
      <c r="A106" s="133" t="s">
        <v>83</v>
      </c>
      <c r="B106" s="71"/>
      <c r="C106" s="134"/>
      <c r="D106" s="134"/>
      <c r="E106" s="135" t="s">
        <v>115</v>
      </c>
      <c r="F106" s="135"/>
      <c r="G106" s="135"/>
      <c r="H106" s="135"/>
      <c r="I106" s="135"/>
      <c r="J106" s="134"/>
      <c r="K106" s="135" t="s">
        <v>116</v>
      </c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6">
        <f>'IO.02 - Přeložka dešťové ...'!J32</f>
        <v>0</v>
      </c>
      <c r="AH106" s="134"/>
      <c r="AI106" s="134"/>
      <c r="AJ106" s="134"/>
      <c r="AK106" s="134"/>
      <c r="AL106" s="134"/>
      <c r="AM106" s="134"/>
      <c r="AN106" s="136">
        <f>SUM(AG106,AT106)</f>
        <v>0</v>
      </c>
      <c r="AO106" s="134"/>
      <c r="AP106" s="134"/>
      <c r="AQ106" s="137" t="s">
        <v>86</v>
      </c>
      <c r="AR106" s="73"/>
      <c r="AS106" s="138">
        <v>0</v>
      </c>
      <c r="AT106" s="139">
        <f>ROUND(SUM(AV106:AW106),2)</f>
        <v>0</v>
      </c>
      <c r="AU106" s="140">
        <f>'IO.02 - Přeložka dešťové ...'!P127</f>
        <v>0</v>
      </c>
      <c r="AV106" s="139">
        <f>'IO.02 - Přeložka dešťové ...'!J35</f>
        <v>0</v>
      </c>
      <c r="AW106" s="139">
        <f>'IO.02 - Přeložka dešťové ...'!J36</f>
        <v>0</v>
      </c>
      <c r="AX106" s="139">
        <f>'IO.02 - Přeložka dešťové ...'!J37</f>
        <v>0</v>
      </c>
      <c r="AY106" s="139">
        <f>'IO.02 - Přeložka dešťové ...'!J38</f>
        <v>0</v>
      </c>
      <c r="AZ106" s="139">
        <f>'IO.02 - Přeložka dešťové ...'!F35</f>
        <v>0</v>
      </c>
      <c r="BA106" s="139">
        <f>'IO.02 - Přeložka dešťové ...'!F36</f>
        <v>0</v>
      </c>
      <c r="BB106" s="139">
        <f>'IO.02 - Přeložka dešťové ...'!F37</f>
        <v>0</v>
      </c>
      <c r="BC106" s="139">
        <f>'IO.02 - Přeložka dešťové ...'!F38</f>
        <v>0</v>
      </c>
      <c r="BD106" s="141">
        <f>'IO.02 - Přeložka dešťové ...'!F39</f>
        <v>0</v>
      </c>
      <c r="BE106" s="4"/>
      <c r="BT106" s="142" t="s">
        <v>82</v>
      </c>
      <c r="BV106" s="142" t="s">
        <v>75</v>
      </c>
      <c r="BW106" s="142" t="s">
        <v>117</v>
      </c>
      <c r="BX106" s="142" t="s">
        <v>111</v>
      </c>
      <c r="CL106" s="142" t="s">
        <v>1</v>
      </c>
    </row>
    <row r="107" spans="1:90" s="4" customFormat="1" ht="24" customHeight="1">
      <c r="A107" s="133" t="s">
        <v>83</v>
      </c>
      <c r="B107" s="71"/>
      <c r="C107" s="134"/>
      <c r="D107" s="134"/>
      <c r="E107" s="135" t="s">
        <v>118</v>
      </c>
      <c r="F107" s="135"/>
      <c r="G107" s="135"/>
      <c r="H107" s="135"/>
      <c r="I107" s="135"/>
      <c r="J107" s="134"/>
      <c r="K107" s="135" t="s">
        <v>119</v>
      </c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6">
        <f>'IO.03 - Nová odtoková sto...'!J32</f>
        <v>0</v>
      </c>
      <c r="AH107" s="134"/>
      <c r="AI107" s="134"/>
      <c r="AJ107" s="134"/>
      <c r="AK107" s="134"/>
      <c r="AL107" s="134"/>
      <c r="AM107" s="134"/>
      <c r="AN107" s="136">
        <f>SUM(AG107,AT107)</f>
        <v>0</v>
      </c>
      <c r="AO107" s="134"/>
      <c r="AP107" s="134"/>
      <c r="AQ107" s="137" t="s">
        <v>86</v>
      </c>
      <c r="AR107" s="73"/>
      <c r="AS107" s="138">
        <v>0</v>
      </c>
      <c r="AT107" s="139">
        <f>ROUND(SUM(AV107:AW107),2)</f>
        <v>0</v>
      </c>
      <c r="AU107" s="140">
        <f>'IO.03 - Nová odtoková sto...'!P127</f>
        <v>0</v>
      </c>
      <c r="AV107" s="139">
        <f>'IO.03 - Nová odtoková sto...'!J35</f>
        <v>0</v>
      </c>
      <c r="AW107" s="139">
        <f>'IO.03 - Nová odtoková sto...'!J36</f>
        <v>0</v>
      </c>
      <c r="AX107" s="139">
        <f>'IO.03 - Nová odtoková sto...'!J37</f>
        <v>0</v>
      </c>
      <c r="AY107" s="139">
        <f>'IO.03 - Nová odtoková sto...'!J38</f>
        <v>0</v>
      </c>
      <c r="AZ107" s="139">
        <f>'IO.03 - Nová odtoková sto...'!F35</f>
        <v>0</v>
      </c>
      <c r="BA107" s="139">
        <f>'IO.03 - Nová odtoková sto...'!F36</f>
        <v>0</v>
      </c>
      <c r="BB107" s="139">
        <f>'IO.03 - Nová odtoková sto...'!F37</f>
        <v>0</v>
      </c>
      <c r="BC107" s="139">
        <f>'IO.03 - Nová odtoková sto...'!F38</f>
        <v>0</v>
      </c>
      <c r="BD107" s="141">
        <f>'IO.03 - Nová odtoková sto...'!F39</f>
        <v>0</v>
      </c>
      <c r="BE107" s="4"/>
      <c r="BT107" s="142" t="s">
        <v>82</v>
      </c>
      <c r="BV107" s="142" t="s">
        <v>75</v>
      </c>
      <c r="BW107" s="142" t="s">
        <v>120</v>
      </c>
      <c r="BX107" s="142" t="s">
        <v>111</v>
      </c>
      <c r="CL107" s="142" t="s">
        <v>1</v>
      </c>
    </row>
    <row r="108" spans="1:90" s="4" customFormat="1" ht="14.4" customHeight="1">
      <c r="A108" s="133" t="s">
        <v>83</v>
      </c>
      <c r="B108" s="71"/>
      <c r="C108" s="134"/>
      <c r="D108" s="134"/>
      <c r="E108" s="135" t="s">
        <v>121</v>
      </c>
      <c r="F108" s="135"/>
      <c r="G108" s="135"/>
      <c r="H108" s="135"/>
      <c r="I108" s="135"/>
      <c r="J108" s="134"/>
      <c r="K108" s="135" t="s">
        <v>122</v>
      </c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6">
        <f>'IO.04 - Nová areálová deš...'!J32</f>
        <v>0</v>
      </c>
      <c r="AH108" s="134"/>
      <c r="AI108" s="134"/>
      <c r="AJ108" s="134"/>
      <c r="AK108" s="134"/>
      <c r="AL108" s="134"/>
      <c r="AM108" s="134"/>
      <c r="AN108" s="136">
        <f>SUM(AG108,AT108)</f>
        <v>0</v>
      </c>
      <c r="AO108" s="134"/>
      <c r="AP108" s="134"/>
      <c r="AQ108" s="137" t="s">
        <v>86</v>
      </c>
      <c r="AR108" s="73"/>
      <c r="AS108" s="138">
        <v>0</v>
      </c>
      <c r="AT108" s="139">
        <f>ROUND(SUM(AV108:AW108),2)</f>
        <v>0</v>
      </c>
      <c r="AU108" s="140">
        <f>'IO.04 - Nová areálová deš...'!P127</f>
        <v>0</v>
      </c>
      <c r="AV108" s="139">
        <f>'IO.04 - Nová areálová deš...'!J35</f>
        <v>0</v>
      </c>
      <c r="AW108" s="139">
        <f>'IO.04 - Nová areálová deš...'!J36</f>
        <v>0</v>
      </c>
      <c r="AX108" s="139">
        <f>'IO.04 - Nová areálová deš...'!J37</f>
        <v>0</v>
      </c>
      <c r="AY108" s="139">
        <f>'IO.04 - Nová areálová deš...'!J38</f>
        <v>0</v>
      </c>
      <c r="AZ108" s="139">
        <f>'IO.04 - Nová areálová deš...'!F35</f>
        <v>0</v>
      </c>
      <c r="BA108" s="139">
        <f>'IO.04 - Nová areálová deš...'!F36</f>
        <v>0</v>
      </c>
      <c r="BB108" s="139">
        <f>'IO.04 - Nová areálová deš...'!F37</f>
        <v>0</v>
      </c>
      <c r="BC108" s="139">
        <f>'IO.04 - Nová areálová deš...'!F38</f>
        <v>0</v>
      </c>
      <c r="BD108" s="141">
        <f>'IO.04 - Nová areálová deš...'!F39</f>
        <v>0</v>
      </c>
      <c r="BE108" s="4"/>
      <c r="BT108" s="142" t="s">
        <v>82</v>
      </c>
      <c r="BV108" s="142" t="s">
        <v>75</v>
      </c>
      <c r="BW108" s="142" t="s">
        <v>123</v>
      </c>
      <c r="BX108" s="142" t="s">
        <v>111</v>
      </c>
      <c r="CL108" s="142" t="s">
        <v>1</v>
      </c>
    </row>
    <row r="109" spans="1:90" s="4" customFormat="1" ht="24" customHeight="1">
      <c r="A109" s="133" t="s">
        <v>83</v>
      </c>
      <c r="B109" s="71"/>
      <c r="C109" s="134"/>
      <c r="D109" s="134"/>
      <c r="E109" s="135" t="s">
        <v>124</v>
      </c>
      <c r="F109" s="135"/>
      <c r="G109" s="135"/>
      <c r="H109" s="135"/>
      <c r="I109" s="135"/>
      <c r="J109" s="134"/>
      <c r="K109" s="135" t="s">
        <v>125</v>
      </c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6">
        <f>'IO.05 - Nová požární nádr...'!J32</f>
        <v>0</v>
      </c>
      <c r="AH109" s="134"/>
      <c r="AI109" s="134"/>
      <c r="AJ109" s="134"/>
      <c r="AK109" s="134"/>
      <c r="AL109" s="134"/>
      <c r="AM109" s="134"/>
      <c r="AN109" s="136">
        <f>SUM(AG109,AT109)</f>
        <v>0</v>
      </c>
      <c r="AO109" s="134"/>
      <c r="AP109" s="134"/>
      <c r="AQ109" s="137" t="s">
        <v>86</v>
      </c>
      <c r="AR109" s="73"/>
      <c r="AS109" s="138">
        <v>0</v>
      </c>
      <c r="AT109" s="139">
        <f>ROUND(SUM(AV109:AW109),2)</f>
        <v>0</v>
      </c>
      <c r="AU109" s="140">
        <f>'IO.05 - Nová požární nádr...'!P126</f>
        <v>0</v>
      </c>
      <c r="AV109" s="139">
        <f>'IO.05 - Nová požární nádr...'!J35</f>
        <v>0</v>
      </c>
      <c r="AW109" s="139">
        <f>'IO.05 - Nová požární nádr...'!J36</f>
        <v>0</v>
      </c>
      <c r="AX109" s="139">
        <f>'IO.05 - Nová požární nádr...'!J37</f>
        <v>0</v>
      </c>
      <c r="AY109" s="139">
        <f>'IO.05 - Nová požární nádr...'!J38</f>
        <v>0</v>
      </c>
      <c r="AZ109" s="139">
        <f>'IO.05 - Nová požární nádr...'!F35</f>
        <v>0</v>
      </c>
      <c r="BA109" s="139">
        <f>'IO.05 - Nová požární nádr...'!F36</f>
        <v>0</v>
      </c>
      <c r="BB109" s="139">
        <f>'IO.05 - Nová požární nádr...'!F37</f>
        <v>0</v>
      </c>
      <c r="BC109" s="139">
        <f>'IO.05 - Nová požární nádr...'!F38</f>
        <v>0</v>
      </c>
      <c r="BD109" s="141">
        <f>'IO.05 - Nová požární nádr...'!F39</f>
        <v>0</v>
      </c>
      <c r="BE109" s="4"/>
      <c r="BT109" s="142" t="s">
        <v>82</v>
      </c>
      <c r="BV109" s="142" t="s">
        <v>75</v>
      </c>
      <c r="BW109" s="142" t="s">
        <v>126</v>
      </c>
      <c r="BX109" s="142" t="s">
        <v>111</v>
      </c>
      <c r="CL109" s="142" t="s">
        <v>1</v>
      </c>
    </row>
    <row r="110" spans="1:91" s="7" customFormat="1" ht="26.4" customHeight="1">
      <c r="A110" s="133" t="s">
        <v>83</v>
      </c>
      <c r="B110" s="120"/>
      <c r="C110" s="121"/>
      <c r="D110" s="122" t="s">
        <v>127</v>
      </c>
      <c r="E110" s="122"/>
      <c r="F110" s="122"/>
      <c r="G110" s="122"/>
      <c r="H110" s="122"/>
      <c r="I110" s="123"/>
      <c r="J110" s="122" t="s">
        <v>128</v>
      </c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5">
        <f>'PS 02 - Technologická ele...'!J30</f>
        <v>0</v>
      </c>
      <c r="AH110" s="123"/>
      <c r="AI110" s="123"/>
      <c r="AJ110" s="123"/>
      <c r="AK110" s="123"/>
      <c r="AL110" s="123"/>
      <c r="AM110" s="123"/>
      <c r="AN110" s="125">
        <f>SUM(AG110,AT110)</f>
        <v>0</v>
      </c>
      <c r="AO110" s="123"/>
      <c r="AP110" s="123"/>
      <c r="AQ110" s="126" t="s">
        <v>79</v>
      </c>
      <c r="AR110" s="127"/>
      <c r="AS110" s="128">
        <v>0</v>
      </c>
      <c r="AT110" s="129">
        <f>ROUND(SUM(AV110:AW110),2)</f>
        <v>0</v>
      </c>
      <c r="AU110" s="130">
        <f>'PS 02 - Technologická ele...'!P126</f>
        <v>0</v>
      </c>
      <c r="AV110" s="129">
        <f>'PS 02 - Technologická ele...'!J33</f>
        <v>0</v>
      </c>
      <c r="AW110" s="129">
        <f>'PS 02 - Technologická ele...'!J34</f>
        <v>0</v>
      </c>
      <c r="AX110" s="129">
        <f>'PS 02 - Technologická ele...'!J35</f>
        <v>0</v>
      </c>
      <c r="AY110" s="129">
        <f>'PS 02 - Technologická ele...'!J36</f>
        <v>0</v>
      </c>
      <c r="AZ110" s="129">
        <f>'PS 02 - Technologická ele...'!F33</f>
        <v>0</v>
      </c>
      <c r="BA110" s="129">
        <f>'PS 02 - Technologická ele...'!F34</f>
        <v>0</v>
      </c>
      <c r="BB110" s="129">
        <f>'PS 02 - Technologická ele...'!F35</f>
        <v>0</v>
      </c>
      <c r="BC110" s="129">
        <f>'PS 02 - Technologická ele...'!F36</f>
        <v>0</v>
      </c>
      <c r="BD110" s="131">
        <f>'PS 02 - Technologická ele...'!F37</f>
        <v>0</v>
      </c>
      <c r="BE110" s="7"/>
      <c r="BT110" s="132" t="s">
        <v>80</v>
      </c>
      <c r="BV110" s="132" t="s">
        <v>75</v>
      </c>
      <c r="BW110" s="132" t="s">
        <v>129</v>
      </c>
      <c r="BX110" s="132" t="s">
        <v>5</v>
      </c>
      <c r="CL110" s="132" t="s">
        <v>1</v>
      </c>
      <c r="CM110" s="132" t="s">
        <v>82</v>
      </c>
    </row>
    <row r="111" spans="1:91" s="7" customFormat="1" ht="26.4" customHeight="1">
      <c r="A111" s="133" t="s">
        <v>83</v>
      </c>
      <c r="B111" s="120"/>
      <c r="C111" s="121"/>
      <c r="D111" s="122" t="s">
        <v>130</v>
      </c>
      <c r="E111" s="122"/>
      <c r="F111" s="122"/>
      <c r="G111" s="122"/>
      <c r="H111" s="122"/>
      <c r="I111" s="123"/>
      <c r="J111" s="122" t="s">
        <v>131</v>
      </c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5">
        <f>'PS 01 - Technologie ČOV'!J30</f>
        <v>0</v>
      </c>
      <c r="AH111" s="123"/>
      <c r="AI111" s="123"/>
      <c r="AJ111" s="123"/>
      <c r="AK111" s="123"/>
      <c r="AL111" s="123"/>
      <c r="AM111" s="123"/>
      <c r="AN111" s="125">
        <f>SUM(AG111,AT111)</f>
        <v>0</v>
      </c>
      <c r="AO111" s="123"/>
      <c r="AP111" s="123"/>
      <c r="AQ111" s="126" t="s">
        <v>79</v>
      </c>
      <c r="AR111" s="127"/>
      <c r="AS111" s="128">
        <v>0</v>
      </c>
      <c r="AT111" s="129">
        <f>ROUND(SUM(AV111:AW111),2)</f>
        <v>0</v>
      </c>
      <c r="AU111" s="130">
        <f>'PS 01 - Technologie ČOV'!P121</f>
        <v>0</v>
      </c>
      <c r="AV111" s="129">
        <f>'PS 01 - Technologie ČOV'!J33</f>
        <v>0</v>
      </c>
      <c r="AW111" s="129">
        <f>'PS 01 - Technologie ČOV'!J34</f>
        <v>0</v>
      </c>
      <c r="AX111" s="129">
        <f>'PS 01 - Technologie ČOV'!J35</f>
        <v>0</v>
      </c>
      <c r="AY111" s="129">
        <f>'PS 01 - Technologie ČOV'!J36</f>
        <v>0</v>
      </c>
      <c r="AZ111" s="129">
        <f>'PS 01 - Technologie ČOV'!F33</f>
        <v>0</v>
      </c>
      <c r="BA111" s="129">
        <f>'PS 01 - Technologie ČOV'!F34</f>
        <v>0</v>
      </c>
      <c r="BB111" s="129">
        <f>'PS 01 - Technologie ČOV'!F35</f>
        <v>0</v>
      </c>
      <c r="BC111" s="129">
        <f>'PS 01 - Technologie ČOV'!F36</f>
        <v>0</v>
      </c>
      <c r="BD111" s="131">
        <f>'PS 01 - Technologie ČOV'!F37</f>
        <v>0</v>
      </c>
      <c r="BE111" s="7"/>
      <c r="BT111" s="132" t="s">
        <v>80</v>
      </c>
      <c r="BV111" s="132" t="s">
        <v>75</v>
      </c>
      <c r="BW111" s="132" t="s">
        <v>132</v>
      </c>
      <c r="BX111" s="132" t="s">
        <v>5</v>
      </c>
      <c r="CL111" s="132" t="s">
        <v>1</v>
      </c>
      <c r="CM111" s="132" t="s">
        <v>82</v>
      </c>
    </row>
    <row r="112" spans="1:91" s="7" customFormat="1" ht="14.4" customHeight="1">
      <c r="A112" s="133" t="s">
        <v>83</v>
      </c>
      <c r="B112" s="120"/>
      <c r="C112" s="121"/>
      <c r="D112" s="122" t="s">
        <v>133</v>
      </c>
      <c r="E112" s="122"/>
      <c r="F112" s="122"/>
      <c r="G112" s="122"/>
      <c r="H112" s="122"/>
      <c r="I112" s="123"/>
      <c r="J112" s="122" t="s">
        <v>134</v>
      </c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5">
        <f>'VRN - Vedlejší rozpočtové...'!J30</f>
        <v>0</v>
      </c>
      <c r="AH112" s="123"/>
      <c r="AI112" s="123"/>
      <c r="AJ112" s="123"/>
      <c r="AK112" s="123"/>
      <c r="AL112" s="123"/>
      <c r="AM112" s="123"/>
      <c r="AN112" s="125">
        <f>SUM(AG112,AT112)</f>
        <v>0</v>
      </c>
      <c r="AO112" s="123"/>
      <c r="AP112" s="123"/>
      <c r="AQ112" s="126" t="s">
        <v>79</v>
      </c>
      <c r="AR112" s="127"/>
      <c r="AS112" s="143">
        <v>0</v>
      </c>
      <c r="AT112" s="144">
        <f>ROUND(SUM(AV112:AW112),2)</f>
        <v>0</v>
      </c>
      <c r="AU112" s="145">
        <f>'VRN - Vedlejší rozpočtové...'!P117</f>
        <v>0</v>
      </c>
      <c r="AV112" s="144">
        <f>'VRN - Vedlejší rozpočtové...'!J33</f>
        <v>0</v>
      </c>
      <c r="AW112" s="144">
        <f>'VRN - Vedlejší rozpočtové...'!J34</f>
        <v>0</v>
      </c>
      <c r="AX112" s="144">
        <f>'VRN - Vedlejší rozpočtové...'!J35</f>
        <v>0</v>
      </c>
      <c r="AY112" s="144">
        <f>'VRN - Vedlejší rozpočtové...'!J36</f>
        <v>0</v>
      </c>
      <c r="AZ112" s="144">
        <f>'VRN - Vedlejší rozpočtové...'!F33</f>
        <v>0</v>
      </c>
      <c r="BA112" s="144">
        <f>'VRN - Vedlejší rozpočtové...'!F34</f>
        <v>0</v>
      </c>
      <c r="BB112" s="144">
        <f>'VRN - Vedlejší rozpočtové...'!F35</f>
        <v>0</v>
      </c>
      <c r="BC112" s="144">
        <f>'VRN - Vedlejší rozpočtové...'!F36</f>
        <v>0</v>
      </c>
      <c r="BD112" s="146">
        <f>'VRN - Vedlejší rozpočtové...'!F37</f>
        <v>0</v>
      </c>
      <c r="BE112" s="7"/>
      <c r="BT112" s="132" t="s">
        <v>80</v>
      </c>
      <c r="BV112" s="132" t="s">
        <v>75</v>
      </c>
      <c r="BW112" s="132" t="s">
        <v>135</v>
      </c>
      <c r="BX112" s="132" t="s">
        <v>5</v>
      </c>
      <c r="CL112" s="132" t="s">
        <v>1</v>
      </c>
      <c r="CM112" s="132" t="s">
        <v>82</v>
      </c>
    </row>
    <row r="113" spans="1:57" s="2" customFormat="1" ht="30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5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</row>
    <row r="114" spans="1:57" s="2" customFormat="1" ht="6.95" customHeight="1">
      <c r="A114" s="39"/>
      <c r="B114" s="67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45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</sheetData>
  <sheetProtection password="CC35" sheet="1" objects="1" scenarios="1" formatColumns="0" formatRows="0"/>
  <mergeCells count="110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AN102:AP102"/>
    <mergeCell ref="AN103:AP103"/>
    <mergeCell ref="AN104:AP104"/>
    <mergeCell ref="AN105:AP105"/>
    <mergeCell ref="AN106:AP106"/>
    <mergeCell ref="AN107:AP107"/>
    <mergeCell ref="AN108:AP108"/>
    <mergeCell ref="AN109:AP109"/>
    <mergeCell ref="AN110:AP110"/>
    <mergeCell ref="AN111:AP111"/>
    <mergeCell ref="AN112:AP112"/>
    <mergeCell ref="D111:H111"/>
    <mergeCell ref="D110:H110"/>
    <mergeCell ref="D112:H112"/>
    <mergeCell ref="AG104:AM104"/>
    <mergeCell ref="AG103:AM103"/>
    <mergeCell ref="AG105:AM105"/>
    <mergeCell ref="AG106:AM106"/>
    <mergeCell ref="AG107:AM107"/>
    <mergeCell ref="AG108:AM108"/>
    <mergeCell ref="AG109:AM109"/>
    <mergeCell ref="AG110:AM110"/>
    <mergeCell ref="AG111:AM111"/>
    <mergeCell ref="AG112:AM112"/>
    <mergeCell ref="K109:AF109"/>
    <mergeCell ref="K108:AF108"/>
    <mergeCell ref="J110:AF110"/>
    <mergeCell ref="J111:AF111"/>
    <mergeCell ref="J112:AF112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102:AM102"/>
    <mergeCell ref="AG94:AM94"/>
    <mergeCell ref="AN94:AP94"/>
    <mergeCell ref="C92:G92"/>
    <mergeCell ref="I92:AF92"/>
    <mergeCell ref="J95:AF95"/>
    <mergeCell ref="K96:AF96"/>
    <mergeCell ref="K97:AF97"/>
    <mergeCell ref="K98:AF98"/>
    <mergeCell ref="K99:AF99"/>
    <mergeCell ref="K100:AF100"/>
    <mergeCell ref="J101:AF101"/>
    <mergeCell ref="J102:AF102"/>
    <mergeCell ref="J103:AF103"/>
    <mergeCell ref="J104:AF104"/>
    <mergeCell ref="K105:AF105"/>
    <mergeCell ref="K106:AF106"/>
    <mergeCell ref="K107:AF107"/>
    <mergeCell ref="D95:H95"/>
    <mergeCell ref="D102:H102"/>
    <mergeCell ref="E96:I96"/>
    <mergeCell ref="E97:I97"/>
    <mergeCell ref="E98:I98"/>
    <mergeCell ref="E99:I99"/>
    <mergeCell ref="E100:I100"/>
    <mergeCell ref="D101:H101"/>
    <mergeCell ref="D103:H103"/>
    <mergeCell ref="D104:H104"/>
    <mergeCell ref="E105:I105"/>
    <mergeCell ref="E106:I106"/>
    <mergeCell ref="E107:I107"/>
    <mergeCell ref="E108:I108"/>
    <mergeCell ref="E109:I109"/>
  </mergeCells>
  <hyperlinks>
    <hyperlink ref="A96" location="'RYCHNOV 01 - SO-01-Rozšíř...'!C2" display="/"/>
    <hyperlink ref="A97" location="'RYCHNOV 02 - SO-02-Staveb...'!C2" display="/"/>
    <hyperlink ref="A98" location="'RYCHNOV 03 - SO-03-Novost...'!C2" display="/"/>
    <hyperlink ref="A99" location="'RYCHNOV 04 - SO 04 Objekt...'!C2" display="/"/>
    <hyperlink ref="A100" location="'RYCHNOV 05 - SO 05 Objekt...'!C2" display="/"/>
    <hyperlink ref="A101" location="'D.1.4a - Stavební elektro...'!C2" display="/"/>
    <hyperlink ref="A102" location="'D.1.4b - Zdravotní technika'!C2" display="/"/>
    <hyperlink ref="A103" location="'D.1.4c - Zařízení vzducho...'!C2" display="/"/>
    <hyperlink ref="A105" location="'IO.01 - Přeložka přívodní...'!C2" display="/"/>
    <hyperlink ref="A106" location="'IO.02 - Přeložka dešťové ...'!C2" display="/"/>
    <hyperlink ref="A107" location="'IO.03 - Nová odtoková sto...'!C2" display="/"/>
    <hyperlink ref="A108" location="'IO.04 - Nová areálová deš...'!C2" display="/"/>
    <hyperlink ref="A109" location="'IO.05 - Nová požární nádr...'!C2" display="/"/>
    <hyperlink ref="A110" location="'PS 02 - Technologická ele...'!C2" display="/"/>
    <hyperlink ref="A111" location="'PS 01 - Technologie ČOV'!C2" display="/"/>
    <hyperlink ref="A112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0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43.57421875" style="1" customWidth="1"/>
    <col min="7" max="7" width="6.00390625" style="1" customWidth="1"/>
    <col min="8" max="8" width="9.8515625" style="1" customWidth="1"/>
    <col min="9" max="9" width="17.28125" style="147" customWidth="1"/>
    <col min="10" max="10" width="17.28125" style="1" customWidth="1"/>
    <col min="11" max="11" width="17.28125" style="1" hidden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114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1"/>
      <c r="AT3" s="18" t="s">
        <v>82</v>
      </c>
    </row>
    <row r="4" spans="2:46" s="1" customFormat="1" ht="24.95" customHeight="1">
      <c r="B4" s="21"/>
      <c r="D4" s="151" t="s">
        <v>136</v>
      </c>
      <c r="I4" s="147"/>
      <c r="L4" s="21"/>
      <c r="M4" s="152" t="s">
        <v>10</v>
      </c>
      <c r="AT4" s="18" t="s">
        <v>4</v>
      </c>
    </row>
    <row r="5" spans="2:12" s="1" customFormat="1" ht="6.95" customHeight="1">
      <c r="B5" s="21"/>
      <c r="I5" s="147"/>
      <c r="L5" s="21"/>
    </row>
    <row r="6" spans="2:12" s="1" customFormat="1" ht="12" customHeight="1">
      <c r="B6" s="21"/>
      <c r="D6" s="153" t="s">
        <v>16</v>
      </c>
      <c r="I6" s="147"/>
      <c r="L6" s="21"/>
    </row>
    <row r="7" spans="2:12" s="1" customFormat="1" ht="24" customHeight="1">
      <c r="B7" s="21"/>
      <c r="E7" s="154" t="str">
        <f>'Rekapitulace stavby'!K6</f>
        <v>Revitalizace čistírny odpadních vod v areálu nemocnice Rychnov nad Kněžnou</v>
      </c>
      <c r="F7" s="153"/>
      <c r="G7" s="153"/>
      <c r="H7" s="153"/>
      <c r="I7" s="147"/>
      <c r="L7" s="21"/>
    </row>
    <row r="8" spans="2:12" s="1" customFormat="1" ht="12" customHeight="1">
      <c r="B8" s="21"/>
      <c r="D8" s="153" t="s">
        <v>137</v>
      </c>
      <c r="I8" s="147"/>
      <c r="L8" s="21"/>
    </row>
    <row r="9" spans="1:31" s="2" customFormat="1" ht="14.4" customHeight="1">
      <c r="A9" s="39"/>
      <c r="B9" s="45"/>
      <c r="C9" s="39"/>
      <c r="D9" s="39"/>
      <c r="E9" s="154" t="s">
        <v>1831</v>
      </c>
      <c r="F9" s="39"/>
      <c r="G9" s="39"/>
      <c r="H9" s="39"/>
      <c r="I9" s="155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3" t="s">
        <v>139</v>
      </c>
      <c r="E10" s="39"/>
      <c r="F10" s="39"/>
      <c r="G10" s="39"/>
      <c r="H10" s="39"/>
      <c r="I10" s="155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4.4" customHeight="1">
      <c r="A11" s="39"/>
      <c r="B11" s="45"/>
      <c r="C11" s="39"/>
      <c r="D11" s="39"/>
      <c r="E11" s="156" t="s">
        <v>1832</v>
      </c>
      <c r="F11" s="39"/>
      <c r="G11" s="39"/>
      <c r="H11" s="39"/>
      <c r="I11" s="155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155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3" t="s">
        <v>18</v>
      </c>
      <c r="E13" s="39"/>
      <c r="F13" s="142" t="s">
        <v>1</v>
      </c>
      <c r="G13" s="39"/>
      <c r="H13" s="39"/>
      <c r="I13" s="157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3" t="s">
        <v>20</v>
      </c>
      <c r="E14" s="39"/>
      <c r="F14" s="142" t="s">
        <v>21</v>
      </c>
      <c r="G14" s="39"/>
      <c r="H14" s="39"/>
      <c r="I14" s="157" t="s">
        <v>22</v>
      </c>
      <c r="J14" s="158" t="str">
        <f>'Rekapitulace stavby'!AN8</f>
        <v>25. 8. 2020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155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3" t="s">
        <v>24</v>
      </c>
      <c r="E16" s="39"/>
      <c r="F16" s="39"/>
      <c r="G16" s="39"/>
      <c r="H16" s="39"/>
      <c r="I16" s="157" t="s">
        <v>25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7" t="s">
        <v>26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155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3" t="s">
        <v>27</v>
      </c>
      <c r="E19" s="39"/>
      <c r="F19" s="39"/>
      <c r="G19" s="39"/>
      <c r="H19" s="39"/>
      <c r="I19" s="157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7" t="s">
        <v>26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155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3" t="s">
        <v>29</v>
      </c>
      <c r="E22" s="39"/>
      <c r="F22" s="39"/>
      <c r="G22" s="39"/>
      <c r="H22" s="39"/>
      <c r="I22" s="157" t="s">
        <v>25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 xml:space="preserve"> </v>
      </c>
      <c r="F23" s="39"/>
      <c r="G23" s="39"/>
      <c r="H23" s="39"/>
      <c r="I23" s="157" t="s">
        <v>26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155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3" t="s">
        <v>31</v>
      </c>
      <c r="E25" s="39"/>
      <c r="F25" s="39"/>
      <c r="G25" s="39"/>
      <c r="H25" s="39"/>
      <c r="I25" s="157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7" t="s">
        <v>26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155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3" t="s">
        <v>32</v>
      </c>
      <c r="E28" s="39"/>
      <c r="F28" s="39"/>
      <c r="G28" s="39"/>
      <c r="H28" s="39"/>
      <c r="I28" s="155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4.4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155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4"/>
      <c r="E31" s="164"/>
      <c r="F31" s="164"/>
      <c r="G31" s="164"/>
      <c r="H31" s="164"/>
      <c r="I31" s="165"/>
      <c r="J31" s="164"/>
      <c r="K31" s="164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6" t="s">
        <v>33</v>
      </c>
      <c r="E32" s="39"/>
      <c r="F32" s="39"/>
      <c r="G32" s="39"/>
      <c r="H32" s="39"/>
      <c r="I32" s="155"/>
      <c r="J32" s="167">
        <f>ROUND(J127,2)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4"/>
      <c r="E33" s="164"/>
      <c r="F33" s="164"/>
      <c r="G33" s="164"/>
      <c r="H33" s="164"/>
      <c r="I33" s="165"/>
      <c r="J33" s="164"/>
      <c r="K33" s="164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8" t="s">
        <v>35</v>
      </c>
      <c r="G34" s="39"/>
      <c r="H34" s="39"/>
      <c r="I34" s="169" t="s">
        <v>34</v>
      </c>
      <c r="J34" s="168" t="s">
        <v>36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70" t="s">
        <v>37</v>
      </c>
      <c r="E35" s="153" t="s">
        <v>38</v>
      </c>
      <c r="F35" s="171">
        <f>ROUND((SUM(BE127:BE189)),2)</f>
        <v>0</v>
      </c>
      <c r="G35" s="39"/>
      <c r="H35" s="39"/>
      <c r="I35" s="172">
        <v>0.21</v>
      </c>
      <c r="J35" s="171">
        <f>ROUND(((SUM(BE127:BE189))*I35),2)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3" t="s">
        <v>39</v>
      </c>
      <c r="F36" s="171">
        <f>ROUND((SUM(BF127:BF189)),2)</f>
        <v>0</v>
      </c>
      <c r="G36" s="39"/>
      <c r="H36" s="39"/>
      <c r="I36" s="172">
        <v>0.15</v>
      </c>
      <c r="J36" s="171">
        <f>ROUND(((SUM(BF127:BF189))*I36),2)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3" t="s">
        <v>40</v>
      </c>
      <c r="F37" s="171">
        <f>ROUND((SUM(BG127:BG189)),2)</f>
        <v>0</v>
      </c>
      <c r="G37" s="39"/>
      <c r="H37" s="39"/>
      <c r="I37" s="172">
        <v>0.21</v>
      </c>
      <c r="J37" s="171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3" t="s">
        <v>41</v>
      </c>
      <c r="F38" s="171">
        <f>ROUND((SUM(BH127:BH189)),2)</f>
        <v>0</v>
      </c>
      <c r="G38" s="39"/>
      <c r="H38" s="39"/>
      <c r="I38" s="172">
        <v>0.15</v>
      </c>
      <c r="J38" s="171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3" t="s">
        <v>42</v>
      </c>
      <c r="F39" s="171">
        <f>ROUND((SUM(BI127:BI189)),2)</f>
        <v>0</v>
      </c>
      <c r="G39" s="39"/>
      <c r="H39" s="39"/>
      <c r="I39" s="172">
        <v>0</v>
      </c>
      <c r="J39" s="171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155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73"/>
      <c r="D41" s="174" t="s">
        <v>43</v>
      </c>
      <c r="E41" s="175"/>
      <c r="F41" s="175"/>
      <c r="G41" s="176" t="s">
        <v>44</v>
      </c>
      <c r="H41" s="177" t="s">
        <v>45</v>
      </c>
      <c r="I41" s="178"/>
      <c r="J41" s="179">
        <f>SUM(J32:J39)</f>
        <v>0</v>
      </c>
      <c r="K41" s="180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155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I43" s="147"/>
      <c r="L43" s="21"/>
    </row>
    <row r="44" spans="2:12" s="1" customFormat="1" ht="14.4" customHeight="1">
      <c r="B44" s="21"/>
      <c r="I44" s="147"/>
      <c r="L44" s="21"/>
    </row>
    <row r="45" spans="2:12" s="1" customFormat="1" ht="14.4" customHeight="1">
      <c r="B45" s="21"/>
      <c r="I45" s="147"/>
      <c r="L45" s="21"/>
    </row>
    <row r="46" spans="2:12" s="1" customFormat="1" ht="14.4" customHeight="1">
      <c r="B46" s="21"/>
      <c r="I46" s="147"/>
      <c r="L46" s="21"/>
    </row>
    <row r="47" spans="2:12" s="1" customFormat="1" ht="14.4" customHeight="1">
      <c r="B47" s="21"/>
      <c r="I47" s="147"/>
      <c r="L47" s="21"/>
    </row>
    <row r="48" spans="2:12" s="1" customFormat="1" ht="14.4" customHeight="1">
      <c r="B48" s="21"/>
      <c r="I48" s="147"/>
      <c r="L48" s="21"/>
    </row>
    <row r="49" spans="2:12" s="1" customFormat="1" ht="14.4" customHeight="1">
      <c r="B49" s="21"/>
      <c r="I49" s="147"/>
      <c r="L49" s="21"/>
    </row>
    <row r="50" spans="2:12" s="2" customFormat="1" ht="14.4" customHeight="1">
      <c r="B50" s="64"/>
      <c r="D50" s="181" t="s">
        <v>46</v>
      </c>
      <c r="E50" s="182"/>
      <c r="F50" s="182"/>
      <c r="G50" s="181" t="s">
        <v>47</v>
      </c>
      <c r="H50" s="182"/>
      <c r="I50" s="183"/>
      <c r="J50" s="182"/>
      <c r="K50" s="182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84" t="s">
        <v>48</v>
      </c>
      <c r="E61" s="185"/>
      <c r="F61" s="186" t="s">
        <v>49</v>
      </c>
      <c r="G61" s="184" t="s">
        <v>48</v>
      </c>
      <c r="H61" s="185"/>
      <c r="I61" s="187"/>
      <c r="J61" s="188" t="s">
        <v>49</v>
      </c>
      <c r="K61" s="185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81" t="s">
        <v>50</v>
      </c>
      <c r="E65" s="189"/>
      <c r="F65" s="189"/>
      <c r="G65" s="181" t="s">
        <v>51</v>
      </c>
      <c r="H65" s="189"/>
      <c r="I65" s="190"/>
      <c r="J65" s="189"/>
      <c r="K65" s="18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84" t="s">
        <v>48</v>
      </c>
      <c r="E76" s="185"/>
      <c r="F76" s="186" t="s">
        <v>49</v>
      </c>
      <c r="G76" s="184" t="s">
        <v>48</v>
      </c>
      <c r="H76" s="185"/>
      <c r="I76" s="187"/>
      <c r="J76" s="188" t="s">
        <v>49</v>
      </c>
      <c r="K76" s="185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145</v>
      </c>
      <c r="D82" s="41"/>
      <c r="E82" s="41"/>
      <c r="F82" s="41"/>
      <c r="G82" s="41"/>
      <c r="H82" s="41"/>
      <c r="I82" s="155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55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55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4" customHeight="1">
      <c r="A85" s="39"/>
      <c r="B85" s="40"/>
      <c r="C85" s="41"/>
      <c r="D85" s="41"/>
      <c r="E85" s="197" t="str">
        <f>E7</f>
        <v>Revitalizace čistírny odpadních vod v areálu nemocnice Rychnov nad Kněžnou</v>
      </c>
      <c r="F85" s="33"/>
      <c r="G85" s="33"/>
      <c r="H85" s="33"/>
      <c r="I85" s="155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137</v>
      </c>
      <c r="D86" s="23"/>
      <c r="E86" s="23"/>
      <c r="F86" s="23"/>
      <c r="G86" s="23"/>
      <c r="H86" s="23"/>
      <c r="I86" s="147"/>
      <c r="J86" s="23"/>
      <c r="K86" s="23"/>
      <c r="L86" s="21"/>
    </row>
    <row r="87" spans="1:31" s="2" customFormat="1" ht="14.4" customHeight="1">
      <c r="A87" s="39"/>
      <c r="B87" s="40"/>
      <c r="C87" s="41"/>
      <c r="D87" s="41"/>
      <c r="E87" s="197" t="s">
        <v>1831</v>
      </c>
      <c r="F87" s="41"/>
      <c r="G87" s="41"/>
      <c r="H87" s="41"/>
      <c r="I87" s="155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139</v>
      </c>
      <c r="D88" s="41"/>
      <c r="E88" s="41"/>
      <c r="F88" s="41"/>
      <c r="G88" s="41"/>
      <c r="H88" s="41"/>
      <c r="I88" s="155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4.4" customHeight="1">
      <c r="A89" s="39"/>
      <c r="B89" s="40"/>
      <c r="C89" s="41"/>
      <c r="D89" s="41"/>
      <c r="E89" s="77" t="str">
        <f>E11</f>
        <v>IO.01 - Přeložka přívodní stoky P</v>
      </c>
      <c r="F89" s="41"/>
      <c r="G89" s="41"/>
      <c r="H89" s="41"/>
      <c r="I89" s="155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55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157" t="s">
        <v>22</v>
      </c>
      <c r="J91" s="80" t="str">
        <f>IF(J14="","",J14)</f>
        <v>25. 8. 2020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155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6" customHeight="1">
      <c r="A93" s="39"/>
      <c r="B93" s="40"/>
      <c r="C93" s="33" t="s">
        <v>24</v>
      </c>
      <c r="D93" s="41"/>
      <c r="E93" s="41"/>
      <c r="F93" s="28" t="str">
        <f>E17</f>
        <v xml:space="preserve"> </v>
      </c>
      <c r="G93" s="41"/>
      <c r="H93" s="41"/>
      <c r="I93" s="157" t="s">
        <v>29</v>
      </c>
      <c r="J93" s="37" t="str">
        <f>E23</f>
        <v xml:space="preserve"> 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6" customHeight="1">
      <c r="A94" s="39"/>
      <c r="B94" s="40"/>
      <c r="C94" s="33" t="s">
        <v>27</v>
      </c>
      <c r="D94" s="41"/>
      <c r="E94" s="41"/>
      <c r="F94" s="28" t="str">
        <f>IF(E20="","",E20)</f>
        <v>Vyplň údaj</v>
      </c>
      <c r="G94" s="41"/>
      <c r="H94" s="41"/>
      <c r="I94" s="157" t="s">
        <v>31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55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98" t="s">
        <v>146</v>
      </c>
      <c r="D96" s="199"/>
      <c r="E96" s="199"/>
      <c r="F96" s="199"/>
      <c r="G96" s="199"/>
      <c r="H96" s="199"/>
      <c r="I96" s="200"/>
      <c r="J96" s="201" t="s">
        <v>147</v>
      </c>
      <c r="K96" s="199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155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202" t="s">
        <v>148</v>
      </c>
      <c r="D98" s="41"/>
      <c r="E98" s="41"/>
      <c r="F98" s="41"/>
      <c r="G98" s="41"/>
      <c r="H98" s="41"/>
      <c r="I98" s="155"/>
      <c r="J98" s="111">
        <f>J127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149</v>
      </c>
    </row>
    <row r="99" spans="1:31" s="9" customFormat="1" ht="24.95" customHeight="1">
      <c r="A99" s="9"/>
      <c r="B99" s="203"/>
      <c r="C99" s="204"/>
      <c r="D99" s="205" t="s">
        <v>1833</v>
      </c>
      <c r="E99" s="206"/>
      <c r="F99" s="206"/>
      <c r="G99" s="206"/>
      <c r="H99" s="206"/>
      <c r="I99" s="207"/>
      <c r="J99" s="208">
        <f>J128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0"/>
      <c r="C100" s="134"/>
      <c r="D100" s="211" t="s">
        <v>1834</v>
      </c>
      <c r="E100" s="212"/>
      <c r="F100" s="212"/>
      <c r="G100" s="212"/>
      <c r="H100" s="212"/>
      <c r="I100" s="213"/>
      <c r="J100" s="214">
        <f>J129</f>
        <v>0</v>
      </c>
      <c r="K100" s="134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0"/>
      <c r="C101" s="134"/>
      <c r="D101" s="211" t="s">
        <v>1835</v>
      </c>
      <c r="E101" s="212"/>
      <c r="F101" s="212"/>
      <c r="G101" s="212"/>
      <c r="H101" s="212"/>
      <c r="I101" s="213"/>
      <c r="J101" s="214">
        <f>J153</f>
        <v>0</v>
      </c>
      <c r="K101" s="134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0"/>
      <c r="C102" s="134"/>
      <c r="D102" s="211" t="s">
        <v>1836</v>
      </c>
      <c r="E102" s="212"/>
      <c r="F102" s="212"/>
      <c r="G102" s="212"/>
      <c r="H102" s="212"/>
      <c r="I102" s="213"/>
      <c r="J102" s="214">
        <f>J167</f>
        <v>0</v>
      </c>
      <c r="K102" s="134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4"/>
      <c r="D103" s="211" t="s">
        <v>1837</v>
      </c>
      <c r="E103" s="212"/>
      <c r="F103" s="212"/>
      <c r="G103" s="212"/>
      <c r="H103" s="212"/>
      <c r="I103" s="213"/>
      <c r="J103" s="214">
        <f>J185</f>
        <v>0</v>
      </c>
      <c r="K103" s="134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203"/>
      <c r="C104" s="204"/>
      <c r="D104" s="205" t="s">
        <v>1838</v>
      </c>
      <c r="E104" s="206"/>
      <c r="F104" s="206"/>
      <c r="G104" s="206"/>
      <c r="H104" s="206"/>
      <c r="I104" s="207"/>
      <c r="J104" s="208">
        <f>J187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210"/>
      <c r="C105" s="134"/>
      <c r="D105" s="211" t="s">
        <v>1839</v>
      </c>
      <c r="E105" s="212"/>
      <c r="F105" s="212"/>
      <c r="G105" s="212"/>
      <c r="H105" s="212"/>
      <c r="I105" s="213"/>
      <c r="J105" s="214">
        <f>J188</f>
        <v>0</v>
      </c>
      <c r="K105" s="134"/>
      <c r="L105" s="21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9"/>
      <c r="B106" s="40"/>
      <c r="C106" s="41"/>
      <c r="D106" s="41"/>
      <c r="E106" s="41"/>
      <c r="F106" s="41"/>
      <c r="G106" s="41"/>
      <c r="H106" s="41"/>
      <c r="I106" s="155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67"/>
      <c r="C107" s="68"/>
      <c r="D107" s="68"/>
      <c r="E107" s="68"/>
      <c r="F107" s="68"/>
      <c r="G107" s="68"/>
      <c r="H107" s="68"/>
      <c r="I107" s="193"/>
      <c r="J107" s="68"/>
      <c r="K107" s="68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11" spans="1:31" s="2" customFormat="1" ht="6.95" customHeight="1">
      <c r="A111" s="39"/>
      <c r="B111" s="69"/>
      <c r="C111" s="70"/>
      <c r="D111" s="70"/>
      <c r="E111" s="70"/>
      <c r="F111" s="70"/>
      <c r="G111" s="70"/>
      <c r="H111" s="70"/>
      <c r="I111" s="196"/>
      <c r="J111" s="70"/>
      <c r="K111" s="70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4.95" customHeight="1">
      <c r="A112" s="39"/>
      <c r="B112" s="40"/>
      <c r="C112" s="24" t="s">
        <v>159</v>
      </c>
      <c r="D112" s="41"/>
      <c r="E112" s="41"/>
      <c r="F112" s="41"/>
      <c r="G112" s="41"/>
      <c r="H112" s="41"/>
      <c r="I112" s="155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155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16</v>
      </c>
      <c r="D114" s="41"/>
      <c r="E114" s="41"/>
      <c r="F114" s="41"/>
      <c r="G114" s="41"/>
      <c r="H114" s="41"/>
      <c r="I114" s="155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" customHeight="1">
      <c r="A115" s="39"/>
      <c r="B115" s="40"/>
      <c r="C115" s="41"/>
      <c r="D115" s="41"/>
      <c r="E115" s="197" t="str">
        <f>E7</f>
        <v>Revitalizace čistírny odpadních vod v areálu nemocnice Rychnov nad Kněžnou</v>
      </c>
      <c r="F115" s="33"/>
      <c r="G115" s="33"/>
      <c r="H115" s="33"/>
      <c r="I115" s="155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2:12" s="1" customFormat="1" ht="12" customHeight="1">
      <c r="B116" s="22"/>
      <c r="C116" s="33" t="s">
        <v>137</v>
      </c>
      <c r="D116" s="23"/>
      <c r="E116" s="23"/>
      <c r="F116" s="23"/>
      <c r="G116" s="23"/>
      <c r="H116" s="23"/>
      <c r="I116" s="147"/>
      <c r="J116" s="23"/>
      <c r="K116" s="23"/>
      <c r="L116" s="21"/>
    </row>
    <row r="117" spans="1:31" s="2" customFormat="1" ht="14.4" customHeight="1">
      <c r="A117" s="39"/>
      <c r="B117" s="40"/>
      <c r="C117" s="41"/>
      <c r="D117" s="41"/>
      <c r="E117" s="197" t="s">
        <v>1831</v>
      </c>
      <c r="F117" s="41"/>
      <c r="G117" s="41"/>
      <c r="H117" s="41"/>
      <c r="I117" s="155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139</v>
      </c>
      <c r="D118" s="41"/>
      <c r="E118" s="41"/>
      <c r="F118" s="41"/>
      <c r="G118" s="41"/>
      <c r="H118" s="41"/>
      <c r="I118" s="155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4.4" customHeight="1">
      <c r="A119" s="39"/>
      <c r="B119" s="40"/>
      <c r="C119" s="41"/>
      <c r="D119" s="41"/>
      <c r="E119" s="77" t="str">
        <f>E11</f>
        <v>IO.01 - Přeložka přívodní stoky P</v>
      </c>
      <c r="F119" s="41"/>
      <c r="G119" s="41"/>
      <c r="H119" s="41"/>
      <c r="I119" s="155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155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20</v>
      </c>
      <c r="D121" s="41"/>
      <c r="E121" s="41"/>
      <c r="F121" s="28" t="str">
        <f>F14</f>
        <v xml:space="preserve"> </v>
      </c>
      <c r="G121" s="41"/>
      <c r="H121" s="41"/>
      <c r="I121" s="157" t="s">
        <v>22</v>
      </c>
      <c r="J121" s="80" t="str">
        <f>IF(J14="","",J14)</f>
        <v>25. 8. 2020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155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6" customHeight="1">
      <c r="A123" s="39"/>
      <c r="B123" s="40"/>
      <c r="C123" s="33" t="s">
        <v>24</v>
      </c>
      <c r="D123" s="41"/>
      <c r="E123" s="41"/>
      <c r="F123" s="28" t="str">
        <f>E17</f>
        <v xml:space="preserve"> </v>
      </c>
      <c r="G123" s="41"/>
      <c r="H123" s="41"/>
      <c r="I123" s="157" t="s">
        <v>29</v>
      </c>
      <c r="J123" s="37" t="str">
        <f>E23</f>
        <v xml:space="preserve">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6" customHeight="1">
      <c r="A124" s="39"/>
      <c r="B124" s="40"/>
      <c r="C124" s="33" t="s">
        <v>27</v>
      </c>
      <c r="D124" s="41"/>
      <c r="E124" s="41"/>
      <c r="F124" s="28" t="str">
        <f>IF(E20="","",E20)</f>
        <v>Vyplň údaj</v>
      </c>
      <c r="G124" s="41"/>
      <c r="H124" s="41"/>
      <c r="I124" s="157" t="s">
        <v>31</v>
      </c>
      <c r="J124" s="37" t="str">
        <f>E26</f>
        <v xml:space="preserve"> 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0.3" customHeight="1">
      <c r="A125" s="39"/>
      <c r="B125" s="40"/>
      <c r="C125" s="41"/>
      <c r="D125" s="41"/>
      <c r="E125" s="41"/>
      <c r="F125" s="41"/>
      <c r="G125" s="41"/>
      <c r="H125" s="41"/>
      <c r="I125" s="155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11" customFormat="1" ht="29.25" customHeight="1">
      <c r="A126" s="216"/>
      <c r="B126" s="217"/>
      <c r="C126" s="218" t="s">
        <v>160</v>
      </c>
      <c r="D126" s="219" t="s">
        <v>58</v>
      </c>
      <c r="E126" s="219" t="s">
        <v>54</v>
      </c>
      <c r="F126" s="219" t="s">
        <v>55</v>
      </c>
      <c r="G126" s="219" t="s">
        <v>161</v>
      </c>
      <c r="H126" s="219" t="s">
        <v>162</v>
      </c>
      <c r="I126" s="220" t="s">
        <v>163</v>
      </c>
      <c r="J126" s="221" t="s">
        <v>147</v>
      </c>
      <c r="K126" s="222" t="s">
        <v>164</v>
      </c>
      <c r="L126" s="223"/>
      <c r="M126" s="101" t="s">
        <v>1</v>
      </c>
      <c r="N126" s="102" t="s">
        <v>37</v>
      </c>
      <c r="O126" s="102" t="s">
        <v>165</v>
      </c>
      <c r="P126" s="102" t="s">
        <v>166</v>
      </c>
      <c r="Q126" s="102" t="s">
        <v>167</v>
      </c>
      <c r="R126" s="102" t="s">
        <v>168</v>
      </c>
      <c r="S126" s="102" t="s">
        <v>169</v>
      </c>
      <c r="T126" s="103" t="s">
        <v>170</v>
      </c>
      <c r="U126" s="216"/>
      <c r="V126" s="216"/>
      <c r="W126" s="216"/>
      <c r="X126" s="216"/>
      <c r="Y126" s="216"/>
      <c r="Z126" s="216"/>
      <c r="AA126" s="216"/>
      <c r="AB126" s="216"/>
      <c r="AC126" s="216"/>
      <c r="AD126" s="216"/>
      <c r="AE126" s="216"/>
    </row>
    <row r="127" spans="1:63" s="2" customFormat="1" ht="22.8" customHeight="1">
      <c r="A127" s="39"/>
      <c r="B127" s="40"/>
      <c r="C127" s="108" t="s">
        <v>171</v>
      </c>
      <c r="D127" s="41"/>
      <c r="E127" s="41"/>
      <c r="F127" s="41"/>
      <c r="G127" s="41"/>
      <c r="H127" s="41"/>
      <c r="I127" s="155"/>
      <c r="J127" s="224">
        <f>BK127</f>
        <v>0</v>
      </c>
      <c r="K127" s="41"/>
      <c r="L127" s="45"/>
      <c r="M127" s="104"/>
      <c r="N127" s="225"/>
      <c r="O127" s="105"/>
      <c r="P127" s="226">
        <f>P128+P187</f>
        <v>0</v>
      </c>
      <c r="Q127" s="105"/>
      <c r="R127" s="226">
        <f>R128+R187</f>
        <v>62.721104</v>
      </c>
      <c r="S127" s="105"/>
      <c r="T127" s="227">
        <f>T128+T187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72</v>
      </c>
      <c r="AU127" s="18" t="s">
        <v>149</v>
      </c>
      <c r="BK127" s="228">
        <f>BK128+BK187</f>
        <v>0</v>
      </c>
    </row>
    <row r="128" spans="1:63" s="12" customFormat="1" ht="25.9" customHeight="1">
      <c r="A128" s="12"/>
      <c r="B128" s="229"/>
      <c r="C128" s="230"/>
      <c r="D128" s="231" t="s">
        <v>72</v>
      </c>
      <c r="E128" s="232" t="s">
        <v>172</v>
      </c>
      <c r="F128" s="232" t="s">
        <v>1840</v>
      </c>
      <c r="G128" s="230"/>
      <c r="H128" s="230"/>
      <c r="I128" s="233"/>
      <c r="J128" s="234">
        <f>BK128</f>
        <v>0</v>
      </c>
      <c r="K128" s="230"/>
      <c r="L128" s="235"/>
      <c r="M128" s="236"/>
      <c r="N128" s="237"/>
      <c r="O128" s="237"/>
      <c r="P128" s="238">
        <f>P129+P153+P167+P185</f>
        <v>0</v>
      </c>
      <c r="Q128" s="237"/>
      <c r="R128" s="238">
        <f>R129+R153+R167+R185</f>
        <v>62.721104</v>
      </c>
      <c r="S128" s="237"/>
      <c r="T128" s="239">
        <f>T129+T153+T167+T185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40" t="s">
        <v>80</v>
      </c>
      <c r="AT128" s="241" t="s">
        <v>72</v>
      </c>
      <c r="AU128" s="241" t="s">
        <v>73</v>
      </c>
      <c r="AY128" s="240" t="s">
        <v>174</v>
      </c>
      <c r="BK128" s="242">
        <f>BK129+BK153+BK167+BK185</f>
        <v>0</v>
      </c>
    </row>
    <row r="129" spans="1:63" s="12" customFormat="1" ht="22.8" customHeight="1">
      <c r="A129" s="12"/>
      <c r="B129" s="229"/>
      <c r="C129" s="230"/>
      <c r="D129" s="231" t="s">
        <v>72</v>
      </c>
      <c r="E129" s="243" t="s">
        <v>80</v>
      </c>
      <c r="F129" s="243" t="s">
        <v>1841</v>
      </c>
      <c r="G129" s="230"/>
      <c r="H129" s="230"/>
      <c r="I129" s="233"/>
      <c r="J129" s="244">
        <f>BK129</f>
        <v>0</v>
      </c>
      <c r="K129" s="230"/>
      <c r="L129" s="235"/>
      <c r="M129" s="236"/>
      <c r="N129" s="237"/>
      <c r="O129" s="237"/>
      <c r="P129" s="238">
        <f>SUM(P130:P152)</f>
        <v>0</v>
      </c>
      <c r="Q129" s="237"/>
      <c r="R129" s="238">
        <f>SUM(R130:R152)</f>
        <v>57.12</v>
      </c>
      <c r="S129" s="237"/>
      <c r="T129" s="239">
        <f>SUM(T130:T152)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40" t="s">
        <v>80</v>
      </c>
      <c r="AT129" s="241" t="s">
        <v>72</v>
      </c>
      <c r="AU129" s="241" t="s">
        <v>80</v>
      </c>
      <c r="AY129" s="240" t="s">
        <v>174</v>
      </c>
      <c r="BK129" s="242">
        <f>SUM(BK130:BK152)</f>
        <v>0</v>
      </c>
    </row>
    <row r="130" spans="1:65" s="2" customFormat="1" ht="21.6" customHeight="1">
      <c r="A130" s="39"/>
      <c r="B130" s="40"/>
      <c r="C130" s="245" t="s">
        <v>80</v>
      </c>
      <c r="D130" s="245" t="s">
        <v>176</v>
      </c>
      <c r="E130" s="246" t="s">
        <v>1842</v>
      </c>
      <c r="F130" s="247" t="s">
        <v>1843</v>
      </c>
      <c r="G130" s="248" t="s">
        <v>221</v>
      </c>
      <c r="H130" s="249">
        <v>33.6</v>
      </c>
      <c r="I130" s="250"/>
      <c r="J130" s="251">
        <f>ROUND(I130*H130,2)</f>
        <v>0</v>
      </c>
      <c r="K130" s="252"/>
      <c r="L130" s="45"/>
      <c r="M130" s="253" t="s">
        <v>1</v>
      </c>
      <c r="N130" s="254" t="s">
        <v>38</v>
      </c>
      <c r="O130" s="92"/>
      <c r="P130" s="255">
        <f>O130*H130</f>
        <v>0</v>
      </c>
      <c r="Q130" s="255">
        <v>0</v>
      </c>
      <c r="R130" s="255">
        <f>Q130*H130</f>
        <v>0</v>
      </c>
      <c r="S130" s="255">
        <v>0</v>
      </c>
      <c r="T130" s="256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57" t="s">
        <v>180</v>
      </c>
      <c r="AT130" s="257" t="s">
        <v>176</v>
      </c>
      <c r="AU130" s="257" t="s">
        <v>82</v>
      </c>
      <c r="AY130" s="18" t="s">
        <v>174</v>
      </c>
      <c r="BE130" s="258">
        <f>IF(N130="základní",J130,0)</f>
        <v>0</v>
      </c>
      <c r="BF130" s="258">
        <f>IF(N130="snížená",J130,0)</f>
        <v>0</v>
      </c>
      <c r="BG130" s="258">
        <f>IF(N130="zákl. přenesená",J130,0)</f>
        <v>0</v>
      </c>
      <c r="BH130" s="258">
        <f>IF(N130="sníž. přenesená",J130,0)</f>
        <v>0</v>
      </c>
      <c r="BI130" s="258">
        <f>IF(N130="nulová",J130,0)</f>
        <v>0</v>
      </c>
      <c r="BJ130" s="18" t="s">
        <v>80</v>
      </c>
      <c r="BK130" s="258">
        <f>ROUND(I130*H130,2)</f>
        <v>0</v>
      </c>
      <c r="BL130" s="18" t="s">
        <v>180</v>
      </c>
      <c r="BM130" s="257" t="s">
        <v>1844</v>
      </c>
    </row>
    <row r="131" spans="1:51" s="13" customFormat="1" ht="12">
      <c r="A131" s="13"/>
      <c r="B131" s="259"/>
      <c r="C131" s="260"/>
      <c r="D131" s="261" t="s">
        <v>223</v>
      </c>
      <c r="E131" s="262" t="s">
        <v>1</v>
      </c>
      <c r="F131" s="263" t="s">
        <v>1845</v>
      </c>
      <c r="G131" s="260"/>
      <c r="H131" s="264">
        <v>33.6</v>
      </c>
      <c r="I131" s="265"/>
      <c r="J131" s="260"/>
      <c r="K131" s="260"/>
      <c r="L131" s="266"/>
      <c r="M131" s="267"/>
      <c r="N131" s="268"/>
      <c r="O131" s="268"/>
      <c r="P131" s="268"/>
      <c r="Q131" s="268"/>
      <c r="R131" s="268"/>
      <c r="S131" s="268"/>
      <c r="T131" s="26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70" t="s">
        <v>223</v>
      </c>
      <c r="AU131" s="270" t="s">
        <v>82</v>
      </c>
      <c r="AV131" s="13" t="s">
        <v>82</v>
      </c>
      <c r="AW131" s="13" t="s">
        <v>30</v>
      </c>
      <c r="AX131" s="13" t="s">
        <v>80</v>
      </c>
      <c r="AY131" s="270" t="s">
        <v>174</v>
      </c>
    </row>
    <row r="132" spans="1:65" s="2" customFormat="1" ht="21.6" customHeight="1">
      <c r="A132" s="39"/>
      <c r="B132" s="40"/>
      <c r="C132" s="245" t="s">
        <v>82</v>
      </c>
      <c r="D132" s="245" t="s">
        <v>176</v>
      </c>
      <c r="E132" s="246" t="s">
        <v>1846</v>
      </c>
      <c r="F132" s="247" t="s">
        <v>1847</v>
      </c>
      <c r="G132" s="248" t="s">
        <v>221</v>
      </c>
      <c r="H132" s="249">
        <v>16.8</v>
      </c>
      <c r="I132" s="250"/>
      <c r="J132" s="251">
        <f>ROUND(I132*H132,2)</f>
        <v>0</v>
      </c>
      <c r="K132" s="252"/>
      <c r="L132" s="45"/>
      <c r="M132" s="253" t="s">
        <v>1</v>
      </c>
      <c r="N132" s="254" t="s">
        <v>38</v>
      </c>
      <c r="O132" s="92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7" t="s">
        <v>180</v>
      </c>
      <c r="AT132" s="257" t="s">
        <v>176</v>
      </c>
      <c r="AU132" s="257" t="s">
        <v>82</v>
      </c>
      <c r="AY132" s="18" t="s">
        <v>174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8" t="s">
        <v>80</v>
      </c>
      <c r="BK132" s="258">
        <f>ROUND(I132*H132,2)</f>
        <v>0</v>
      </c>
      <c r="BL132" s="18" t="s">
        <v>180</v>
      </c>
      <c r="BM132" s="257" t="s">
        <v>1848</v>
      </c>
    </row>
    <row r="133" spans="1:51" s="13" customFormat="1" ht="12">
      <c r="A133" s="13"/>
      <c r="B133" s="259"/>
      <c r="C133" s="260"/>
      <c r="D133" s="261" t="s">
        <v>223</v>
      </c>
      <c r="E133" s="262" t="s">
        <v>1</v>
      </c>
      <c r="F133" s="263" t="s">
        <v>1849</v>
      </c>
      <c r="G133" s="260"/>
      <c r="H133" s="264">
        <v>16.8</v>
      </c>
      <c r="I133" s="265"/>
      <c r="J133" s="260"/>
      <c r="K133" s="260"/>
      <c r="L133" s="266"/>
      <c r="M133" s="267"/>
      <c r="N133" s="268"/>
      <c r="O133" s="268"/>
      <c r="P133" s="268"/>
      <c r="Q133" s="268"/>
      <c r="R133" s="268"/>
      <c r="S133" s="268"/>
      <c r="T133" s="26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70" t="s">
        <v>223</v>
      </c>
      <c r="AU133" s="270" t="s">
        <v>82</v>
      </c>
      <c r="AV133" s="13" t="s">
        <v>82</v>
      </c>
      <c r="AW133" s="13" t="s">
        <v>30</v>
      </c>
      <c r="AX133" s="13" t="s">
        <v>80</v>
      </c>
      <c r="AY133" s="270" t="s">
        <v>174</v>
      </c>
    </row>
    <row r="134" spans="1:65" s="2" customFormat="1" ht="21.6" customHeight="1">
      <c r="A134" s="39"/>
      <c r="B134" s="40"/>
      <c r="C134" s="245" t="s">
        <v>185</v>
      </c>
      <c r="D134" s="245" t="s">
        <v>176</v>
      </c>
      <c r="E134" s="246" t="s">
        <v>1850</v>
      </c>
      <c r="F134" s="247" t="s">
        <v>1851</v>
      </c>
      <c r="G134" s="248" t="s">
        <v>188</v>
      </c>
      <c r="H134" s="249">
        <v>56</v>
      </c>
      <c r="I134" s="250"/>
      <c r="J134" s="251">
        <f>ROUND(I134*H134,2)</f>
        <v>0</v>
      </c>
      <c r="K134" s="252"/>
      <c r="L134" s="45"/>
      <c r="M134" s="253" t="s">
        <v>1</v>
      </c>
      <c r="N134" s="254" t="s">
        <v>38</v>
      </c>
      <c r="O134" s="92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7" t="s">
        <v>180</v>
      </c>
      <c r="AT134" s="257" t="s">
        <v>176</v>
      </c>
      <c r="AU134" s="257" t="s">
        <v>82</v>
      </c>
      <c r="AY134" s="18" t="s">
        <v>174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8" t="s">
        <v>80</v>
      </c>
      <c r="BK134" s="258">
        <f>ROUND(I134*H134,2)</f>
        <v>0</v>
      </c>
      <c r="BL134" s="18" t="s">
        <v>180</v>
      </c>
      <c r="BM134" s="257" t="s">
        <v>1852</v>
      </c>
    </row>
    <row r="135" spans="1:51" s="13" customFormat="1" ht="12">
      <c r="A135" s="13"/>
      <c r="B135" s="259"/>
      <c r="C135" s="260"/>
      <c r="D135" s="261" t="s">
        <v>223</v>
      </c>
      <c r="E135" s="262" t="s">
        <v>1</v>
      </c>
      <c r="F135" s="263" t="s">
        <v>1853</v>
      </c>
      <c r="G135" s="260"/>
      <c r="H135" s="264">
        <v>56</v>
      </c>
      <c r="I135" s="265"/>
      <c r="J135" s="260"/>
      <c r="K135" s="260"/>
      <c r="L135" s="266"/>
      <c r="M135" s="267"/>
      <c r="N135" s="268"/>
      <c r="O135" s="268"/>
      <c r="P135" s="268"/>
      <c r="Q135" s="268"/>
      <c r="R135" s="268"/>
      <c r="S135" s="268"/>
      <c r="T135" s="26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70" t="s">
        <v>223</v>
      </c>
      <c r="AU135" s="270" t="s">
        <v>82</v>
      </c>
      <c r="AV135" s="13" t="s">
        <v>82</v>
      </c>
      <c r="AW135" s="13" t="s">
        <v>30</v>
      </c>
      <c r="AX135" s="13" t="s">
        <v>80</v>
      </c>
      <c r="AY135" s="270" t="s">
        <v>174</v>
      </c>
    </row>
    <row r="136" spans="1:65" s="2" customFormat="1" ht="21.6" customHeight="1">
      <c r="A136" s="39"/>
      <c r="B136" s="40"/>
      <c r="C136" s="245" t="s">
        <v>180</v>
      </c>
      <c r="D136" s="245" t="s">
        <v>176</v>
      </c>
      <c r="E136" s="246" t="s">
        <v>1854</v>
      </c>
      <c r="F136" s="247" t="s">
        <v>1855</v>
      </c>
      <c r="G136" s="248" t="s">
        <v>221</v>
      </c>
      <c r="H136" s="249">
        <v>6.72</v>
      </c>
      <c r="I136" s="250"/>
      <c r="J136" s="251">
        <f>ROUND(I136*H136,2)</f>
        <v>0</v>
      </c>
      <c r="K136" s="252"/>
      <c r="L136" s="45"/>
      <c r="M136" s="253" t="s">
        <v>1</v>
      </c>
      <c r="N136" s="254" t="s">
        <v>38</v>
      </c>
      <c r="O136" s="92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7" t="s">
        <v>180</v>
      </c>
      <c r="AT136" s="257" t="s">
        <v>176</v>
      </c>
      <c r="AU136" s="257" t="s">
        <v>82</v>
      </c>
      <c r="AY136" s="18" t="s">
        <v>174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8" t="s">
        <v>80</v>
      </c>
      <c r="BK136" s="258">
        <f>ROUND(I136*H136,2)</f>
        <v>0</v>
      </c>
      <c r="BL136" s="18" t="s">
        <v>180</v>
      </c>
      <c r="BM136" s="257" t="s">
        <v>1856</v>
      </c>
    </row>
    <row r="137" spans="1:51" s="13" customFormat="1" ht="12">
      <c r="A137" s="13"/>
      <c r="B137" s="259"/>
      <c r="C137" s="260"/>
      <c r="D137" s="261" t="s">
        <v>223</v>
      </c>
      <c r="E137" s="262" t="s">
        <v>1</v>
      </c>
      <c r="F137" s="263" t="s">
        <v>1857</v>
      </c>
      <c r="G137" s="260"/>
      <c r="H137" s="264">
        <v>6.72</v>
      </c>
      <c r="I137" s="265"/>
      <c r="J137" s="260"/>
      <c r="K137" s="260"/>
      <c r="L137" s="266"/>
      <c r="M137" s="267"/>
      <c r="N137" s="268"/>
      <c r="O137" s="268"/>
      <c r="P137" s="268"/>
      <c r="Q137" s="268"/>
      <c r="R137" s="268"/>
      <c r="S137" s="268"/>
      <c r="T137" s="26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70" t="s">
        <v>223</v>
      </c>
      <c r="AU137" s="270" t="s">
        <v>82</v>
      </c>
      <c r="AV137" s="13" t="s">
        <v>82</v>
      </c>
      <c r="AW137" s="13" t="s">
        <v>30</v>
      </c>
      <c r="AX137" s="13" t="s">
        <v>73</v>
      </c>
      <c r="AY137" s="270" t="s">
        <v>174</v>
      </c>
    </row>
    <row r="138" spans="1:51" s="14" customFormat="1" ht="12">
      <c r="A138" s="14"/>
      <c r="B138" s="285"/>
      <c r="C138" s="286"/>
      <c r="D138" s="261" t="s">
        <v>223</v>
      </c>
      <c r="E138" s="287" t="s">
        <v>1</v>
      </c>
      <c r="F138" s="288" t="s">
        <v>521</v>
      </c>
      <c r="G138" s="286"/>
      <c r="H138" s="289">
        <v>6.72</v>
      </c>
      <c r="I138" s="290"/>
      <c r="J138" s="286"/>
      <c r="K138" s="286"/>
      <c r="L138" s="291"/>
      <c r="M138" s="292"/>
      <c r="N138" s="293"/>
      <c r="O138" s="293"/>
      <c r="P138" s="293"/>
      <c r="Q138" s="293"/>
      <c r="R138" s="293"/>
      <c r="S138" s="293"/>
      <c r="T138" s="29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95" t="s">
        <v>223</v>
      </c>
      <c r="AU138" s="295" t="s">
        <v>82</v>
      </c>
      <c r="AV138" s="14" t="s">
        <v>180</v>
      </c>
      <c r="AW138" s="14" t="s">
        <v>30</v>
      </c>
      <c r="AX138" s="14" t="s">
        <v>80</v>
      </c>
      <c r="AY138" s="295" t="s">
        <v>174</v>
      </c>
    </row>
    <row r="139" spans="1:65" s="2" customFormat="1" ht="21.6" customHeight="1">
      <c r="A139" s="39"/>
      <c r="B139" s="40"/>
      <c r="C139" s="245" t="s">
        <v>193</v>
      </c>
      <c r="D139" s="245" t="s">
        <v>176</v>
      </c>
      <c r="E139" s="246" t="s">
        <v>1858</v>
      </c>
      <c r="F139" s="247" t="s">
        <v>1859</v>
      </c>
      <c r="G139" s="248" t="s">
        <v>221</v>
      </c>
      <c r="H139" s="249">
        <v>6.72</v>
      </c>
      <c r="I139" s="250"/>
      <c r="J139" s="251">
        <f>ROUND(I139*H139,2)</f>
        <v>0</v>
      </c>
      <c r="K139" s="252"/>
      <c r="L139" s="45"/>
      <c r="M139" s="253" t="s">
        <v>1</v>
      </c>
      <c r="N139" s="254" t="s">
        <v>38</v>
      </c>
      <c r="O139" s="92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7" t="s">
        <v>180</v>
      </c>
      <c r="AT139" s="257" t="s">
        <v>176</v>
      </c>
      <c r="AU139" s="257" t="s">
        <v>82</v>
      </c>
      <c r="AY139" s="18" t="s">
        <v>174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8" t="s">
        <v>80</v>
      </c>
      <c r="BK139" s="258">
        <f>ROUND(I139*H139,2)</f>
        <v>0</v>
      </c>
      <c r="BL139" s="18" t="s">
        <v>180</v>
      </c>
      <c r="BM139" s="257" t="s">
        <v>1860</v>
      </c>
    </row>
    <row r="140" spans="1:51" s="13" customFormat="1" ht="12">
      <c r="A140" s="13"/>
      <c r="B140" s="259"/>
      <c r="C140" s="260"/>
      <c r="D140" s="261" t="s">
        <v>223</v>
      </c>
      <c r="E140" s="262" t="s">
        <v>1</v>
      </c>
      <c r="F140" s="263" t="s">
        <v>1861</v>
      </c>
      <c r="G140" s="260"/>
      <c r="H140" s="264">
        <v>6.72</v>
      </c>
      <c r="I140" s="265"/>
      <c r="J140" s="260"/>
      <c r="K140" s="260"/>
      <c r="L140" s="266"/>
      <c r="M140" s="267"/>
      <c r="N140" s="268"/>
      <c r="O140" s="268"/>
      <c r="P140" s="268"/>
      <c r="Q140" s="268"/>
      <c r="R140" s="268"/>
      <c r="S140" s="268"/>
      <c r="T140" s="26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70" t="s">
        <v>223</v>
      </c>
      <c r="AU140" s="270" t="s">
        <v>82</v>
      </c>
      <c r="AV140" s="13" t="s">
        <v>82</v>
      </c>
      <c r="AW140" s="13" t="s">
        <v>30</v>
      </c>
      <c r="AX140" s="13" t="s">
        <v>73</v>
      </c>
      <c r="AY140" s="270" t="s">
        <v>174</v>
      </c>
    </row>
    <row r="141" spans="1:51" s="14" customFormat="1" ht="12">
      <c r="A141" s="14"/>
      <c r="B141" s="285"/>
      <c r="C141" s="286"/>
      <c r="D141" s="261" t="s">
        <v>223</v>
      </c>
      <c r="E141" s="287" t="s">
        <v>1</v>
      </c>
      <c r="F141" s="288" t="s">
        <v>521</v>
      </c>
      <c r="G141" s="286"/>
      <c r="H141" s="289">
        <v>6.72</v>
      </c>
      <c r="I141" s="290"/>
      <c r="J141" s="286"/>
      <c r="K141" s="286"/>
      <c r="L141" s="291"/>
      <c r="M141" s="292"/>
      <c r="N141" s="293"/>
      <c r="O141" s="293"/>
      <c r="P141" s="293"/>
      <c r="Q141" s="293"/>
      <c r="R141" s="293"/>
      <c r="S141" s="293"/>
      <c r="T141" s="29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95" t="s">
        <v>223</v>
      </c>
      <c r="AU141" s="295" t="s">
        <v>82</v>
      </c>
      <c r="AV141" s="14" t="s">
        <v>180</v>
      </c>
      <c r="AW141" s="14" t="s">
        <v>30</v>
      </c>
      <c r="AX141" s="14" t="s">
        <v>80</v>
      </c>
      <c r="AY141" s="295" t="s">
        <v>174</v>
      </c>
    </row>
    <row r="142" spans="1:65" s="2" customFormat="1" ht="21.6" customHeight="1">
      <c r="A142" s="39"/>
      <c r="B142" s="40"/>
      <c r="C142" s="245" t="s">
        <v>197</v>
      </c>
      <c r="D142" s="245" t="s">
        <v>176</v>
      </c>
      <c r="E142" s="246" t="s">
        <v>1862</v>
      </c>
      <c r="F142" s="247" t="s">
        <v>1863</v>
      </c>
      <c r="G142" s="248" t="s">
        <v>221</v>
      </c>
      <c r="H142" s="249">
        <v>6.72</v>
      </c>
      <c r="I142" s="250"/>
      <c r="J142" s="251">
        <f>ROUND(I142*H142,2)</f>
        <v>0</v>
      </c>
      <c r="K142" s="252"/>
      <c r="L142" s="45"/>
      <c r="M142" s="253" t="s">
        <v>1</v>
      </c>
      <c r="N142" s="254" t="s">
        <v>38</v>
      </c>
      <c r="O142" s="92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7" t="s">
        <v>180</v>
      </c>
      <c r="AT142" s="257" t="s">
        <v>176</v>
      </c>
      <c r="AU142" s="257" t="s">
        <v>82</v>
      </c>
      <c r="AY142" s="18" t="s">
        <v>174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8" t="s">
        <v>80</v>
      </c>
      <c r="BK142" s="258">
        <f>ROUND(I142*H142,2)</f>
        <v>0</v>
      </c>
      <c r="BL142" s="18" t="s">
        <v>180</v>
      </c>
      <c r="BM142" s="257" t="s">
        <v>1864</v>
      </c>
    </row>
    <row r="143" spans="1:51" s="13" customFormat="1" ht="12">
      <c r="A143" s="13"/>
      <c r="B143" s="259"/>
      <c r="C143" s="260"/>
      <c r="D143" s="261" t="s">
        <v>223</v>
      </c>
      <c r="E143" s="262" t="s">
        <v>1</v>
      </c>
      <c r="F143" s="263" t="s">
        <v>1865</v>
      </c>
      <c r="G143" s="260"/>
      <c r="H143" s="264">
        <v>6.72</v>
      </c>
      <c r="I143" s="265"/>
      <c r="J143" s="260"/>
      <c r="K143" s="260"/>
      <c r="L143" s="266"/>
      <c r="M143" s="267"/>
      <c r="N143" s="268"/>
      <c r="O143" s="268"/>
      <c r="P143" s="268"/>
      <c r="Q143" s="268"/>
      <c r="R143" s="268"/>
      <c r="S143" s="268"/>
      <c r="T143" s="26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70" t="s">
        <v>223</v>
      </c>
      <c r="AU143" s="270" t="s">
        <v>82</v>
      </c>
      <c r="AV143" s="13" t="s">
        <v>82</v>
      </c>
      <c r="AW143" s="13" t="s">
        <v>30</v>
      </c>
      <c r="AX143" s="13" t="s">
        <v>80</v>
      </c>
      <c r="AY143" s="270" t="s">
        <v>174</v>
      </c>
    </row>
    <row r="144" spans="1:65" s="2" customFormat="1" ht="14.4" customHeight="1">
      <c r="A144" s="39"/>
      <c r="B144" s="40"/>
      <c r="C144" s="245" t="s">
        <v>201</v>
      </c>
      <c r="D144" s="245" t="s">
        <v>176</v>
      </c>
      <c r="E144" s="246" t="s">
        <v>1866</v>
      </c>
      <c r="F144" s="247" t="s">
        <v>1867</v>
      </c>
      <c r="G144" s="248" t="s">
        <v>221</v>
      </c>
      <c r="H144" s="249">
        <v>6.72</v>
      </c>
      <c r="I144" s="250"/>
      <c r="J144" s="251">
        <f>ROUND(I144*H144,2)</f>
        <v>0</v>
      </c>
      <c r="K144" s="252"/>
      <c r="L144" s="45"/>
      <c r="M144" s="253" t="s">
        <v>1</v>
      </c>
      <c r="N144" s="254" t="s">
        <v>38</v>
      </c>
      <c r="O144" s="92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7" t="s">
        <v>180</v>
      </c>
      <c r="AT144" s="257" t="s">
        <v>176</v>
      </c>
      <c r="AU144" s="257" t="s">
        <v>82</v>
      </c>
      <c r="AY144" s="18" t="s">
        <v>174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8" t="s">
        <v>80</v>
      </c>
      <c r="BK144" s="258">
        <f>ROUND(I144*H144,2)</f>
        <v>0</v>
      </c>
      <c r="BL144" s="18" t="s">
        <v>180</v>
      </c>
      <c r="BM144" s="257" t="s">
        <v>1868</v>
      </c>
    </row>
    <row r="145" spans="1:51" s="13" customFormat="1" ht="12">
      <c r="A145" s="13"/>
      <c r="B145" s="259"/>
      <c r="C145" s="260"/>
      <c r="D145" s="261" t="s">
        <v>223</v>
      </c>
      <c r="E145" s="262" t="s">
        <v>1</v>
      </c>
      <c r="F145" s="263" t="s">
        <v>1865</v>
      </c>
      <c r="G145" s="260"/>
      <c r="H145" s="264">
        <v>6.72</v>
      </c>
      <c r="I145" s="265"/>
      <c r="J145" s="260"/>
      <c r="K145" s="260"/>
      <c r="L145" s="266"/>
      <c r="M145" s="267"/>
      <c r="N145" s="268"/>
      <c r="O145" s="268"/>
      <c r="P145" s="268"/>
      <c r="Q145" s="268"/>
      <c r="R145" s="268"/>
      <c r="S145" s="268"/>
      <c r="T145" s="26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70" t="s">
        <v>223</v>
      </c>
      <c r="AU145" s="270" t="s">
        <v>82</v>
      </c>
      <c r="AV145" s="13" t="s">
        <v>82</v>
      </c>
      <c r="AW145" s="13" t="s">
        <v>30</v>
      </c>
      <c r="AX145" s="13" t="s">
        <v>80</v>
      </c>
      <c r="AY145" s="270" t="s">
        <v>174</v>
      </c>
    </row>
    <row r="146" spans="1:65" s="2" customFormat="1" ht="21.6" customHeight="1">
      <c r="A146" s="39"/>
      <c r="B146" s="40"/>
      <c r="C146" s="245" t="s">
        <v>205</v>
      </c>
      <c r="D146" s="245" t="s">
        <v>176</v>
      </c>
      <c r="E146" s="246" t="s">
        <v>1869</v>
      </c>
      <c r="F146" s="247" t="s">
        <v>1870</v>
      </c>
      <c r="G146" s="248" t="s">
        <v>245</v>
      </c>
      <c r="H146" s="249">
        <v>12.096</v>
      </c>
      <c r="I146" s="250"/>
      <c r="J146" s="251">
        <f>ROUND(I146*H146,2)</f>
        <v>0</v>
      </c>
      <c r="K146" s="252"/>
      <c r="L146" s="45"/>
      <c r="M146" s="253" t="s">
        <v>1</v>
      </c>
      <c r="N146" s="254" t="s">
        <v>38</v>
      </c>
      <c r="O146" s="92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7" t="s">
        <v>180</v>
      </c>
      <c r="AT146" s="257" t="s">
        <v>176</v>
      </c>
      <c r="AU146" s="257" t="s">
        <v>82</v>
      </c>
      <c r="AY146" s="18" t="s">
        <v>174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8" t="s">
        <v>80</v>
      </c>
      <c r="BK146" s="258">
        <f>ROUND(I146*H146,2)</f>
        <v>0</v>
      </c>
      <c r="BL146" s="18" t="s">
        <v>180</v>
      </c>
      <c r="BM146" s="257" t="s">
        <v>1871</v>
      </c>
    </row>
    <row r="147" spans="1:51" s="13" customFormat="1" ht="12">
      <c r="A147" s="13"/>
      <c r="B147" s="259"/>
      <c r="C147" s="260"/>
      <c r="D147" s="261" t="s">
        <v>223</v>
      </c>
      <c r="E147" s="262" t="s">
        <v>1</v>
      </c>
      <c r="F147" s="263" t="s">
        <v>1872</v>
      </c>
      <c r="G147" s="260"/>
      <c r="H147" s="264">
        <v>12.096</v>
      </c>
      <c r="I147" s="265"/>
      <c r="J147" s="260"/>
      <c r="K147" s="260"/>
      <c r="L147" s="266"/>
      <c r="M147" s="267"/>
      <c r="N147" s="268"/>
      <c r="O147" s="268"/>
      <c r="P147" s="268"/>
      <c r="Q147" s="268"/>
      <c r="R147" s="268"/>
      <c r="S147" s="268"/>
      <c r="T147" s="26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70" t="s">
        <v>223</v>
      </c>
      <c r="AU147" s="270" t="s">
        <v>82</v>
      </c>
      <c r="AV147" s="13" t="s">
        <v>82</v>
      </c>
      <c r="AW147" s="13" t="s">
        <v>30</v>
      </c>
      <c r="AX147" s="13" t="s">
        <v>80</v>
      </c>
      <c r="AY147" s="270" t="s">
        <v>174</v>
      </c>
    </row>
    <row r="148" spans="1:65" s="2" customFormat="1" ht="14.4" customHeight="1">
      <c r="A148" s="39"/>
      <c r="B148" s="40"/>
      <c r="C148" s="271" t="s">
        <v>210</v>
      </c>
      <c r="D148" s="271" t="s">
        <v>242</v>
      </c>
      <c r="E148" s="272" t="s">
        <v>1873</v>
      </c>
      <c r="F148" s="273" t="s">
        <v>1874</v>
      </c>
      <c r="G148" s="274" t="s">
        <v>245</v>
      </c>
      <c r="H148" s="275">
        <v>11.424</v>
      </c>
      <c r="I148" s="276"/>
      <c r="J148" s="277">
        <f>ROUND(I148*H148,2)</f>
        <v>0</v>
      </c>
      <c r="K148" s="278"/>
      <c r="L148" s="279"/>
      <c r="M148" s="280" t="s">
        <v>1</v>
      </c>
      <c r="N148" s="281" t="s">
        <v>38</v>
      </c>
      <c r="O148" s="92"/>
      <c r="P148" s="255">
        <f>O148*H148</f>
        <v>0</v>
      </c>
      <c r="Q148" s="255">
        <v>1</v>
      </c>
      <c r="R148" s="255">
        <f>Q148*H148</f>
        <v>11.424</v>
      </c>
      <c r="S148" s="255">
        <v>0</v>
      </c>
      <c r="T148" s="256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7" t="s">
        <v>205</v>
      </c>
      <c r="AT148" s="257" t="s">
        <v>242</v>
      </c>
      <c r="AU148" s="257" t="s">
        <v>82</v>
      </c>
      <c r="AY148" s="18" t="s">
        <v>174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8" t="s">
        <v>80</v>
      </c>
      <c r="BK148" s="258">
        <f>ROUND(I148*H148,2)</f>
        <v>0</v>
      </c>
      <c r="BL148" s="18" t="s">
        <v>180</v>
      </c>
      <c r="BM148" s="257" t="s">
        <v>1875</v>
      </c>
    </row>
    <row r="149" spans="1:51" s="13" customFormat="1" ht="12">
      <c r="A149" s="13"/>
      <c r="B149" s="259"/>
      <c r="C149" s="260"/>
      <c r="D149" s="261" t="s">
        <v>223</v>
      </c>
      <c r="E149" s="262" t="s">
        <v>1</v>
      </c>
      <c r="F149" s="263" t="s">
        <v>1876</v>
      </c>
      <c r="G149" s="260"/>
      <c r="H149" s="264">
        <v>11.424</v>
      </c>
      <c r="I149" s="265"/>
      <c r="J149" s="260"/>
      <c r="K149" s="260"/>
      <c r="L149" s="266"/>
      <c r="M149" s="267"/>
      <c r="N149" s="268"/>
      <c r="O149" s="268"/>
      <c r="P149" s="268"/>
      <c r="Q149" s="268"/>
      <c r="R149" s="268"/>
      <c r="S149" s="268"/>
      <c r="T149" s="26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70" t="s">
        <v>223</v>
      </c>
      <c r="AU149" s="270" t="s">
        <v>82</v>
      </c>
      <c r="AV149" s="13" t="s">
        <v>82</v>
      </c>
      <c r="AW149" s="13" t="s">
        <v>30</v>
      </c>
      <c r="AX149" s="13" t="s">
        <v>73</v>
      </c>
      <c r="AY149" s="270" t="s">
        <v>174</v>
      </c>
    </row>
    <row r="150" spans="1:51" s="14" customFormat="1" ht="12">
      <c r="A150" s="14"/>
      <c r="B150" s="285"/>
      <c r="C150" s="286"/>
      <c r="D150" s="261" t="s">
        <v>223</v>
      </c>
      <c r="E150" s="287" t="s">
        <v>1</v>
      </c>
      <c r="F150" s="288" t="s">
        <v>521</v>
      </c>
      <c r="G150" s="286"/>
      <c r="H150" s="289">
        <v>11.424</v>
      </c>
      <c r="I150" s="290"/>
      <c r="J150" s="286"/>
      <c r="K150" s="286"/>
      <c r="L150" s="291"/>
      <c r="M150" s="292"/>
      <c r="N150" s="293"/>
      <c r="O150" s="293"/>
      <c r="P150" s="293"/>
      <c r="Q150" s="293"/>
      <c r="R150" s="293"/>
      <c r="S150" s="293"/>
      <c r="T150" s="29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95" t="s">
        <v>223</v>
      </c>
      <c r="AU150" s="295" t="s">
        <v>82</v>
      </c>
      <c r="AV150" s="14" t="s">
        <v>180</v>
      </c>
      <c r="AW150" s="14" t="s">
        <v>30</v>
      </c>
      <c r="AX150" s="14" t="s">
        <v>80</v>
      </c>
      <c r="AY150" s="295" t="s">
        <v>174</v>
      </c>
    </row>
    <row r="151" spans="1:65" s="2" customFormat="1" ht="14.4" customHeight="1">
      <c r="A151" s="39"/>
      <c r="B151" s="40"/>
      <c r="C151" s="271" t="s">
        <v>214</v>
      </c>
      <c r="D151" s="271" t="s">
        <v>242</v>
      </c>
      <c r="E151" s="272" t="s">
        <v>1877</v>
      </c>
      <c r="F151" s="273" t="s">
        <v>1878</v>
      </c>
      <c r="G151" s="274" t="s">
        <v>245</v>
      </c>
      <c r="H151" s="275">
        <v>45.696</v>
      </c>
      <c r="I151" s="276"/>
      <c r="J151" s="277">
        <f>ROUND(I151*H151,2)</f>
        <v>0</v>
      </c>
      <c r="K151" s="278"/>
      <c r="L151" s="279"/>
      <c r="M151" s="280" t="s">
        <v>1</v>
      </c>
      <c r="N151" s="281" t="s">
        <v>38</v>
      </c>
      <c r="O151" s="92"/>
      <c r="P151" s="255">
        <f>O151*H151</f>
        <v>0</v>
      </c>
      <c r="Q151" s="255">
        <v>1</v>
      </c>
      <c r="R151" s="255">
        <f>Q151*H151</f>
        <v>45.696</v>
      </c>
      <c r="S151" s="255">
        <v>0</v>
      </c>
      <c r="T151" s="256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7" t="s">
        <v>205</v>
      </c>
      <c r="AT151" s="257" t="s">
        <v>242</v>
      </c>
      <c r="AU151" s="257" t="s">
        <v>82</v>
      </c>
      <c r="AY151" s="18" t="s">
        <v>174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8" t="s">
        <v>80</v>
      </c>
      <c r="BK151" s="258">
        <f>ROUND(I151*H151,2)</f>
        <v>0</v>
      </c>
      <c r="BL151" s="18" t="s">
        <v>180</v>
      </c>
      <c r="BM151" s="257" t="s">
        <v>1879</v>
      </c>
    </row>
    <row r="152" spans="1:51" s="13" customFormat="1" ht="12">
      <c r="A152" s="13"/>
      <c r="B152" s="259"/>
      <c r="C152" s="260"/>
      <c r="D152" s="261" t="s">
        <v>223</v>
      </c>
      <c r="E152" s="262" t="s">
        <v>1</v>
      </c>
      <c r="F152" s="263" t="s">
        <v>1880</v>
      </c>
      <c r="G152" s="260"/>
      <c r="H152" s="264">
        <v>45.696</v>
      </c>
      <c r="I152" s="265"/>
      <c r="J152" s="260"/>
      <c r="K152" s="260"/>
      <c r="L152" s="266"/>
      <c r="M152" s="267"/>
      <c r="N152" s="268"/>
      <c r="O152" s="268"/>
      <c r="P152" s="268"/>
      <c r="Q152" s="268"/>
      <c r="R152" s="268"/>
      <c r="S152" s="268"/>
      <c r="T152" s="26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70" t="s">
        <v>223</v>
      </c>
      <c r="AU152" s="270" t="s">
        <v>82</v>
      </c>
      <c r="AV152" s="13" t="s">
        <v>82</v>
      </c>
      <c r="AW152" s="13" t="s">
        <v>30</v>
      </c>
      <c r="AX152" s="13" t="s">
        <v>80</v>
      </c>
      <c r="AY152" s="270" t="s">
        <v>174</v>
      </c>
    </row>
    <row r="153" spans="1:63" s="12" customFormat="1" ht="22.8" customHeight="1">
      <c r="A153" s="12"/>
      <c r="B153" s="229"/>
      <c r="C153" s="230"/>
      <c r="D153" s="231" t="s">
        <v>72</v>
      </c>
      <c r="E153" s="243" t="s">
        <v>180</v>
      </c>
      <c r="F153" s="243" t="s">
        <v>1881</v>
      </c>
      <c r="G153" s="230"/>
      <c r="H153" s="230"/>
      <c r="I153" s="233"/>
      <c r="J153" s="244">
        <f>BK153</f>
        <v>0</v>
      </c>
      <c r="K153" s="230"/>
      <c r="L153" s="235"/>
      <c r="M153" s="236"/>
      <c r="N153" s="237"/>
      <c r="O153" s="237"/>
      <c r="P153" s="238">
        <f>SUM(P154:P166)</f>
        <v>0</v>
      </c>
      <c r="Q153" s="237"/>
      <c r="R153" s="238">
        <f>SUM(R154:R166)</f>
        <v>0.03147</v>
      </c>
      <c r="S153" s="237"/>
      <c r="T153" s="239">
        <f>SUM(T154:T166)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40" t="s">
        <v>80</v>
      </c>
      <c r="AT153" s="241" t="s">
        <v>72</v>
      </c>
      <c r="AU153" s="241" t="s">
        <v>80</v>
      </c>
      <c r="AY153" s="240" t="s">
        <v>174</v>
      </c>
      <c r="BK153" s="242">
        <f>SUM(BK154:BK166)</f>
        <v>0</v>
      </c>
    </row>
    <row r="154" spans="1:65" s="2" customFormat="1" ht="14.4" customHeight="1">
      <c r="A154" s="39"/>
      <c r="B154" s="40"/>
      <c r="C154" s="245" t="s">
        <v>218</v>
      </c>
      <c r="D154" s="245" t="s">
        <v>176</v>
      </c>
      <c r="E154" s="246" t="s">
        <v>1882</v>
      </c>
      <c r="F154" s="247" t="s">
        <v>1883</v>
      </c>
      <c r="G154" s="248" t="s">
        <v>221</v>
      </c>
      <c r="H154" s="249">
        <v>2.856</v>
      </c>
      <c r="I154" s="250"/>
      <c r="J154" s="251">
        <f>ROUND(I154*H154,2)</f>
        <v>0</v>
      </c>
      <c r="K154" s="252"/>
      <c r="L154" s="45"/>
      <c r="M154" s="253" t="s">
        <v>1</v>
      </c>
      <c r="N154" s="254" t="s">
        <v>38</v>
      </c>
      <c r="O154" s="92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57" t="s">
        <v>180</v>
      </c>
      <c r="AT154" s="257" t="s">
        <v>176</v>
      </c>
      <c r="AU154" s="257" t="s">
        <v>82</v>
      </c>
      <c r="AY154" s="18" t="s">
        <v>174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8" t="s">
        <v>80</v>
      </c>
      <c r="BK154" s="258">
        <f>ROUND(I154*H154,2)</f>
        <v>0</v>
      </c>
      <c r="BL154" s="18" t="s">
        <v>180</v>
      </c>
      <c r="BM154" s="257" t="s">
        <v>1884</v>
      </c>
    </row>
    <row r="155" spans="1:51" s="13" customFormat="1" ht="12">
      <c r="A155" s="13"/>
      <c r="B155" s="259"/>
      <c r="C155" s="260"/>
      <c r="D155" s="261" t="s">
        <v>223</v>
      </c>
      <c r="E155" s="262" t="s">
        <v>1</v>
      </c>
      <c r="F155" s="263" t="s">
        <v>1885</v>
      </c>
      <c r="G155" s="260"/>
      <c r="H155" s="264">
        <v>2.856</v>
      </c>
      <c r="I155" s="265"/>
      <c r="J155" s="260"/>
      <c r="K155" s="260"/>
      <c r="L155" s="266"/>
      <c r="M155" s="267"/>
      <c r="N155" s="268"/>
      <c r="O155" s="268"/>
      <c r="P155" s="268"/>
      <c r="Q155" s="268"/>
      <c r="R155" s="268"/>
      <c r="S155" s="268"/>
      <c r="T155" s="26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70" t="s">
        <v>223</v>
      </c>
      <c r="AU155" s="270" t="s">
        <v>82</v>
      </c>
      <c r="AV155" s="13" t="s">
        <v>82</v>
      </c>
      <c r="AW155" s="13" t="s">
        <v>30</v>
      </c>
      <c r="AX155" s="13" t="s">
        <v>73</v>
      </c>
      <c r="AY155" s="270" t="s">
        <v>174</v>
      </c>
    </row>
    <row r="156" spans="1:51" s="14" customFormat="1" ht="12">
      <c r="A156" s="14"/>
      <c r="B156" s="285"/>
      <c r="C156" s="286"/>
      <c r="D156" s="261" t="s">
        <v>223</v>
      </c>
      <c r="E156" s="287" t="s">
        <v>1</v>
      </c>
      <c r="F156" s="288" t="s">
        <v>521</v>
      </c>
      <c r="G156" s="286"/>
      <c r="H156" s="289">
        <v>2.856</v>
      </c>
      <c r="I156" s="290"/>
      <c r="J156" s="286"/>
      <c r="K156" s="286"/>
      <c r="L156" s="291"/>
      <c r="M156" s="292"/>
      <c r="N156" s="293"/>
      <c r="O156" s="293"/>
      <c r="P156" s="293"/>
      <c r="Q156" s="293"/>
      <c r="R156" s="293"/>
      <c r="S156" s="293"/>
      <c r="T156" s="29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95" t="s">
        <v>223</v>
      </c>
      <c r="AU156" s="295" t="s">
        <v>82</v>
      </c>
      <c r="AV156" s="14" t="s">
        <v>180</v>
      </c>
      <c r="AW156" s="14" t="s">
        <v>30</v>
      </c>
      <c r="AX156" s="14" t="s">
        <v>80</v>
      </c>
      <c r="AY156" s="295" t="s">
        <v>174</v>
      </c>
    </row>
    <row r="157" spans="1:65" s="2" customFormat="1" ht="21.6" customHeight="1">
      <c r="A157" s="39"/>
      <c r="B157" s="40"/>
      <c r="C157" s="245" t="s">
        <v>225</v>
      </c>
      <c r="D157" s="245" t="s">
        <v>176</v>
      </c>
      <c r="E157" s="246" t="s">
        <v>1886</v>
      </c>
      <c r="F157" s="247" t="s">
        <v>1887</v>
      </c>
      <c r="G157" s="248" t="s">
        <v>221</v>
      </c>
      <c r="H157" s="249">
        <v>1.138</v>
      </c>
      <c r="I157" s="250"/>
      <c r="J157" s="251">
        <f>ROUND(I157*H157,2)</f>
        <v>0</v>
      </c>
      <c r="K157" s="252"/>
      <c r="L157" s="45"/>
      <c r="M157" s="253" t="s">
        <v>1</v>
      </c>
      <c r="N157" s="254" t="s">
        <v>38</v>
      </c>
      <c r="O157" s="92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7" t="s">
        <v>180</v>
      </c>
      <c r="AT157" s="257" t="s">
        <v>176</v>
      </c>
      <c r="AU157" s="257" t="s">
        <v>82</v>
      </c>
      <c r="AY157" s="18" t="s">
        <v>174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8" t="s">
        <v>80</v>
      </c>
      <c r="BK157" s="258">
        <f>ROUND(I157*H157,2)</f>
        <v>0</v>
      </c>
      <c r="BL157" s="18" t="s">
        <v>180</v>
      </c>
      <c r="BM157" s="257" t="s">
        <v>1888</v>
      </c>
    </row>
    <row r="158" spans="1:51" s="13" customFormat="1" ht="12">
      <c r="A158" s="13"/>
      <c r="B158" s="259"/>
      <c r="C158" s="260"/>
      <c r="D158" s="261" t="s">
        <v>223</v>
      </c>
      <c r="E158" s="262" t="s">
        <v>1</v>
      </c>
      <c r="F158" s="263" t="s">
        <v>1889</v>
      </c>
      <c r="G158" s="260"/>
      <c r="H158" s="264">
        <v>0.338</v>
      </c>
      <c r="I158" s="265"/>
      <c r="J158" s="260"/>
      <c r="K158" s="260"/>
      <c r="L158" s="266"/>
      <c r="M158" s="267"/>
      <c r="N158" s="268"/>
      <c r="O158" s="268"/>
      <c r="P158" s="268"/>
      <c r="Q158" s="268"/>
      <c r="R158" s="268"/>
      <c r="S158" s="268"/>
      <c r="T158" s="26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70" t="s">
        <v>223</v>
      </c>
      <c r="AU158" s="270" t="s">
        <v>82</v>
      </c>
      <c r="AV158" s="13" t="s">
        <v>82</v>
      </c>
      <c r="AW158" s="13" t="s">
        <v>30</v>
      </c>
      <c r="AX158" s="13" t="s">
        <v>73</v>
      </c>
      <c r="AY158" s="270" t="s">
        <v>174</v>
      </c>
    </row>
    <row r="159" spans="1:51" s="13" customFormat="1" ht="12">
      <c r="A159" s="13"/>
      <c r="B159" s="259"/>
      <c r="C159" s="260"/>
      <c r="D159" s="261" t="s">
        <v>223</v>
      </c>
      <c r="E159" s="262" t="s">
        <v>1</v>
      </c>
      <c r="F159" s="263" t="s">
        <v>1890</v>
      </c>
      <c r="G159" s="260"/>
      <c r="H159" s="264">
        <v>0.8</v>
      </c>
      <c r="I159" s="265"/>
      <c r="J159" s="260"/>
      <c r="K159" s="260"/>
      <c r="L159" s="266"/>
      <c r="M159" s="267"/>
      <c r="N159" s="268"/>
      <c r="O159" s="268"/>
      <c r="P159" s="268"/>
      <c r="Q159" s="268"/>
      <c r="R159" s="268"/>
      <c r="S159" s="268"/>
      <c r="T159" s="26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70" t="s">
        <v>223</v>
      </c>
      <c r="AU159" s="270" t="s">
        <v>82</v>
      </c>
      <c r="AV159" s="13" t="s">
        <v>82</v>
      </c>
      <c r="AW159" s="13" t="s">
        <v>30</v>
      </c>
      <c r="AX159" s="13" t="s">
        <v>73</v>
      </c>
      <c r="AY159" s="270" t="s">
        <v>174</v>
      </c>
    </row>
    <row r="160" spans="1:51" s="14" customFormat="1" ht="12">
      <c r="A160" s="14"/>
      <c r="B160" s="285"/>
      <c r="C160" s="286"/>
      <c r="D160" s="261" t="s">
        <v>223</v>
      </c>
      <c r="E160" s="287" t="s">
        <v>1</v>
      </c>
      <c r="F160" s="288" t="s">
        <v>521</v>
      </c>
      <c r="G160" s="286"/>
      <c r="H160" s="289">
        <v>1.138</v>
      </c>
      <c r="I160" s="290"/>
      <c r="J160" s="286"/>
      <c r="K160" s="286"/>
      <c r="L160" s="291"/>
      <c r="M160" s="292"/>
      <c r="N160" s="293"/>
      <c r="O160" s="293"/>
      <c r="P160" s="293"/>
      <c r="Q160" s="293"/>
      <c r="R160" s="293"/>
      <c r="S160" s="293"/>
      <c r="T160" s="29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95" t="s">
        <v>223</v>
      </c>
      <c r="AU160" s="295" t="s">
        <v>82</v>
      </c>
      <c r="AV160" s="14" t="s">
        <v>180</v>
      </c>
      <c r="AW160" s="14" t="s">
        <v>30</v>
      </c>
      <c r="AX160" s="14" t="s">
        <v>80</v>
      </c>
      <c r="AY160" s="295" t="s">
        <v>174</v>
      </c>
    </row>
    <row r="161" spans="1:65" s="2" customFormat="1" ht="21.6" customHeight="1">
      <c r="A161" s="39"/>
      <c r="B161" s="40"/>
      <c r="C161" s="245" t="s">
        <v>230</v>
      </c>
      <c r="D161" s="245" t="s">
        <v>176</v>
      </c>
      <c r="E161" s="246" t="s">
        <v>1891</v>
      </c>
      <c r="F161" s="247" t="s">
        <v>1892</v>
      </c>
      <c r="G161" s="248" t="s">
        <v>188</v>
      </c>
      <c r="H161" s="249">
        <v>0.75</v>
      </c>
      <c r="I161" s="250"/>
      <c r="J161" s="251">
        <f>ROUND(I161*H161,2)</f>
        <v>0</v>
      </c>
      <c r="K161" s="252"/>
      <c r="L161" s="45"/>
      <c r="M161" s="253" t="s">
        <v>1</v>
      </c>
      <c r="N161" s="254" t="s">
        <v>38</v>
      </c>
      <c r="O161" s="92"/>
      <c r="P161" s="255">
        <f>O161*H161</f>
        <v>0</v>
      </c>
      <c r="Q161" s="255">
        <v>0.00632</v>
      </c>
      <c r="R161" s="255">
        <f>Q161*H161</f>
        <v>0.00474</v>
      </c>
      <c r="S161" s="255">
        <v>0</v>
      </c>
      <c r="T161" s="256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57" t="s">
        <v>180</v>
      </c>
      <c r="AT161" s="257" t="s">
        <v>176</v>
      </c>
      <c r="AU161" s="257" t="s">
        <v>82</v>
      </c>
      <c r="AY161" s="18" t="s">
        <v>174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8" t="s">
        <v>80</v>
      </c>
      <c r="BK161" s="258">
        <f>ROUND(I161*H161,2)</f>
        <v>0</v>
      </c>
      <c r="BL161" s="18" t="s">
        <v>180</v>
      </c>
      <c r="BM161" s="257" t="s">
        <v>1893</v>
      </c>
    </row>
    <row r="162" spans="1:51" s="13" customFormat="1" ht="12">
      <c r="A162" s="13"/>
      <c r="B162" s="259"/>
      <c r="C162" s="260"/>
      <c r="D162" s="261" t="s">
        <v>223</v>
      </c>
      <c r="E162" s="262" t="s">
        <v>1</v>
      </c>
      <c r="F162" s="263" t="s">
        <v>1894</v>
      </c>
      <c r="G162" s="260"/>
      <c r="H162" s="264">
        <v>0.6</v>
      </c>
      <c r="I162" s="265"/>
      <c r="J162" s="260"/>
      <c r="K162" s="260"/>
      <c r="L162" s="266"/>
      <c r="M162" s="267"/>
      <c r="N162" s="268"/>
      <c r="O162" s="268"/>
      <c r="P162" s="268"/>
      <c r="Q162" s="268"/>
      <c r="R162" s="268"/>
      <c r="S162" s="268"/>
      <c r="T162" s="26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70" t="s">
        <v>223</v>
      </c>
      <c r="AU162" s="270" t="s">
        <v>82</v>
      </c>
      <c r="AV162" s="13" t="s">
        <v>82</v>
      </c>
      <c r="AW162" s="13" t="s">
        <v>30</v>
      </c>
      <c r="AX162" s="13" t="s">
        <v>73</v>
      </c>
      <c r="AY162" s="270" t="s">
        <v>174</v>
      </c>
    </row>
    <row r="163" spans="1:51" s="13" customFormat="1" ht="12">
      <c r="A163" s="13"/>
      <c r="B163" s="259"/>
      <c r="C163" s="260"/>
      <c r="D163" s="261" t="s">
        <v>223</v>
      </c>
      <c r="E163" s="262" t="s">
        <v>1</v>
      </c>
      <c r="F163" s="263" t="s">
        <v>1895</v>
      </c>
      <c r="G163" s="260"/>
      <c r="H163" s="264">
        <v>0.15</v>
      </c>
      <c r="I163" s="265"/>
      <c r="J163" s="260"/>
      <c r="K163" s="260"/>
      <c r="L163" s="266"/>
      <c r="M163" s="267"/>
      <c r="N163" s="268"/>
      <c r="O163" s="268"/>
      <c r="P163" s="268"/>
      <c r="Q163" s="268"/>
      <c r="R163" s="268"/>
      <c r="S163" s="268"/>
      <c r="T163" s="26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70" t="s">
        <v>223</v>
      </c>
      <c r="AU163" s="270" t="s">
        <v>82</v>
      </c>
      <c r="AV163" s="13" t="s">
        <v>82</v>
      </c>
      <c r="AW163" s="13" t="s">
        <v>30</v>
      </c>
      <c r="AX163" s="13" t="s">
        <v>73</v>
      </c>
      <c r="AY163" s="270" t="s">
        <v>174</v>
      </c>
    </row>
    <row r="164" spans="1:51" s="14" customFormat="1" ht="12">
      <c r="A164" s="14"/>
      <c r="B164" s="285"/>
      <c r="C164" s="286"/>
      <c r="D164" s="261" t="s">
        <v>223</v>
      </c>
      <c r="E164" s="287" t="s">
        <v>1</v>
      </c>
      <c r="F164" s="288" t="s">
        <v>521</v>
      </c>
      <c r="G164" s="286"/>
      <c r="H164" s="289">
        <v>0.75</v>
      </c>
      <c r="I164" s="290"/>
      <c r="J164" s="286"/>
      <c r="K164" s="286"/>
      <c r="L164" s="291"/>
      <c r="M164" s="292"/>
      <c r="N164" s="293"/>
      <c r="O164" s="293"/>
      <c r="P164" s="293"/>
      <c r="Q164" s="293"/>
      <c r="R164" s="293"/>
      <c r="S164" s="293"/>
      <c r="T164" s="29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95" t="s">
        <v>223</v>
      </c>
      <c r="AU164" s="295" t="s">
        <v>82</v>
      </c>
      <c r="AV164" s="14" t="s">
        <v>180</v>
      </c>
      <c r="AW164" s="14" t="s">
        <v>30</v>
      </c>
      <c r="AX164" s="14" t="s">
        <v>80</v>
      </c>
      <c r="AY164" s="295" t="s">
        <v>174</v>
      </c>
    </row>
    <row r="165" spans="1:65" s="2" customFormat="1" ht="14.4" customHeight="1">
      <c r="A165" s="39"/>
      <c r="B165" s="40"/>
      <c r="C165" s="271" t="s">
        <v>234</v>
      </c>
      <c r="D165" s="271" t="s">
        <v>242</v>
      </c>
      <c r="E165" s="272" t="s">
        <v>1896</v>
      </c>
      <c r="F165" s="273" t="s">
        <v>1897</v>
      </c>
      <c r="G165" s="274" t="s">
        <v>188</v>
      </c>
      <c r="H165" s="275">
        <v>2.25</v>
      </c>
      <c r="I165" s="276"/>
      <c r="J165" s="277">
        <f>ROUND(I165*H165,2)</f>
        <v>0</v>
      </c>
      <c r="K165" s="278"/>
      <c r="L165" s="279"/>
      <c r="M165" s="280" t="s">
        <v>1</v>
      </c>
      <c r="N165" s="281" t="s">
        <v>38</v>
      </c>
      <c r="O165" s="92"/>
      <c r="P165" s="255">
        <f>O165*H165</f>
        <v>0</v>
      </c>
      <c r="Q165" s="255">
        <v>0.01188</v>
      </c>
      <c r="R165" s="255">
        <f>Q165*H165</f>
        <v>0.02673</v>
      </c>
      <c r="S165" s="255">
        <v>0</v>
      </c>
      <c r="T165" s="256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7" t="s">
        <v>205</v>
      </c>
      <c r="AT165" s="257" t="s">
        <v>242</v>
      </c>
      <c r="AU165" s="257" t="s">
        <v>82</v>
      </c>
      <c r="AY165" s="18" t="s">
        <v>174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8" t="s">
        <v>80</v>
      </c>
      <c r="BK165" s="258">
        <f>ROUND(I165*H165,2)</f>
        <v>0</v>
      </c>
      <c r="BL165" s="18" t="s">
        <v>180</v>
      </c>
      <c r="BM165" s="257" t="s">
        <v>1898</v>
      </c>
    </row>
    <row r="166" spans="1:51" s="13" customFormat="1" ht="12">
      <c r="A166" s="13"/>
      <c r="B166" s="259"/>
      <c r="C166" s="260"/>
      <c r="D166" s="261" t="s">
        <v>223</v>
      </c>
      <c r="E166" s="262" t="s">
        <v>1</v>
      </c>
      <c r="F166" s="263" t="s">
        <v>1899</v>
      </c>
      <c r="G166" s="260"/>
      <c r="H166" s="264">
        <v>2.25</v>
      </c>
      <c r="I166" s="265"/>
      <c r="J166" s="260"/>
      <c r="K166" s="260"/>
      <c r="L166" s="266"/>
      <c r="M166" s="267"/>
      <c r="N166" s="268"/>
      <c r="O166" s="268"/>
      <c r="P166" s="268"/>
      <c r="Q166" s="268"/>
      <c r="R166" s="268"/>
      <c r="S166" s="268"/>
      <c r="T166" s="26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70" t="s">
        <v>223</v>
      </c>
      <c r="AU166" s="270" t="s">
        <v>82</v>
      </c>
      <c r="AV166" s="13" t="s">
        <v>82</v>
      </c>
      <c r="AW166" s="13" t="s">
        <v>30</v>
      </c>
      <c r="AX166" s="13" t="s">
        <v>80</v>
      </c>
      <c r="AY166" s="270" t="s">
        <v>174</v>
      </c>
    </row>
    <row r="167" spans="1:63" s="12" customFormat="1" ht="22.8" customHeight="1">
      <c r="A167" s="12"/>
      <c r="B167" s="229"/>
      <c r="C167" s="230"/>
      <c r="D167" s="231" t="s">
        <v>72</v>
      </c>
      <c r="E167" s="243" t="s">
        <v>205</v>
      </c>
      <c r="F167" s="243" t="s">
        <v>1900</v>
      </c>
      <c r="G167" s="230"/>
      <c r="H167" s="230"/>
      <c r="I167" s="233"/>
      <c r="J167" s="244">
        <f>BK167</f>
        <v>0</v>
      </c>
      <c r="K167" s="230"/>
      <c r="L167" s="235"/>
      <c r="M167" s="236"/>
      <c r="N167" s="237"/>
      <c r="O167" s="237"/>
      <c r="P167" s="238">
        <f>SUM(P168:P184)</f>
        <v>0</v>
      </c>
      <c r="Q167" s="237"/>
      <c r="R167" s="238">
        <f>SUM(R168:R184)</f>
        <v>5.569634000000001</v>
      </c>
      <c r="S167" s="237"/>
      <c r="T167" s="239">
        <f>SUM(T168:T184)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40" t="s">
        <v>80</v>
      </c>
      <c r="AT167" s="241" t="s">
        <v>72</v>
      </c>
      <c r="AU167" s="241" t="s">
        <v>80</v>
      </c>
      <c r="AY167" s="240" t="s">
        <v>174</v>
      </c>
      <c r="BK167" s="242">
        <f>SUM(BK168:BK184)</f>
        <v>0</v>
      </c>
    </row>
    <row r="168" spans="1:65" s="2" customFormat="1" ht="21.6" customHeight="1">
      <c r="A168" s="39"/>
      <c r="B168" s="40"/>
      <c r="C168" s="245" t="s">
        <v>8</v>
      </c>
      <c r="D168" s="245" t="s">
        <v>176</v>
      </c>
      <c r="E168" s="246" t="s">
        <v>1901</v>
      </c>
      <c r="F168" s="247" t="s">
        <v>1902</v>
      </c>
      <c r="G168" s="248" t="s">
        <v>179</v>
      </c>
      <c r="H168" s="249">
        <v>5</v>
      </c>
      <c r="I168" s="250"/>
      <c r="J168" s="251">
        <f>ROUND(I168*H168,2)</f>
        <v>0</v>
      </c>
      <c r="K168" s="252"/>
      <c r="L168" s="45"/>
      <c r="M168" s="253" t="s">
        <v>1</v>
      </c>
      <c r="N168" s="254" t="s">
        <v>38</v>
      </c>
      <c r="O168" s="92"/>
      <c r="P168" s="255">
        <f>O168*H168</f>
        <v>0</v>
      </c>
      <c r="Q168" s="255">
        <v>0.0066</v>
      </c>
      <c r="R168" s="255">
        <f>Q168*H168</f>
        <v>0.033</v>
      </c>
      <c r="S168" s="255">
        <v>0</v>
      </c>
      <c r="T168" s="256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57" t="s">
        <v>180</v>
      </c>
      <c r="AT168" s="257" t="s">
        <v>176</v>
      </c>
      <c r="AU168" s="257" t="s">
        <v>82</v>
      </c>
      <c r="AY168" s="18" t="s">
        <v>174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8" t="s">
        <v>80</v>
      </c>
      <c r="BK168" s="258">
        <f>ROUND(I168*H168,2)</f>
        <v>0</v>
      </c>
      <c r="BL168" s="18" t="s">
        <v>180</v>
      </c>
      <c r="BM168" s="257" t="s">
        <v>1903</v>
      </c>
    </row>
    <row r="169" spans="1:65" s="2" customFormat="1" ht="21.6" customHeight="1">
      <c r="A169" s="39"/>
      <c r="B169" s="40"/>
      <c r="C169" s="271" t="s">
        <v>241</v>
      </c>
      <c r="D169" s="271" t="s">
        <v>242</v>
      </c>
      <c r="E169" s="272" t="s">
        <v>1904</v>
      </c>
      <c r="F169" s="273" t="s">
        <v>1905</v>
      </c>
      <c r="G169" s="274" t="s">
        <v>179</v>
      </c>
      <c r="H169" s="275">
        <v>1</v>
      </c>
      <c r="I169" s="276"/>
      <c r="J169" s="277">
        <f>ROUND(I169*H169,2)</f>
        <v>0</v>
      </c>
      <c r="K169" s="278"/>
      <c r="L169" s="279"/>
      <c r="M169" s="280" t="s">
        <v>1</v>
      </c>
      <c r="N169" s="281" t="s">
        <v>38</v>
      </c>
      <c r="O169" s="92"/>
      <c r="P169" s="255">
        <f>O169*H169</f>
        <v>0</v>
      </c>
      <c r="Q169" s="255">
        <v>0.039</v>
      </c>
      <c r="R169" s="255">
        <f>Q169*H169</f>
        <v>0.039</v>
      </c>
      <c r="S169" s="255">
        <v>0</v>
      </c>
      <c r="T169" s="256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7" t="s">
        <v>205</v>
      </c>
      <c r="AT169" s="257" t="s">
        <v>242</v>
      </c>
      <c r="AU169" s="257" t="s">
        <v>82</v>
      </c>
      <c r="AY169" s="18" t="s">
        <v>174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8" t="s">
        <v>80</v>
      </c>
      <c r="BK169" s="258">
        <f>ROUND(I169*H169,2)</f>
        <v>0</v>
      </c>
      <c r="BL169" s="18" t="s">
        <v>180</v>
      </c>
      <c r="BM169" s="257" t="s">
        <v>1906</v>
      </c>
    </row>
    <row r="170" spans="1:65" s="2" customFormat="1" ht="32.4" customHeight="1">
      <c r="A170" s="39"/>
      <c r="B170" s="40"/>
      <c r="C170" s="245" t="s">
        <v>258</v>
      </c>
      <c r="D170" s="245" t="s">
        <v>176</v>
      </c>
      <c r="E170" s="246" t="s">
        <v>1907</v>
      </c>
      <c r="F170" s="247" t="s">
        <v>1908</v>
      </c>
      <c r="G170" s="248" t="s">
        <v>208</v>
      </c>
      <c r="H170" s="249">
        <v>14</v>
      </c>
      <c r="I170" s="250"/>
      <c r="J170" s="251">
        <f>ROUND(I170*H170,2)</f>
        <v>0</v>
      </c>
      <c r="K170" s="252"/>
      <c r="L170" s="45"/>
      <c r="M170" s="253" t="s">
        <v>1</v>
      </c>
      <c r="N170" s="254" t="s">
        <v>38</v>
      </c>
      <c r="O170" s="92"/>
      <c r="P170" s="255">
        <f>O170*H170</f>
        <v>0</v>
      </c>
      <c r="Q170" s="255">
        <v>2E-05</v>
      </c>
      <c r="R170" s="255">
        <f>Q170*H170</f>
        <v>0.00028000000000000003</v>
      </c>
      <c r="S170" s="255">
        <v>0</v>
      </c>
      <c r="T170" s="256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7" t="s">
        <v>180</v>
      </c>
      <c r="AT170" s="257" t="s">
        <v>176</v>
      </c>
      <c r="AU170" s="257" t="s">
        <v>82</v>
      </c>
      <c r="AY170" s="18" t="s">
        <v>174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8" t="s">
        <v>80</v>
      </c>
      <c r="BK170" s="258">
        <f>ROUND(I170*H170,2)</f>
        <v>0</v>
      </c>
      <c r="BL170" s="18" t="s">
        <v>180</v>
      </c>
      <c r="BM170" s="257" t="s">
        <v>1909</v>
      </c>
    </row>
    <row r="171" spans="1:65" s="2" customFormat="1" ht="21.6" customHeight="1">
      <c r="A171" s="39"/>
      <c r="B171" s="40"/>
      <c r="C171" s="271" t="s">
        <v>327</v>
      </c>
      <c r="D171" s="271" t="s">
        <v>242</v>
      </c>
      <c r="E171" s="272" t="s">
        <v>1910</v>
      </c>
      <c r="F171" s="273" t="s">
        <v>1911</v>
      </c>
      <c r="G171" s="274" t="s">
        <v>208</v>
      </c>
      <c r="H171" s="275">
        <v>14</v>
      </c>
      <c r="I171" s="276"/>
      <c r="J171" s="277">
        <f>ROUND(I171*H171,2)</f>
        <v>0</v>
      </c>
      <c r="K171" s="278"/>
      <c r="L171" s="279"/>
      <c r="M171" s="280" t="s">
        <v>1</v>
      </c>
      <c r="N171" s="281" t="s">
        <v>38</v>
      </c>
      <c r="O171" s="92"/>
      <c r="P171" s="255">
        <f>O171*H171</f>
        <v>0</v>
      </c>
      <c r="Q171" s="255">
        <v>0.01209</v>
      </c>
      <c r="R171" s="255">
        <f>Q171*H171</f>
        <v>0.16926</v>
      </c>
      <c r="S171" s="255">
        <v>0</v>
      </c>
      <c r="T171" s="256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7" t="s">
        <v>205</v>
      </c>
      <c r="AT171" s="257" t="s">
        <v>242</v>
      </c>
      <c r="AU171" s="257" t="s">
        <v>82</v>
      </c>
      <c r="AY171" s="18" t="s">
        <v>174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8" t="s">
        <v>80</v>
      </c>
      <c r="BK171" s="258">
        <f>ROUND(I171*H171,2)</f>
        <v>0</v>
      </c>
      <c r="BL171" s="18" t="s">
        <v>180</v>
      </c>
      <c r="BM171" s="257" t="s">
        <v>1912</v>
      </c>
    </row>
    <row r="172" spans="1:65" s="2" customFormat="1" ht="32.4" customHeight="1">
      <c r="A172" s="39"/>
      <c r="B172" s="40"/>
      <c r="C172" s="245" t="s">
        <v>7</v>
      </c>
      <c r="D172" s="245" t="s">
        <v>176</v>
      </c>
      <c r="E172" s="246" t="s">
        <v>1913</v>
      </c>
      <c r="F172" s="247" t="s">
        <v>1914</v>
      </c>
      <c r="G172" s="248" t="s">
        <v>179</v>
      </c>
      <c r="H172" s="249">
        <v>1</v>
      </c>
      <c r="I172" s="250"/>
      <c r="J172" s="251">
        <f>ROUND(I172*H172,2)</f>
        <v>0</v>
      </c>
      <c r="K172" s="252"/>
      <c r="L172" s="45"/>
      <c r="M172" s="253" t="s">
        <v>1</v>
      </c>
      <c r="N172" s="254" t="s">
        <v>38</v>
      </c>
      <c r="O172" s="92"/>
      <c r="P172" s="255">
        <f>O172*H172</f>
        <v>0</v>
      </c>
      <c r="Q172" s="255">
        <v>2.11676</v>
      </c>
      <c r="R172" s="255">
        <f>Q172*H172</f>
        <v>2.11676</v>
      </c>
      <c r="S172" s="255">
        <v>0</v>
      </c>
      <c r="T172" s="256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7" t="s">
        <v>180</v>
      </c>
      <c r="AT172" s="257" t="s">
        <v>176</v>
      </c>
      <c r="AU172" s="257" t="s">
        <v>82</v>
      </c>
      <c r="AY172" s="18" t="s">
        <v>174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8" t="s">
        <v>80</v>
      </c>
      <c r="BK172" s="258">
        <f>ROUND(I172*H172,2)</f>
        <v>0</v>
      </c>
      <c r="BL172" s="18" t="s">
        <v>180</v>
      </c>
      <c r="BM172" s="257" t="s">
        <v>1915</v>
      </c>
    </row>
    <row r="173" spans="1:65" s="2" customFormat="1" ht="54" customHeight="1">
      <c r="A173" s="39"/>
      <c r="B173" s="40"/>
      <c r="C173" s="271" t="s">
        <v>332</v>
      </c>
      <c r="D173" s="271" t="s">
        <v>242</v>
      </c>
      <c r="E173" s="272" t="s">
        <v>1916</v>
      </c>
      <c r="F173" s="273" t="s">
        <v>1917</v>
      </c>
      <c r="G173" s="274" t="s">
        <v>179</v>
      </c>
      <c r="H173" s="275">
        <v>1</v>
      </c>
      <c r="I173" s="276"/>
      <c r="J173" s="277">
        <f>ROUND(I173*H173,2)</f>
        <v>0</v>
      </c>
      <c r="K173" s="278"/>
      <c r="L173" s="279"/>
      <c r="M173" s="280" t="s">
        <v>1</v>
      </c>
      <c r="N173" s="281" t="s">
        <v>38</v>
      </c>
      <c r="O173" s="92"/>
      <c r="P173" s="255">
        <f>O173*H173</f>
        <v>0</v>
      </c>
      <c r="Q173" s="255">
        <v>0.254</v>
      </c>
      <c r="R173" s="255">
        <f>Q173*H173</f>
        <v>0.254</v>
      </c>
      <c r="S173" s="255">
        <v>0</v>
      </c>
      <c r="T173" s="256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57" t="s">
        <v>205</v>
      </c>
      <c r="AT173" s="257" t="s">
        <v>242</v>
      </c>
      <c r="AU173" s="257" t="s">
        <v>82</v>
      </c>
      <c r="AY173" s="18" t="s">
        <v>174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8" t="s">
        <v>80</v>
      </c>
      <c r="BK173" s="258">
        <f>ROUND(I173*H173,2)</f>
        <v>0</v>
      </c>
      <c r="BL173" s="18" t="s">
        <v>180</v>
      </c>
      <c r="BM173" s="257" t="s">
        <v>1918</v>
      </c>
    </row>
    <row r="174" spans="1:65" s="2" customFormat="1" ht="21.6" customHeight="1">
      <c r="A174" s="39"/>
      <c r="B174" s="40"/>
      <c r="C174" s="245" t="s">
        <v>336</v>
      </c>
      <c r="D174" s="245" t="s">
        <v>176</v>
      </c>
      <c r="E174" s="246" t="s">
        <v>1886</v>
      </c>
      <c r="F174" s="247" t="s">
        <v>1887</v>
      </c>
      <c r="G174" s="248" t="s">
        <v>221</v>
      </c>
      <c r="H174" s="249">
        <v>0.45</v>
      </c>
      <c r="I174" s="250"/>
      <c r="J174" s="251">
        <f>ROUND(I174*H174,2)</f>
        <v>0</v>
      </c>
      <c r="K174" s="252"/>
      <c r="L174" s="45"/>
      <c r="M174" s="253" t="s">
        <v>1</v>
      </c>
      <c r="N174" s="254" t="s">
        <v>38</v>
      </c>
      <c r="O174" s="92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7" t="s">
        <v>180</v>
      </c>
      <c r="AT174" s="257" t="s">
        <v>176</v>
      </c>
      <c r="AU174" s="257" t="s">
        <v>82</v>
      </c>
      <c r="AY174" s="18" t="s">
        <v>174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8" t="s">
        <v>80</v>
      </c>
      <c r="BK174" s="258">
        <f>ROUND(I174*H174,2)</f>
        <v>0</v>
      </c>
      <c r="BL174" s="18" t="s">
        <v>180</v>
      </c>
      <c r="BM174" s="257" t="s">
        <v>1919</v>
      </c>
    </row>
    <row r="175" spans="1:51" s="13" customFormat="1" ht="12">
      <c r="A175" s="13"/>
      <c r="B175" s="259"/>
      <c r="C175" s="260"/>
      <c r="D175" s="261" t="s">
        <v>223</v>
      </c>
      <c r="E175" s="262" t="s">
        <v>1</v>
      </c>
      <c r="F175" s="263" t="s">
        <v>1920</v>
      </c>
      <c r="G175" s="260"/>
      <c r="H175" s="264">
        <v>0.45</v>
      </c>
      <c r="I175" s="265"/>
      <c r="J175" s="260"/>
      <c r="K175" s="260"/>
      <c r="L175" s="266"/>
      <c r="M175" s="267"/>
      <c r="N175" s="268"/>
      <c r="O175" s="268"/>
      <c r="P175" s="268"/>
      <c r="Q175" s="268"/>
      <c r="R175" s="268"/>
      <c r="S175" s="268"/>
      <c r="T175" s="26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70" t="s">
        <v>223</v>
      </c>
      <c r="AU175" s="270" t="s">
        <v>82</v>
      </c>
      <c r="AV175" s="13" t="s">
        <v>82</v>
      </c>
      <c r="AW175" s="13" t="s">
        <v>30</v>
      </c>
      <c r="AX175" s="13" t="s">
        <v>80</v>
      </c>
      <c r="AY175" s="270" t="s">
        <v>174</v>
      </c>
    </row>
    <row r="176" spans="1:65" s="2" customFormat="1" ht="21.6" customHeight="1">
      <c r="A176" s="39"/>
      <c r="B176" s="40"/>
      <c r="C176" s="245" t="s">
        <v>341</v>
      </c>
      <c r="D176" s="245" t="s">
        <v>176</v>
      </c>
      <c r="E176" s="246" t="s">
        <v>1891</v>
      </c>
      <c r="F176" s="247" t="s">
        <v>1892</v>
      </c>
      <c r="G176" s="248" t="s">
        <v>188</v>
      </c>
      <c r="H176" s="249">
        <v>1.2</v>
      </c>
      <c r="I176" s="250"/>
      <c r="J176" s="251">
        <f>ROUND(I176*H176,2)</f>
        <v>0</v>
      </c>
      <c r="K176" s="252"/>
      <c r="L176" s="45"/>
      <c r="M176" s="253" t="s">
        <v>1</v>
      </c>
      <c r="N176" s="254" t="s">
        <v>38</v>
      </c>
      <c r="O176" s="92"/>
      <c r="P176" s="255">
        <f>O176*H176</f>
        <v>0</v>
      </c>
      <c r="Q176" s="255">
        <v>0.00632</v>
      </c>
      <c r="R176" s="255">
        <f>Q176*H176</f>
        <v>0.007584</v>
      </c>
      <c r="S176" s="255">
        <v>0</v>
      </c>
      <c r="T176" s="256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7" t="s">
        <v>180</v>
      </c>
      <c r="AT176" s="257" t="s">
        <v>176</v>
      </c>
      <c r="AU176" s="257" t="s">
        <v>82</v>
      </c>
      <c r="AY176" s="18" t="s">
        <v>174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8" t="s">
        <v>80</v>
      </c>
      <c r="BK176" s="258">
        <f>ROUND(I176*H176,2)</f>
        <v>0</v>
      </c>
      <c r="BL176" s="18" t="s">
        <v>180</v>
      </c>
      <c r="BM176" s="257" t="s">
        <v>1921</v>
      </c>
    </row>
    <row r="177" spans="1:51" s="13" customFormat="1" ht="12">
      <c r="A177" s="13"/>
      <c r="B177" s="259"/>
      <c r="C177" s="260"/>
      <c r="D177" s="261" t="s">
        <v>223</v>
      </c>
      <c r="E177" s="262" t="s">
        <v>1</v>
      </c>
      <c r="F177" s="263" t="s">
        <v>1922</v>
      </c>
      <c r="G177" s="260"/>
      <c r="H177" s="264">
        <v>1.2</v>
      </c>
      <c r="I177" s="265"/>
      <c r="J177" s="260"/>
      <c r="K177" s="260"/>
      <c r="L177" s="266"/>
      <c r="M177" s="267"/>
      <c r="N177" s="268"/>
      <c r="O177" s="268"/>
      <c r="P177" s="268"/>
      <c r="Q177" s="268"/>
      <c r="R177" s="268"/>
      <c r="S177" s="268"/>
      <c r="T177" s="26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70" t="s">
        <v>223</v>
      </c>
      <c r="AU177" s="270" t="s">
        <v>82</v>
      </c>
      <c r="AV177" s="13" t="s">
        <v>82</v>
      </c>
      <c r="AW177" s="13" t="s">
        <v>30</v>
      </c>
      <c r="AX177" s="13" t="s">
        <v>80</v>
      </c>
      <c r="AY177" s="270" t="s">
        <v>174</v>
      </c>
    </row>
    <row r="178" spans="1:65" s="2" customFormat="1" ht="14.4" customHeight="1">
      <c r="A178" s="39"/>
      <c r="B178" s="40"/>
      <c r="C178" s="271" t="s">
        <v>346</v>
      </c>
      <c r="D178" s="271" t="s">
        <v>242</v>
      </c>
      <c r="E178" s="272" t="s">
        <v>1896</v>
      </c>
      <c r="F178" s="273" t="s">
        <v>1897</v>
      </c>
      <c r="G178" s="274" t="s">
        <v>188</v>
      </c>
      <c r="H178" s="275">
        <v>2.25</v>
      </c>
      <c r="I178" s="276"/>
      <c r="J178" s="277">
        <f>ROUND(I178*H178,2)</f>
        <v>0</v>
      </c>
      <c r="K178" s="278"/>
      <c r="L178" s="279"/>
      <c r="M178" s="280" t="s">
        <v>1</v>
      </c>
      <c r="N178" s="281" t="s">
        <v>38</v>
      </c>
      <c r="O178" s="92"/>
      <c r="P178" s="255">
        <f>O178*H178</f>
        <v>0</v>
      </c>
      <c r="Q178" s="255">
        <v>0.01188</v>
      </c>
      <c r="R178" s="255">
        <f>Q178*H178</f>
        <v>0.02673</v>
      </c>
      <c r="S178" s="255">
        <v>0</v>
      </c>
      <c r="T178" s="256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7" t="s">
        <v>205</v>
      </c>
      <c r="AT178" s="257" t="s">
        <v>242</v>
      </c>
      <c r="AU178" s="257" t="s">
        <v>82</v>
      </c>
      <c r="AY178" s="18" t="s">
        <v>174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8" t="s">
        <v>80</v>
      </c>
      <c r="BK178" s="258">
        <f>ROUND(I178*H178,2)</f>
        <v>0</v>
      </c>
      <c r="BL178" s="18" t="s">
        <v>180</v>
      </c>
      <c r="BM178" s="257" t="s">
        <v>1923</v>
      </c>
    </row>
    <row r="179" spans="1:51" s="13" customFormat="1" ht="12">
      <c r="A179" s="13"/>
      <c r="B179" s="259"/>
      <c r="C179" s="260"/>
      <c r="D179" s="261" t="s">
        <v>223</v>
      </c>
      <c r="E179" s="262" t="s">
        <v>1</v>
      </c>
      <c r="F179" s="263" t="s">
        <v>1924</v>
      </c>
      <c r="G179" s="260"/>
      <c r="H179" s="264">
        <v>2.25</v>
      </c>
      <c r="I179" s="265"/>
      <c r="J179" s="260"/>
      <c r="K179" s="260"/>
      <c r="L179" s="266"/>
      <c r="M179" s="267"/>
      <c r="N179" s="268"/>
      <c r="O179" s="268"/>
      <c r="P179" s="268"/>
      <c r="Q179" s="268"/>
      <c r="R179" s="268"/>
      <c r="S179" s="268"/>
      <c r="T179" s="26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70" t="s">
        <v>223</v>
      </c>
      <c r="AU179" s="270" t="s">
        <v>82</v>
      </c>
      <c r="AV179" s="13" t="s">
        <v>82</v>
      </c>
      <c r="AW179" s="13" t="s">
        <v>30</v>
      </c>
      <c r="AX179" s="13" t="s">
        <v>80</v>
      </c>
      <c r="AY179" s="270" t="s">
        <v>174</v>
      </c>
    </row>
    <row r="180" spans="1:65" s="2" customFormat="1" ht="21.6" customHeight="1">
      <c r="A180" s="39"/>
      <c r="B180" s="40"/>
      <c r="C180" s="245" t="s">
        <v>297</v>
      </c>
      <c r="D180" s="245" t="s">
        <v>176</v>
      </c>
      <c r="E180" s="246" t="s">
        <v>1925</v>
      </c>
      <c r="F180" s="247" t="s">
        <v>1926</v>
      </c>
      <c r="G180" s="248" t="s">
        <v>179</v>
      </c>
      <c r="H180" s="249">
        <v>1</v>
      </c>
      <c r="I180" s="250"/>
      <c r="J180" s="251">
        <f>ROUND(I180*H180,2)</f>
        <v>0</v>
      </c>
      <c r="K180" s="252"/>
      <c r="L180" s="45"/>
      <c r="M180" s="253" t="s">
        <v>1</v>
      </c>
      <c r="N180" s="254" t="s">
        <v>38</v>
      </c>
      <c r="O180" s="92"/>
      <c r="P180" s="255">
        <f>O180*H180</f>
        <v>0</v>
      </c>
      <c r="Q180" s="255">
        <v>0.00702</v>
      </c>
      <c r="R180" s="255">
        <f>Q180*H180</f>
        <v>0.00702</v>
      </c>
      <c r="S180" s="255">
        <v>0</v>
      </c>
      <c r="T180" s="256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7" t="s">
        <v>180</v>
      </c>
      <c r="AT180" s="257" t="s">
        <v>176</v>
      </c>
      <c r="AU180" s="257" t="s">
        <v>82</v>
      </c>
      <c r="AY180" s="18" t="s">
        <v>174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8" t="s">
        <v>80</v>
      </c>
      <c r="BK180" s="258">
        <f>ROUND(I180*H180,2)</f>
        <v>0</v>
      </c>
      <c r="BL180" s="18" t="s">
        <v>180</v>
      </c>
      <c r="BM180" s="257" t="s">
        <v>1927</v>
      </c>
    </row>
    <row r="181" spans="1:65" s="2" customFormat="1" ht="21.6" customHeight="1">
      <c r="A181" s="39"/>
      <c r="B181" s="40"/>
      <c r="C181" s="271" t="s">
        <v>301</v>
      </c>
      <c r="D181" s="271" t="s">
        <v>242</v>
      </c>
      <c r="E181" s="272" t="s">
        <v>1928</v>
      </c>
      <c r="F181" s="273" t="s">
        <v>1929</v>
      </c>
      <c r="G181" s="274" t="s">
        <v>179</v>
      </c>
      <c r="H181" s="275">
        <v>1</v>
      </c>
      <c r="I181" s="276"/>
      <c r="J181" s="277">
        <f>ROUND(I181*H181,2)</f>
        <v>0</v>
      </c>
      <c r="K181" s="278"/>
      <c r="L181" s="279"/>
      <c r="M181" s="280" t="s">
        <v>1</v>
      </c>
      <c r="N181" s="281" t="s">
        <v>38</v>
      </c>
      <c r="O181" s="92"/>
      <c r="P181" s="255">
        <f>O181*H181</f>
        <v>0</v>
      </c>
      <c r="Q181" s="255">
        <v>0.162</v>
      </c>
      <c r="R181" s="255">
        <f>Q181*H181</f>
        <v>0.162</v>
      </c>
      <c r="S181" s="255">
        <v>0</v>
      </c>
      <c r="T181" s="256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57" t="s">
        <v>205</v>
      </c>
      <c r="AT181" s="257" t="s">
        <v>242</v>
      </c>
      <c r="AU181" s="257" t="s">
        <v>82</v>
      </c>
      <c r="AY181" s="18" t="s">
        <v>174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8" t="s">
        <v>80</v>
      </c>
      <c r="BK181" s="258">
        <f>ROUND(I181*H181,2)</f>
        <v>0</v>
      </c>
      <c r="BL181" s="18" t="s">
        <v>180</v>
      </c>
      <c r="BM181" s="257" t="s">
        <v>1930</v>
      </c>
    </row>
    <row r="182" spans="1:65" s="2" customFormat="1" ht="21.6" customHeight="1">
      <c r="A182" s="39"/>
      <c r="B182" s="40"/>
      <c r="C182" s="271" t="s">
        <v>307</v>
      </c>
      <c r="D182" s="271" t="s">
        <v>242</v>
      </c>
      <c r="E182" s="272" t="s">
        <v>1931</v>
      </c>
      <c r="F182" s="273" t="s">
        <v>1932</v>
      </c>
      <c r="G182" s="274" t="s">
        <v>179</v>
      </c>
      <c r="H182" s="275">
        <v>1</v>
      </c>
      <c r="I182" s="276"/>
      <c r="J182" s="277">
        <f>ROUND(I182*H182,2)</f>
        <v>0</v>
      </c>
      <c r="K182" s="278"/>
      <c r="L182" s="279"/>
      <c r="M182" s="280" t="s">
        <v>1</v>
      </c>
      <c r="N182" s="281" t="s">
        <v>38</v>
      </c>
      <c r="O182" s="92"/>
      <c r="P182" s="255">
        <f>O182*H182</f>
        <v>0</v>
      </c>
      <c r="Q182" s="255">
        <v>0.162</v>
      </c>
      <c r="R182" s="255">
        <f>Q182*H182</f>
        <v>0.162</v>
      </c>
      <c r="S182" s="255">
        <v>0</v>
      </c>
      <c r="T182" s="256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7" t="s">
        <v>205</v>
      </c>
      <c r="AT182" s="257" t="s">
        <v>242</v>
      </c>
      <c r="AU182" s="257" t="s">
        <v>82</v>
      </c>
      <c r="AY182" s="18" t="s">
        <v>174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8" t="s">
        <v>80</v>
      </c>
      <c r="BK182" s="258">
        <f>ROUND(I182*H182,2)</f>
        <v>0</v>
      </c>
      <c r="BL182" s="18" t="s">
        <v>180</v>
      </c>
      <c r="BM182" s="257" t="s">
        <v>1933</v>
      </c>
    </row>
    <row r="183" spans="1:65" s="2" customFormat="1" ht="21.6" customHeight="1">
      <c r="A183" s="39"/>
      <c r="B183" s="40"/>
      <c r="C183" s="271" t="s">
        <v>311</v>
      </c>
      <c r="D183" s="271" t="s">
        <v>242</v>
      </c>
      <c r="E183" s="272" t="s">
        <v>1934</v>
      </c>
      <c r="F183" s="273" t="s">
        <v>1935</v>
      </c>
      <c r="G183" s="274" t="s">
        <v>179</v>
      </c>
      <c r="H183" s="275">
        <v>1</v>
      </c>
      <c r="I183" s="276"/>
      <c r="J183" s="277">
        <f>ROUND(I183*H183,2)</f>
        <v>0</v>
      </c>
      <c r="K183" s="278"/>
      <c r="L183" s="279"/>
      <c r="M183" s="280" t="s">
        <v>1</v>
      </c>
      <c r="N183" s="281" t="s">
        <v>38</v>
      </c>
      <c r="O183" s="92"/>
      <c r="P183" s="255">
        <f>O183*H183</f>
        <v>0</v>
      </c>
      <c r="Q183" s="255">
        <v>0.162</v>
      </c>
      <c r="R183" s="255">
        <f>Q183*H183</f>
        <v>0.162</v>
      </c>
      <c r="S183" s="255">
        <v>0</v>
      </c>
      <c r="T183" s="256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7" t="s">
        <v>205</v>
      </c>
      <c r="AT183" s="257" t="s">
        <v>242</v>
      </c>
      <c r="AU183" s="257" t="s">
        <v>82</v>
      </c>
      <c r="AY183" s="18" t="s">
        <v>174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8" t="s">
        <v>80</v>
      </c>
      <c r="BK183" s="258">
        <f>ROUND(I183*H183,2)</f>
        <v>0</v>
      </c>
      <c r="BL183" s="18" t="s">
        <v>180</v>
      </c>
      <c r="BM183" s="257" t="s">
        <v>1936</v>
      </c>
    </row>
    <row r="184" spans="1:65" s="2" customFormat="1" ht="21.6" customHeight="1">
      <c r="A184" s="39"/>
      <c r="B184" s="40"/>
      <c r="C184" s="271" t="s">
        <v>315</v>
      </c>
      <c r="D184" s="271" t="s">
        <v>242</v>
      </c>
      <c r="E184" s="272" t="s">
        <v>1937</v>
      </c>
      <c r="F184" s="273" t="s">
        <v>1938</v>
      </c>
      <c r="G184" s="274" t="s">
        <v>208</v>
      </c>
      <c r="H184" s="275">
        <v>15</v>
      </c>
      <c r="I184" s="276"/>
      <c r="J184" s="277">
        <f>ROUND(I184*H184,2)</f>
        <v>0</v>
      </c>
      <c r="K184" s="278"/>
      <c r="L184" s="279"/>
      <c r="M184" s="280" t="s">
        <v>1</v>
      </c>
      <c r="N184" s="281" t="s">
        <v>38</v>
      </c>
      <c r="O184" s="92"/>
      <c r="P184" s="255">
        <f>O184*H184</f>
        <v>0</v>
      </c>
      <c r="Q184" s="255">
        <v>0.162</v>
      </c>
      <c r="R184" s="255">
        <f>Q184*H184</f>
        <v>2.43</v>
      </c>
      <c r="S184" s="255">
        <v>0</v>
      </c>
      <c r="T184" s="256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7" t="s">
        <v>205</v>
      </c>
      <c r="AT184" s="257" t="s">
        <v>242</v>
      </c>
      <c r="AU184" s="257" t="s">
        <v>82</v>
      </c>
      <c r="AY184" s="18" t="s">
        <v>174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8" t="s">
        <v>80</v>
      </c>
      <c r="BK184" s="258">
        <f>ROUND(I184*H184,2)</f>
        <v>0</v>
      </c>
      <c r="BL184" s="18" t="s">
        <v>180</v>
      </c>
      <c r="BM184" s="257" t="s">
        <v>1939</v>
      </c>
    </row>
    <row r="185" spans="1:63" s="12" customFormat="1" ht="22.8" customHeight="1">
      <c r="A185" s="12"/>
      <c r="B185" s="229"/>
      <c r="C185" s="230"/>
      <c r="D185" s="231" t="s">
        <v>72</v>
      </c>
      <c r="E185" s="243" t="s">
        <v>391</v>
      </c>
      <c r="F185" s="243" t="s">
        <v>1940</v>
      </c>
      <c r="G185" s="230"/>
      <c r="H185" s="230"/>
      <c r="I185" s="233"/>
      <c r="J185" s="244">
        <f>BK185</f>
        <v>0</v>
      </c>
      <c r="K185" s="230"/>
      <c r="L185" s="235"/>
      <c r="M185" s="236"/>
      <c r="N185" s="237"/>
      <c r="O185" s="237"/>
      <c r="P185" s="238">
        <f>P186</f>
        <v>0</v>
      </c>
      <c r="Q185" s="237"/>
      <c r="R185" s="238">
        <f>R186</f>
        <v>0</v>
      </c>
      <c r="S185" s="237"/>
      <c r="T185" s="239">
        <f>T186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40" t="s">
        <v>80</v>
      </c>
      <c r="AT185" s="241" t="s">
        <v>72</v>
      </c>
      <c r="AU185" s="241" t="s">
        <v>80</v>
      </c>
      <c r="AY185" s="240" t="s">
        <v>174</v>
      </c>
      <c r="BK185" s="242">
        <f>BK186</f>
        <v>0</v>
      </c>
    </row>
    <row r="186" spans="1:65" s="2" customFormat="1" ht="21.6" customHeight="1">
      <c r="A186" s="39"/>
      <c r="B186" s="40"/>
      <c r="C186" s="245" t="s">
        <v>319</v>
      </c>
      <c r="D186" s="245" t="s">
        <v>176</v>
      </c>
      <c r="E186" s="246" t="s">
        <v>1941</v>
      </c>
      <c r="F186" s="247" t="s">
        <v>1942</v>
      </c>
      <c r="G186" s="248" t="s">
        <v>245</v>
      </c>
      <c r="H186" s="249">
        <v>111.18</v>
      </c>
      <c r="I186" s="250"/>
      <c r="J186" s="251">
        <f>ROUND(I186*H186,2)</f>
        <v>0</v>
      </c>
      <c r="K186" s="252"/>
      <c r="L186" s="45"/>
      <c r="M186" s="253" t="s">
        <v>1</v>
      </c>
      <c r="N186" s="254" t="s">
        <v>38</v>
      </c>
      <c r="O186" s="92"/>
      <c r="P186" s="255">
        <f>O186*H186</f>
        <v>0</v>
      </c>
      <c r="Q186" s="255">
        <v>0</v>
      </c>
      <c r="R186" s="255">
        <f>Q186*H186</f>
        <v>0</v>
      </c>
      <c r="S186" s="255">
        <v>0</v>
      </c>
      <c r="T186" s="256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7" t="s">
        <v>180</v>
      </c>
      <c r="AT186" s="257" t="s">
        <v>176</v>
      </c>
      <c r="AU186" s="257" t="s">
        <v>82</v>
      </c>
      <c r="AY186" s="18" t="s">
        <v>174</v>
      </c>
      <c r="BE186" s="258">
        <f>IF(N186="základní",J186,0)</f>
        <v>0</v>
      </c>
      <c r="BF186" s="258">
        <f>IF(N186="snížená",J186,0)</f>
        <v>0</v>
      </c>
      <c r="BG186" s="258">
        <f>IF(N186="zákl. přenesená",J186,0)</f>
        <v>0</v>
      </c>
      <c r="BH186" s="258">
        <f>IF(N186="sníž. přenesená",J186,0)</f>
        <v>0</v>
      </c>
      <c r="BI186" s="258">
        <f>IF(N186="nulová",J186,0)</f>
        <v>0</v>
      </c>
      <c r="BJ186" s="18" t="s">
        <v>80</v>
      </c>
      <c r="BK186" s="258">
        <f>ROUND(I186*H186,2)</f>
        <v>0</v>
      </c>
      <c r="BL186" s="18" t="s">
        <v>180</v>
      </c>
      <c r="BM186" s="257" t="s">
        <v>1943</v>
      </c>
    </row>
    <row r="187" spans="1:63" s="12" customFormat="1" ht="25.9" customHeight="1">
      <c r="A187" s="12"/>
      <c r="B187" s="229"/>
      <c r="C187" s="230"/>
      <c r="D187" s="231" t="s">
        <v>72</v>
      </c>
      <c r="E187" s="232" t="s">
        <v>242</v>
      </c>
      <c r="F187" s="232" t="s">
        <v>1944</v>
      </c>
      <c r="G187" s="230"/>
      <c r="H187" s="230"/>
      <c r="I187" s="233"/>
      <c r="J187" s="234">
        <f>BK187</f>
        <v>0</v>
      </c>
      <c r="K187" s="230"/>
      <c r="L187" s="235"/>
      <c r="M187" s="236"/>
      <c r="N187" s="237"/>
      <c r="O187" s="237"/>
      <c r="P187" s="238">
        <f>P188</f>
        <v>0</v>
      </c>
      <c r="Q187" s="237"/>
      <c r="R187" s="238">
        <f>R188</f>
        <v>0</v>
      </c>
      <c r="S187" s="237"/>
      <c r="T187" s="239">
        <f>T188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40" t="s">
        <v>185</v>
      </c>
      <c r="AT187" s="241" t="s">
        <v>72</v>
      </c>
      <c r="AU187" s="241" t="s">
        <v>73</v>
      </c>
      <c r="AY187" s="240" t="s">
        <v>174</v>
      </c>
      <c r="BK187" s="242">
        <f>BK188</f>
        <v>0</v>
      </c>
    </row>
    <row r="188" spans="1:63" s="12" customFormat="1" ht="22.8" customHeight="1">
      <c r="A188" s="12"/>
      <c r="B188" s="229"/>
      <c r="C188" s="230"/>
      <c r="D188" s="231" t="s">
        <v>72</v>
      </c>
      <c r="E188" s="243" t="s">
        <v>1945</v>
      </c>
      <c r="F188" s="243" t="s">
        <v>1946</v>
      </c>
      <c r="G188" s="230"/>
      <c r="H188" s="230"/>
      <c r="I188" s="233"/>
      <c r="J188" s="244">
        <f>BK188</f>
        <v>0</v>
      </c>
      <c r="K188" s="230"/>
      <c r="L188" s="235"/>
      <c r="M188" s="236"/>
      <c r="N188" s="237"/>
      <c r="O188" s="237"/>
      <c r="P188" s="238">
        <f>P189</f>
        <v>0</v>
      </c>
      <c r="Q188" s="237"/>
      <c r="R188" s="238">
        <f>R189</f>
        <v>0</v>
      </c>
      <c r="S188" s="237"/>
      <c r="T188" s="239">
        <f>T189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40" t="s">
        <v>185</v>
      </c>
      <c r="AT188" s="241" t="s">
        <v>72</v>
      </c>
      <c r="AU188" s="241" t="s">
        <v>80</v>
      </c>
      <c r="AY188" s="240" t="s">
        <v>174</v>
      </c>
      <c r="BK188" s="242">
        <f>BK189</f>
        <v>0</v>
      </c>
    </row>
    <row r="189" spans="1:65" s="2" customFormat="1" ht="21.6" customHeight="1">
      <c r="A189" s="39"/>
      <c r="B189" s="40"/>
      <c r="C189" s="245" t="s">
        <v>323</v>
      </c>
      <c r="D189" s="245" t="s">
        <v>176</v>
      </c>
      <c r="E189" s="246" t="s">
        <v>1947</v>
      </c>
      <c r="F189" s="247" t="s">
        <v>1948</v>
      </c>
      <c r="G189" s="248" t="s">
        <v>208</v>
      </c>
      <c r="H189" s="249">
        <v>14</v>
      </c>
      <c r="I189" s="250"/>
      <c r="J189" s="251">
        <f>ROUND(I189*H189,2)</f>
        <v>0</v>
      </c>
      <c r="K189" s="252"/>
      <c r="L189" s="45"/>
      <c r="M189" s="297" t="s">
        <v>1</v>
      </c>
      <c r="N189" s="298" t="s">
        <v>38</v>
      </c>
      <c r="O189" s="299"/>
      <c r="P189" s="300">
        <f>O189*H189</f>
        <v>0</v>
      </c>
      <c r="Q189" s="300">
        <v>0</v>
      </c>
      <c r="R189" s="300">
        <f>Q189*H189</f>
        <v>0</v>
      </c>
      <c r="S189" s="300">
        <v>0</v>
      </c>
      <c r="T189" s="30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7" t="s">
        <v>661</v>
      </c>
      <c r="AT189" s="257" t="s">
        <v>176</v>
      </c>
      <c r="AU189" s="257" t="s">
        <v>82</v>
      </c>
      <c r="AY189" s="18" t="s">
        <v>174</v>
      </c>
      <c r="BE189" s="258">
        <f>IF(N189="základní",J189,0)</f>
        <v>0</v>
      </c>
      <c r="BF189" s="258">
        <f>IF(N189="snížená",J189,0)</f>
        <v>0</v>
      </c>
      <c r="BG189" s="258">
        <f>IF(N189="zákl. přenesená",J189,0)</f>
        <v>0</v>
      </c>
      <c r="BH189" s="258">
        <f>IF(N189="sníž. přenesená",J189,0)</f>
        <v>0</v>
      </c>
      <c r="BI189" s="258">
        <f>IF(N189="nulová",J189,0)</f>
        <v>0</v>
      </c>
      <c r="BJ189" s="18" t="s">
        <v>80</v>
      </c>
      <c r="BK189" s="258">
        <f>ROUND(I189*H189,2)</f>
        <v>0</v>
      </c>
      <c r="BL189" s="18" t="s">
        <v>661</v>
      </c>
      <c r="BM189" s="257" t="s">
        <v>1949</v>
      </c>
    </row>
    <row r="190" spans="1:31" s="2" customFormat="1" ht="6.95" customHeight="1">
      <c r="A190" s="39"/>
      <c r="B190" s="67"/>
      <c r="C190" s="68"/>
      <c r="D190" s="68"/>
      <c r="E190" s="68"/>
      <c r="F190" s="68"/>
      <c r="G190" s="68"/>
      <c r="H190" s="68"/>
      <c r="I190" s="193"/>
      <c r="J190" s="68"/>
      <c r="K190" s="68"/>
      <c r="L190" s="45"/>
      <c r="M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</row>
  </sheetData>
  <sheetProtection password="CC35" sheet="1" objects="1" scenarios="1" formatColumns="0" formatRows="0" autoFilter="0"/>
  <autoFilter ref="C126:K18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5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43.57421875" style="1" customWidth="1"/>
    <col min="7" max="7" width="6.00390625" style="1" customWidth="1"/>
    <col min="8" max="8" width="9.8515625" style="1" customWidth="1"/>
    <col min="9" max="9" width="17.28125" style="147" customWidth="1"/>
    <col min="10" max="10" width="17.28125" style="1" customWidth="1"/>
    <col min="11" max="11" width="17.28125" style="1" hidden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117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1"/>
      <c r="AT3" s="18" t="s">
        <v>82</v>
      </c>
    </row>
    <row r="4" spans="2:46" s="1" customFormat="1" ht="24.95" customHeight="1">
      <c r="B4" s="21"/>
      <c r="D4" s="151" t="s">
        <v>136</v>
      </c>
      <c r="I4" s="147"/>
      <c r="L4" s="21"/>
      <c r="M4" s="152" t="s">
        <v>10</v>
      </c>
      <c r="AT4" s="18" t="s">
        <v>4</v>
      </c>
    </row>
    <row r="5" spans="2:12" s="1" customFormat="1" ht="6.95" customHeight="1">
      <c r="B5" s="21"/>
      <c r="I5" s="147"/>
      <c r="L5" s="21"/>
    </row>
    <row r="6" spans="2:12" s="1" customFormat="1" ht="12" customHeight="1">
      <c r="B6" s="21"/>
      <c r="D6" s="153" t="s">
        <v>16</v>
      </c>
      <c r="I6" s="147"/>
      <c r="L6" s="21"/>
    </row>
    <row r="7" spans="2:12" s="1" customFormat="1" ht="24" customHeight="1">
      <c r="B7" s="21"/>
      <c r="E7" s="154" t="str">
        <f>'Rekapitulace stavby'!K6</f>
        <v>Revitalizace čistírny odpadních vod v areálu nemocnice Rychnov nad Kněžnou</v>
      </c>
      <c r="F7" s="153"/>
      <c r="G7" s="153"/>
      <c r="H7" s="153"/>
      <c r="I7" s="147"/>
      <c r="L7" s="21"/>
    </row>
    <row r="8" spans="2:12" s="1" customFormat="1" ht="12" customHeight="1">
      <c r="B8" s="21"/>
      <c r="D8" s="153" t="s">
        <v>137</v>
      </c>
      <c r="I8" s="147"/>
      <c r="L8" s="21"/>
    </row>
    <row r="9" spans="1:31" s="2" customFormat="1" ht="14.4" customHeight="1">
      <c r="A9" s="39"/>
      <c r="B9" s="45"/>
      <c r="C9" s="39"/>
      <c r="D9" s="39"/>
      <c r="E9" s="154" t="s">
        <v>1831</v>
      </c>
      <c r="F9" s="39"/>
      <c r="G9" s="39"/>
      <c r="H9" s="39"/>
      <c r="I9" s="155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3" t="s">
        <v>139</v>
      </c>
      <c r="E10" s="39"/>
      <c r="F10" s="39"/>
      <c r="G10" s="39"/>
      <c r="H10" s="39"/>
      <c r="I10" s="155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4.4" customHeight="1">
      <c r="A11" s="39"/>
      <c r="B11" s="45"/>
      <c r="C11" s="39"/>
      <c r="D11" s="39"/>
      <c r="E11" s="156" t="s">
        <v>1950</v>
      </c>
      <c r="F11" s="39"/>
      <c r="G11" s="39"/>
      <c r="H11" s="39"/>
      <c r="I11" s="155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155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3" t="s">
        <v>18</v>
      </c>
      <c r="E13" s="39"/>
      <c r="F13" s="142" t="s">
        <v>1</v>
      </c>
      <c r="G13" s="39"/>
      <c r="H13" s="39"/>
      <c r="I13" s="157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3" t="s">
        <v>20</v>
      </c>
      <c r="E14" s="39"/>
      <c r="F14" s="142" t="s">
        <v>21</v>
      </c>
      <c r="G14" s="39"/>
      <c r="H14" s="39"/>
      <c r="I14" s="157" t="s">
        <v>22</v>
      </c>
      <c r="J14" s="158" t="str">
        <f>'Rekapitulace stavby'!AN8</f>
        <v>25. 8. 2020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155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3" t="s">
        <v>24</v>
      </c>
      <c r="E16" s="39"/>
      <c r="F16" s="39"/>
      <c r="G16" s="39"/>
      <c r="H16" s="39"/>
      <c r="I16" s="157" t="s">
        <v>25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7" t="s">
        <v>26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155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3" t="s">
        <v>27</v>
      </c>
      <c r="E19" s="39"/>
      <c r="F19" s="39"/>
      <c r="G19" s="39"/>
      <c r="H19" s="39"/>
      <c r="I19" s="157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7" t="s">
        <v>26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155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3" t="s">
        <v>29</v>
      </c>
      <c r="E22" s="39"/>
      <c r="F22" s="39"/>
      <c r="G22" s="39"/>
      <c r="H22" s="39"/>
      <c r="I22" s="157" t="s">
        <v>25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 xml:space="preserve"> </v>
      </c>
      <c r="F23" s="39"/>
      <c r="G23" s="39"/>
      <c r="H23" s="39"/>
      <c r="I23" s="157" t="s">
        <v>26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155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3" t="s">
        <v>31</v>
      </c>
      <c r="E25" s="39"/>
      <c r="F25" s="39"/>
      <c r="G25" s="39"/>
      <c r="H25" s="39"/>
      <c r="I25" s="157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7" t="s">
        <v>26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155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3" t="s">
        <v>32</v>
      </c>
      <c r="E28" s="39"/>
      <c r="F28" s="39"/>
      <c r="G28" s="39"/>
      <c r="H28" s="39"/>
      <c r="I28" s="155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4.4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155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4"/>
      <c r="E31" s="164"/>
      <c r="F31" s="164"/>
      <c r="G31" s="164"/>
      <c r="H31" s="164"/>
      <c r="I31" s="165"/>
      <c r="J31" s="164"/>
      <c r="K31" s="164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6" t="s">
        <v>33</v>
      </c>
      <c r="E32" s="39"/>
      <c r="F32" s="39"/>
      <c r="G32" s="39"/>
      <c r="H32" s="39"/>
      <c r="I32" s="155"/>
      <c r="J32" s="167">
        <f>ROUND(J127,2)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4"/>
      <c r="E33" s="164"/>
      <c r="F33" s="164"/>
      <c r="G33" s="164"/>
      <c r="H33" s="164"/>
      <c r="I33" s="165"/>
      <c r="J33" s="164"/>
      <c r="K33" s="164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8" t="s">
        <v>35</v>
      </c>
      <c r="G34" s="39"/>
      <c r="H34" s="39"/>
      <c r="I34" s="169" t="s">
        <v>34</v>
      </c>
      <c r="J34" s="168" t="s">
        <v>36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70" t="s">
        <v>37</v>
      </c>
      <c r="E35" s="153" t="s">
        <v>38</v>
      </c>
      <c r="F35" s="171">
        <f>ROUND((SUM(BE127:BE194)),2)</f>
        <v>0</v>
      </c>
      <c r="G35" s="39"/>
      <c r="H35" s="39"/>
      <c r="I35" s="172">
        <v>0.21</v>
      </c>
      <c r="J35" s="171">
        <f>ROUND(((SUM(BE127:BE194))*I35),2)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3" t="s">
        <v>39</v>
      </c>
      <c r="F36" s="171">
        <f>ROUND((SUM(BF127:BF194)),2)</f>
        <v>0</v>
      </c>
      <c r="G36" s="39"/>
      <c r="H36" s="39"/>
      <c r="I36" s="172">
        <v>0.15</v>
      </c>
      <c r="J36" s="171">
        <f>ROUND(((SUM(BF127:BF194))*I36),2)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3" t="s">
        <v>40</v>
      </c>
      <c r="F37" s="171">
        <f>ROUND((SUM(BG127:BG194)),2)</f>
        <v>0</v>
      </c>
      <c r="G37" s="39"/>
      <c r="H37" s="39"/>
      <c r="I37" s="172">
        <v>0.21</v>
      </c>
      <c r="J37" s="171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3" t="s">
        <v>41</v>
      </c>
      <c r="F38" s="171">
        <f>ROUND((SUM(BH127:BH194)),2)</f>
        <v>0</v>
      </c>
      <c r="G38" s="39"/>
      <c r="H38" s="39"/>
      <c r="I38" s="172">
        <v>0.15</v>
      </c>
      <c r="J38" s="171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3" t="s">
        <v>42</v>
      </c>
      <c r="F39" s="171">
        <f>ROUND((SUM(BI127:BI194)),2)</f>
        <v>0</v>
      </c>
      <c r="G39" s="39"/>
      <c r="H39" s="39"/>
      <c r="I39" s="172">
        <v>0</v>
      </c>
      <c r="J39" s="171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155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73"/>
      <c r="D41" s="174" t="s">
        <v>43</v>
      </c>
      <c r="E41" s="175"/>
      <c r="F41" s="175"/>
      <c r="G41" s="176" t="s">
        <v>44</v>
      </c>
      <c r="H41" s="177" t="s">
        <v>45</v>
      </c>
      <c r="I41" s="178"/>
      <c r="J41" s="179">
        <f>SUM(J32:J39)</f>
        <v>0</v>
      </c>
      <c r="K41" s="180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155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I43" s="147"/>
      <c r="L43" s="21"/>
    </row>
    <row r="44" spans="2:12" s="1" customFormat="1" ht="14.4" customHeight="1">
      <c r="B44" s="21"/>
      <c r="I44" s="147"/>
      <c r="L44" s="21"/>
    </row>
    <row r="45" spans="2:12" s="1" customFormat="1" ht="14.4" customHeight="1">
      <c r="B45" s="21"/>
      <c r="I45" s="147"/>
      <c r="L45" s="21"/>
    </row>
    <row r="46" spans="2:12" s="1" customFormat="1" ht="14.4" customHeight="1">
      <c r="B46" s="21"/>
      <c r="I46" s="147"/>
      <c r="L46" s="21"/>
    </row>
    <row r="47" spans="2:12" s="1" customFormat="1" ht="14.4" customHeight="1">
      <c r="B47" s="21"/>
      <c r="I47" s="147"/>
      <c r="L47" s="21"/>
    </row>
    <row r="48" spans="2:12" s="1" customFormat="1" ht="14.4" customHeight="1">
      <c r="B48" s="21"/>
      <c r="I48" s="147"/>
      <c r="L48" s="21"/>
    </row>
    <row r="49" spans="2:12" s="1" customFormat="1" ht="14.4" customHeight="1">
      <c r="B49" s="21"/>
      <c r="I49" s="147"/>
      <c r="L49" s="21"/>
    </row>
    <row r="50" spans="2:12" s="2" customFormat="1" ht="14.4" customHeight="1">
      <c r="B50" s="64"/>
      <c r="D50" s="181" t="s">
        <v>46</v>
      </c>
      <c r="E50" s="182"/>
      <c r="F50" s="182"/>
      <c r="G50" s="181" t="s">
        <v>47</v>
      </c>
      <c r="H50" s="182"/>
      <c r="I50" s="183"/>
      <c r="J50" s="182"/>
      <c r="K50" s="182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84" t="s">
        <v>48</v>
      </c>
      <c r="E61" s="185"/>
      <c r="F61" s="186" t="s">
        <v>49</v>
      </c>
      <c r="G61" s="184" t="s">
        <v>48</v>
      </c>
      <c r="H61" s="185"/>
      <c r="I61" s="187"/>
      <c r="J61" s="188" t="s">
        <v>49</v>
      </c>
      <c r="K61" s="185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81" t="s">
        <v>50</v>
      </c>
      <c r="E65" s="189"/>
      <c r="F65" s="189"/>
      <c r="G65" s="181" t="s">
        <v>51</v>
      </c>
      <c r="H65" s="189"/>
      <c r="I65" s="190"/>
      <c r="J65" s="189"/>
      <c r="K65" s="18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84" t="s">
        <v>48</v>
      </c>
      <c r="E76" s="185"/>
      <c r="F76" s="186" t="s">
        <v>49</v>
      </c>
      <c r="G76" s="184" t="s">
        <v>48</v>
      </c>
      <c r="H76" s="185"/>
      <c r="I76" s="187"/>
      <c r="J76" s="188" t="s">
        <v>49</v>
      </c>
      <c r="K76" s="185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145</v>
      </c>
      <c r="D82" s="41"/>
      <c r="E82" s="41"/>
      <c r="F82" s="41"/>
      <c r="G82" s="41"/>
      <c r="H82" s="41"/>
      <c r="I82" s="155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55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55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4" customHeight="1">
      <c r="A85" s="39"/>
      <c r="B85" s="40"/>
      <c r="C85" s="41"/>
      <c r="D85" s="41"/>
      <c r="E85" s="197" t="str">
        <f>E7</f>
        <v>Revitalizace čistírny odpadních vod v areálu nemocnice Rychnov nad Kněžnou</v>
      </c>
      <c r="F85" s="33"/>
      <c r="G85" s="33"/>
      <c r="H85" s="33"/>
      <c r="I85" s="155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137</v>
      </c>
      <c r="D86" s="23"/>
      <c r="E86" s="23"/>
      <c r="F86" s="23"/>
      <c r="G86" s="23"/>
      <c r="H86" s="23"/>
      <c r="I86" s="147"/>
      <c r="J86" s="23"/>
      <c r="K86" s="23"/>
      <c r="L86" s="21"/>
    </row>
    <row r="87" spans="1:31" s="2" customFormat="1" ht="14.4" customHeight="1">
      <c r="A87" s="39"/>
      <c r="B87" s="40"/>
      <c r="C87" s="41"/>
      <c r="D87" s="41"/>
      <c r="E87" s="197" t="s">
        <v>1831</v>
      </c>
      <c r="F87" s="41"/>
      <c r="G87" s="41"/>
      <c r="H87" s="41"/>
      <c r="I87" s="155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139</v>
      </c>
      <c r="D88" s="41"/>
      <c r="E88" s="41"/>
      <c r="F88" s="41"/>
      <c r="G88" s="41"/>
      <c r="H88" s="41"/>
      <c r="I88" s="155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4.4" customHeight="1">
      <c r="A89" s="39"/>
      <c r="B89" s="40"/>
      <c r="C89" s="41"/>
      <c r="D89" s="41"/>
      <c r="E89" s="77" t="str">
        <f>E11</f>
        <v>IO.02 - Přeložka dešťové kanalizace D</v>
      </c>
      <c r="F89" s="41"/>
      <c r="G89" s="41"/>
      <c r="H89" s="41"/>
      <c r="I89" s="155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55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157" t="s">
        <v>22</v>
      </c>
      <c r="J91" s="80" t="str">
        <f>IF(J14="","",J14)</f>
        <v>25. 8. 2020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155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6" customHeight="1">
      <c r="A93" s="39"/>
      <c r="B93" s="40"/>
      <c r="C93" s="33" t="s">
        <v>24</v>
      </c>
      <c r="D93" s="41"/>
      <c r="E93" s="41"/>
      <c r="F93" s="28" t="str">
        <f>E17</f>
        <v xml:space="preserve"> </v>
      </c>
      <c r="G93" s="41"/>
      <c r="H93" s="41"/>
      <c r="I93" s="157" t="s">
        <v>29</v>
      </c>
      <c r="J93" s="37" t="str">
        <f>E23</f>
        <v xml:space="preserve"> 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6" customHeight="1">
      <c r="A94" s="39"/>
      <c r="B94" s="40"/>
      <c r="C94" s="33" t="s">
        <v>27</v>
      </c>
      <c r="D94" s="41"/>
      <c r="E94" s="41"/>
      <c r="F94" s="28" t="str">
        <f>IF(E20="","",E20)</f>
        <v>Vyplň údaj</v>
      </c>
      <c r="G94" s="41"/>
      <c r="H94" s="41"/>
      <c r="I94" s="157" t="s">
        <v>31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55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98" t="s">
        <v>146</v>
      </c>
      <c r="D96" s="199"/>
      <c r="E96" s="199"/>
      <c r="F96" s="199"/>
      <c r="G96" s="199"/>
      <c r="H96" s="199"/>
      <c r="I96" s="200"/>
      <c r="J96" s="201" t="s">
        <v>147</v>
      </c>
      <c r="K96" s="199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155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202" t="s">
        <v>148</v>
      </c>
      <c r="D98" s="41"/>
      <c r="E98" s="41"/>
      <c r="F98" s="41"/>
      <c r="G98" s="41"/>
      <c r="H98" s="41"/>
      <c r="I98" s="155"/>
      <c r="J98" s="111">
        <f>J127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149</v>
      </c>
    </row>
    <row r="99" spans="1:31" s="9" customFormat="1" ht="24.95" customHeight="1">
      <c r="A99" s="9"/>
      <c r="B99" s="203"/>
      <c r="C99" s="204"/>
      <c r="D99" s="205" t="s">
        <v>1833</v>
      </c>
      <c r="E99" s="206"/>
      <c r="F99" s="206"/>
      <c r="G99" s="206"/>
      <c r="H99" s="206"/>
      <c r="I99" s="207"/>
      <c r="J99" s="208">
        <f>J128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0"/>
      <c r="C100" s="134"/>
      <c r="D100" s="211" t="s">
        <v>1834</v>
      </c>
      <c r="E100" s="212"/>
      <c r="F100" s="212"/>
      <c r="G100" s="212"/>
      <c r="H100" s="212"/>
      <c r="I100" s="213"/>
      <c r="J100" s="214">
        <f>J129</f>
        <v>0</v>
      </c>
      <c r="K100" s="134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0"/>
      <c r="C101" s="134"/>
      <c r="D101" s="211" t="s">
        <v>1835</v>
      </c>
      <c r="E101" s="212"/>
      <c r="F101" s="212"/>
      <c r="G101" s="212"/>
      <c r="H101" s="212"/>
      <c r="I101" s="213"/>
      <c r="J101" s="214">
        <f>J158</f>
        <v>0</v>
      </c>
      <c r="K101" s="134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0"/>
      <c r="C102" s="134"/>
      <c r="D102" s="211" t="s">
        <v>1836</v>
      </c>
      <c r="E102" s="212"/>
      <c r="F102" s="212"/>
      <c r="G102" s="212"/>
      <c r="H102" s="212"/>
      <c r="I102" s="213"/>
      <c r="J102" s="214">
        <f>J170</f>
        <v>0</v>
      </c>
      <c r="K102" s="134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4"/>
      <c r="D103" s="211" t="s">
        <v>1837</v>
      </c>
      <c r="E103" s="212"/>
      <c r="F103" s="212"/>
      <c r="G103" s="212"/>
      <c r="H103" s="212"/>
      <c r="I103" s="213"/>
      <c r="J103" s="214">
        <f>J190</f>
        <v>0</v>
      </c>
      <c r="K103" s="134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203"/>
      <c r="C104" s="204"/>
      <c r="D104" s="205" t="s">
        <v>1838</v>
      </c>
      <c r="E104" s="206"/>
      <c r="F104" s="206"/>
      <c r="G104" s="206"/>
      <c r="H104" s="206"/>
      <c r="I104" s="207"/>
      <c r="J104" s="208">
        <f>J192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210"/>
      <c r="C105" s="134"/>
      <c r="D105" s="211" t="s">
        <v>1839</v>
      </c>
      <c r="E105" s="212"/>
      <c r="F105" s="212"/>
      <c r="G105" s="212"/>
      <c r="H105" s="212"/>
      <c r="I105" s="213"/>
      <c r="J105" s="214">
        <f>J193</f>
        <v>0</v>
      </c>
      <c r="K105" s="134"/>
      <c r="L105" s="21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9"/>
      <c r="B106" s="40"/>
      <c r="C106" s="41"/>
      <c r="D106" s="41"/>
      <c r="E106" s="41"/>
      <c r="F106" s="41"/>
      <c r="G106" s="41"/>
      <c r="H106" s="41"/>
      <c r="I106" s="155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67"/>
      <c r="C107" s="68"/>
      <c r="D107" s="68"/>
      <c r="E107" s="68"/>
      <c r="F107" s="68"/>
      <c r="G107" s="68"/>
      <c r="H107" s="68"/>
      <c r="I107" s="193"/>
      <c r="J107" s="68"/>
      <c r="K107" s="68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11" spans="1:31" s="2" customFormat="1" ht="6.95" customHeight="1">
      <c r="A111" s="39"/>
      <c r="B111" s="69"/>
      <c r="C111" s="70"/>
      <c r="D111" s="70"/>
      <c r="E111" s="70"/>
      <c r="F111" s="70"/>
      <c r="G111" s="70"/>
      <c r="H111" s="70"/>
      <c r="I111" s="196"/>
      <c r="J111" s="70"/>
      <c r="K111" s="70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4.95" customHeight="1">
      <c r="A112" s="39"/>
      <c r="B112" s="40"/>
      <c r="C112" s="24" t="s">
        <v>159</v>
      </c>
      <c r="D112" s="41"/>
      <c r="E112" s="41"/>
      <c r="F112" s="41"/>
      <c r="G112" s="41"/>
      <c r="H112" s="41"/>
      <c r="I112" s="155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155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16</v>
      </c>
      <c r="D114" s="41"/>
      <c r="E114" s="41"/>
      <c r="F114" s="41"/>
      <c r="G114" s="41"/>
      <c r="H114" s="41"/>
      <c r="I114" s="155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" customHeight="1">
      <c r="A115" s="39"/>
      <c r="B115" s="40"/>
      <c r="C115" s="41"/>
      <c r="D115" s="41"/>
      <c r="E115" s="197" t="str">
        <f>E7</f>
        <v>Revitalizace čistírny odpadních vod v areálu nemocnice Rychnov nad Kněžnou</v>
      </c>
      <c r="F115" s="33"/>
      <c r="G115" s="33"/>
      <c r="H115" s="33"/>
      <c r="I115" s="155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2:12" s="1" customFormat="1" ht="12" customHeight="1">
      <c r="B116" s="22"/>
      <c r="C116" s="33" t="s">
        <v>137</v>
      </c>
      <c r="D116" s="23"/>
      <c r="E116" s="23"/>
      <c r="F116" s="23"/>
      <c r="G116" s="23"/>
      <c r="H116" s="23"/>
      <c r="I116" s="147"/>
      <c r="J116" s="23"/>
      <c r="K116" s="23"/>
      <c r="L116" s="21"/>
    </row>
    <row r="117" spans="1:31" s="2" customFormat="1" ht="14.4" customHeight="1">
      <c r="A117" s="39"/>
      <c r="B117" s="40"/>
      <c r="C117" s="41"/>
      <c r="D117" s="41"/>
      <c r="E117" s="197" t="s">
        <v>1831</v>
      </c>
      <c r="F117" s="41"/>
      <c r="G117" s="41"/>
      <c r="H117" s="41"/>
      <c r="I117" s="155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139</v>
      </c>
      <c r="D118" s="41"/>
      <c r="E118" s="41"/>
      <c r="F118" s="41"/>
      <c r="G118" s="41"/>
      <c r="H118" s="41"/>
      <c r="I118" s="155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4.4" customHeight="1">
      <c r="A119" s="39"/>
      <c r="B119" s="40"/>
      <c r="C119" s="41"/>
      <c r="D119" s="41"/>
      <c r="E119" s="77" t="str">
        <f>E11</f>
        <v>IO.02 - Přeložka dešťové kanalizace D</v>
      </c>
      <c r="F119" s="41"/>
      <c r="G119" s="41"/>
      <c r="H119" s="41"/>
      <c r="I119" s="155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155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20</v>
      </c>
      <c r="D121" s="41"/>
      <c r="E121" s="41"/>
      <c r="F121" s="28" t="str">
        <f>F14</f>
        <v xml:space="preserve"> </v>
      </c>
      <c r="G121" s="41"/>
      <c r="H121" s="41"/>
      <c r="I121" s="157" t="s">
        <v>22</v>
      </c>
      <c r="J121" s="80" t="str">
        <f>IF(J14="","",J14)</f>
        <v>25. 8. 2020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155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6" customHeight="1">
      <c r="A123" s="39"/>
      <c r="B123" s="40"/>
      <c r="C123" s="33" t="s">
        <v>24</v>
      </c>
      <c r="D123" s="41"/>
      <c r="E123" s="41"/>
      <c r="F123" s="28" t="str">
        <f>E17</f>
        <v xml:space="preserve"> </v>
      </c>
      <c r="G123" s="41"/>
      <c r="H123" s="41"/>
      <c r="I123" s="157" t="s">
        <v>29</v>
      </c>
      <c r="J123" s="37" t="str">
        <f>E23</f>
        <v xml:space="preserve">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6" customHeight="1">
      <c r="A124" s="39"/>
      <c r="B124" s="40"/>
      <c r="C124" s="33" t="s">
        <v>27</v>
      </c>
      <c r="D124" s="41"/>
      <c r="E124" s="41"/>
      <c r="F124" s="28" t="str">
        <f>IF(E20="","",E20)</f>
        <v>Vyplň údaj</v>
      </c>
      <c r="G124" s="41"/>
      <c r="H124" s="41"/>
      <c r="I124" s="157" t="s">
        <v>31</v>
      </c>
      <c r="J124" s="37" t="str">
        <f>E26</f>
        <v xml:space="preserve"> 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0.3" customHeight="1">
      <c r="A125" s="39"/>
      <c r="B125" s="40"/>
      <c r="C125" s="41"/>
      <c r="D125" s="41"/>
      <c r="E125" s="41"/>
      <c r="F125" s="41"/>
      <c r="G125" s="41"/>
      <c r="H125" s="41"/>
      <c r="I125" s="155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11" customFormat="1" ht="29.25" customHeight="1">
      <c r="A126" s="216"/>
      <c r="B126" s="217"/>
      <c r="C126" s="218" t="s">
        <v>160</v>
      </c>
      <c r="D126" s="219" t="s">
        <v>58</v>
      </c>
      <c r="E126" s="219" t="s">
        <v>54</v>
      </c>
      <c r="F126" s="219" t="s">
        <v>55</v>
      </c>
      <c r="G126" s="219" t="s">
        <v>161</v>
      </c>
      <c r="H126" s="219" t="s">
        <v>162</v>
      </c>
      <c r="I126" s="220" t="s">
        <v>163</v>
      </c>
      <c r="J126" s="221" t="s">
        <v>147</v>
      </c>
      <c r="K126" s="222" t="s">
        <v>164</v>
      </c>
      <c r="L126" s="223"/>
      <c r="M126" s="101" t="s">
        <v>1</v>
      </c>
      <c r="N126" s="102" t="s">
        <v>37</v>
      </c>
      <c r="O126" s="102" t="s">
        <v>165</v>
      </c>
      <c r="P126" s="102" t="s">
        <v>166</v>
      </c>
      <c r="Q126" s="102" t="s">
        <v>167</v>
      </c>
      <c r="R126" s="102" t="s">
        <v>168</v>
      </c>
      <c r="S126" s="102" t="s">
        <v>169</v>
      </c>
      <c r="T126" s="103" t="s">
        <v>170</v>
      </c>
      <c r="U126" s="216"/>
      <c r="V126" s="216"/>
      <c r="W126" s="216"/>
      <c r="X126" s="216"/>
      <c r="Y126" s="216"/>
      <c r="Z126" s="216"/>
      <c r="AA126" s="216"/>
      <c r="AB126" s="216"/>
      <c r="AC126" s="216"/>
      <c r="AD126" s="216"/>
      <c r="AE126" s="216"/>
    </row>
    <row r="127" spans="1:63" s="2" customFormat="1" ht="22.8" customHeight="1">
      <c r="A127" s="39"/>
      <c r="B127" s="40"/>
      <c r="C127" s="108" t="s">
        <v>171</v>
      </c>
      <c r="D127" s="41"/>
      <c r="E127" s="41"/>
      <c r="F127" s="41"/>
      <c r="G127" s="41"/>
      <c r="H127" s="41"/>
      <c r="I127" s="155"/>
      <c r="J127" s="224">
        <f>BK127</f>
        <v>0</v>
      </c>
      <c r="K127" s="41"/>
      <c r="L127" s="45"/>
      <c r="M127" s="104"/>
      <c r="N127" s="225"/>
      <c r="O127" s="105"/>
      <c r="P127" s="226">
        <f>P128+P192</f>
        <v>0</v>
      </c>
      <c r="Q127" s="105"/>
      <c r="R127" s="226">
        <f>R128+R192</f>
        <v>448.068582</v>
      </c>
      <c r="S127" s="105"/>
      <c r="T127" s="227">
        <f>T128+T192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72</v>
      </c>
      <c r="AU127" s="18" t="s">
        <v>149</v>
      </c>
      <c r="BK127" s="228">
        <f>BK128+BK192</f>
        <v>0</v>
      </c>
    </row>
    <row r="128" spans="1:63" s="12" customFormat="1" ht="25.9" customHeight="1">
      <c r="A128" s="12"/>
      <c r="B128" s="229"/>
      <c r="C128" s="230"/>
      <c r="D128" s="231" t="s">
        <v>72</v>
      </c>
      <c r="E128" s="232" t="s">
        <v>172</v>
      </c>
      <c r="F128" s="232" t="s">
        <v>1840</v>
      </c>
      <c r="G128" s="230"/>
      <c r="H128" s="230"/>
      <c r="I128" s="233"/>
      <c r="J128" s="234">
        <f>BK128</f>
        <v>0</v>
      </c>
      <c r="K128" s="230"/>
      <c r="L128" s="235"/>
      <c r="M128" s="236"/>
      <c r="N128" s="237"/>
      <c r="O128" s="237"/>
      <c r="P128" s="238">
        <f>P129+P158+P170+P190</f>
        <v>0</v>
      </c>
      <c r="Q128" s="237"/>
      <c r="R128" s="238">
        <f>R129+R158+R170+R190</f>
        <v>448.068582</v>
      </c>
      <c r="S128" s="237"/>
      <c r="T128" s="239">
        <f>T129+T158+T170+T190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40" t="s">
        <v>80</v>
      </c>
      <c r="AT128" s="241" t="s">
        <v>72</v>
      </c>
      <c r="AU128" s="241" t="s">
        <v>73</v>
      </c>
      <c r="AY128" s="240" t="s">
        <v>174</v>
      </c>
      <c r="BK128" s="242">
        <f>BK129+BK158+BK170+BK190</f>
        <v>0</v>
      </c>
    </row>
    <row r="129" spans="1:63" s="12" customFormat="1" ht="22.8" customHeight="1">
      <c r="A129" s="12"/>
      <c r="B129" s="229"/>
      <c r="C129" s="230"/>
      <c r="D129" s="231" t="s">
        <v>72</v>
      </c>
      <c r="E129" s="243" t="s">
        <v>80</v>
      </c>
      <c r="F129" s="243" t="s">
        <v>1841</v>
      </c>
      <c r="G129" s="230"/>
      <c r="H129" s="230"/>
      <c r="I129" s="233"/>
      <c r="J129" s="244">
        <f>BK129</f>
        <v>0</v>
      </c>
      <c r="K129" s="230"/>
      <c r="L129" s="235"/>
      <c r="M129" s="236"/>
      <c r="N129" s="237"/>
      <c r="O129" s="237"/>
      <c r="P129" s="238">
        <f>SUM(P130:P157)</f>
        <v>0</v>
      </c>
      <c r="Q129" s="237"/>
      <c r="R129" s="238">
        <f>SUM(R130:R157)</f>
        <v>411.188</v>
      </c>
      <c r="S129" s="237"/>
      <c r="T129" s="239">
        <f>SUM(T130:T157)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40" t="s">
        <v>80</v>
      </c>
      <c r="AT129" s="241" t="s">
        <v>72</v>
      </c>
      <c r="AU129" s="241" t="s">
        <v>80</v>
      </c>
      <c r="AY129" s="240" t="s">
        <v>174</v>
      </c>
      <c r="BK129" s="242">
        <f>SUM(BK130:BK157)</f>
        <v>0</v>
      </c>
    </row>
    <row r="130" spans="1:65" s="2" customFormat="1" ht="21.6" customHeight="1">
      <c r="A130" s="39"/>
      <c r="B130" s="40"/>
      <c r="C130" s="245" t="s">
        <v>80</v>
      </c>
      <c r="D130" s="245" t="s">
        <v>176</v>
      </c>
      <c r="E130" s="246" t="s">
        <v>1842</v>
      </c>
      <c r="F130" s="247" t="s">
        <v>1843</v>
      </c>
      <c r="G130" s="248" t="s">
        <v>221</v>
      </c>
      <c r="H130" s="249">
        <v>241.875</v>
      </c>
      <c r="I130" s="250"/>
      <c r="J130" s="251">
        <f>ROUND(I130*H130,2)</f>
        <v>0</v>
      </c>
      <c r="K130" s="252"/>
      <c r="L130" s="45"/>
      <c r="M130" s="253" t="s">
        <v>1</v>
      </c>
      <c r="N130" s="254" t="s">
        <v>38</v>
      </c>
      <c r="O130" s="92"/>
      <c r="P130" s="255">
        <f>O130*H130</f>
        <v>0</v>
      </c>
      <c r="Q130" s="255">
        <v>0</v>
      </c>
      <c r="R130" s="255">
        <f>Q130*H130</f>
        <v>0</v>
      </c>
      <c r="S130" s="255">
        <v>0</v>
      </c>
      <c r="T130" s="256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57" t="s">
        <v>180</v>
      </c>
      <c r="AT130" s="257" t="s">
        <v>176</v>
      </c>
      <c r="AU130" s="257" t="s">
        <v>82</v>
      </c>
      <c r="AY130" s="18" t="s">
        <v>174</v>
      </c>
      <c r="BE130" s="258">
        <f>IF(N130="základní",J130,0)</f>
        <v>0</v>
      </c>
      <c r="BF130" s="258">
        <f>IF(N130="snížená",J130,0)</f>
        <v>0</v>
      </c>
      <c r="BG130" s="258">
        <f>IF(N130="zákl. přenesená",J130,0)</f>
        <v>0</v>
      </c>
      <c r="BH130" s="258">
        <f>IF(N130="sníž. přenesená",J130,0)</f>
        <v>0</v>
      </c>
      <c r="BI130" s="258">
        <f>IF(N130="nulová",J130,0)</f>
        <v>0</v>
      </c>
      <c r="BJ130" s="18" t="s">
        <v>80</v>
      </c>
      <c r="BK130" s="258">
        <f>ROUND(I130*H130,2)</f>
        <v>0</v>
      </c>
      <c r="BL130" s="18" t="s">
        <v>180</v>
      </c>
      <c r="BM130" s="257" t="s">
        <v>1844</v>
      </c>
    </row>
    <row r="131" spans="1:51" s="13" customFormat="1" ht="12">
      <c r="A131" s="13"/>
      <c r="B131" s="259"/>
      <c r="C131" s="260"/>
      <c r="D131" s="261" t="s">
        <v>223</v>
      </c>
      <c r="E131" s="262" t="s">
        <v>1</v>
      </c>
      <c r="F131" s="263" t="s">
        <v>1951</v>
      </c>
      <c r="G131" s="260"/>
      <c r="H131" s="264">
        <v>45</v>
      </c>
      <c r="I131" s="265"/>
      <c r="J131" s="260"/>
      <c r="K131" s="260"/>
      <c r="L131" s="266"/>
      <c r="M131" s="267"/>
      <c r="N131" s="268"/>
      <c r="O131" s="268"/>
      <c r="P131" s="268"/>
      <c r="Q131" s="268"/>
      <c r="R131" s="268"/>
      <c r="S131" s="268"/>
      <c r="T131" s="26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70" t="s">
        <v>223</v>
      </c>
      <c r="AU131" s="270" t="s">
        <v>82</v>
      </c>
      <c r="AV131" s="13" t="s">
        <v>82</v>
      </c>
      <c r="AW131" s="13" t="s">
        <v>30</v>
      </c>
      <c r="AX131" s="13" t="s">
        <v>73</v>
      </c>
      <c r="AY131" s="270" t="s">
        <v>174</v>
      </c>
    </row>
    <row r="132" spans="1:51" s="13" customFormat="1" ht="12">
      <c r="A132" s="13"/>
      <c r="B132" s="259"/>
      <c r="C132" s="260"/>
      <c r="D132" s="261" t="s">
        <v>223</v>
      </c>
      <c r="E132" s="262" t="s">
        <v>1</v>
      </c>
      <c r="F132" s="263" t="s">
        <v>1952</v>
      </c>
      <c r="G132" s="260"/>
      <c r="H132" s="264">
        <v>196.875</v>
      </c>
      <c r="I132" s="265"/>
      <c r="J132" s="260"/>
      <c r="K132" s="260"/>
      <c r="L132" s="266"/>
      <c r="M132" s="267"/>
      <c r="N132" s="268"/>
      <c r="O132" s="268"/>
      <c r="P132" s="268"/>
      <c r="Q132" s="268"/>
      <c r="R132" s="268"/>
      <c r="S132" s="268"/>
      <c r="T132" s="26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70" t="s">
        <v>223</v>
      </c>
      <c r="AU132" s="270" t="s">
        <v>82</v>
      </c>
      <c r="AV132" s="13" t="s">
        <v>82</v>
      </c>
      <c r="AW132" s="13" t="s">
        <v>30</v>
      </c>
      <c r="AX132" s="13" t="s">
        <v>73</v>
      </c>
      <c r="AY132" s="270" t="s">
        <v>174</v>
      </c>
    </row>
    <row r="133" spans="1:51" s="14" customFormat="1" ht="12">
      <c r="A133" s="14"/>
      <c r="B133" s="285"/>
      <c r="C133" s="286"/>
      <c r="D133" s="261" t="s">
        <v>223</v>
      </c>
      <c r="E133" s="287" t="s">
        <v>1</v>
      </c>
      <c r="F133" s="288" t="s">
        <v>521</v>
      </c>
      <c r="G133" s="286"/>
      <c r="H133" s="289">
        <v>241.875</v>
      </c>
      <c r="I133" s="290"/>
      <c r="J133" s="286"/>
      <c r="K133" s="286"/>
      <c r="L133" s="291"/>
      <c r="M133" s="292"/>
      <c r="N133" s="293"/>
      <c r="O133" s="293"/>
      <c r="P133" s="293"/>
      <c r="Q133" s="293"/>
      <c r="R133" s="293"/>
      <c r="S133" s="293"/>
      <c r="T133" s="29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95" t="s">
        <v>223</v>
      </c>
      <c r="AU133" s="295" t="s">
        <v>82</v>
      </c>
      <c r="AV133" s="14" t="s">
        <v>180</v>
      </c>
      <c r="AW133" s="14" t="s">
        <v>30</v>
      </c>
      <c r="AX133" s="14" t="s">
        <v>80</v>
      </c>
      <c r="AY133" s="295" t="s">
        <v>174</v>
      </c>
    </row>
    <row r="134" spans="1:65" s="2" customFormat="1" ht="21.6" customHeight="1">
      <c r="A134" s="39"/>
      <c r="B134" s="40"/>
      <c r="C134" s="245" t="s">
        <v>82</v>
      </c>
      <c r="D134" s="245" t="s">
        <v>176</v>
      </c>
      <c r="E134" s="246" t="s">
        <v>1846</v>
      </c>
      <c r="F134" s="247" t="s">
        <v>1847</v>
      </c>
      <c r="G134" s="248" t="s">
        <v>221</v>
      </c>
      <c r="H134" s="249">
        <v>120.938</v>
      </c>
      <c r="I134" s="250"/>
      <c r="J134" s="251">
        <f>ROUND(I134*H134,2)</f>
        <v>0</v>
      </c>
      <c r="K134" s="252"/>
      <c r="L134" s="45"/>
      <c r="M134" s="253" t="s">
        <v>1</v>
      </c>
      <c r="N134" s="254" t="s">
        <v>38</v>
      </c>
      <c r="O134" s="92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7" t="s">
        <v>180</v>
      </c>
      <c r="AT134" s="257" t="s">
        <v>176</v>
      </c>
      <c r="AU134" s="257" t="s">
        <v>82</v>
      </c>
      <c r="AY134" s="18" t="s">
        <v>174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8" t="s">
        <v>80</v>
      </c>
      <c r="BK134" s="258">
        <f>ROUND(I134*H134,2)</f>
        <v>0</v>
      </c>
      <c r="BL134" s="18" t="s">
        <v>180</v>
      </c>
      <c r="BM134" s="257" t="s">
        <v>1848</v>
      </c>
    </row>
    <row r="135" spans="1:51" s="13" customFormat="1" ht="12">
      <c r="A135" s="13"/>
      <c r="B135" s="259"/>
      <c r="C135" s="260"/>
      <c r="D135" s="261" t="s">
        <v>223</v>
      </c>
      <c r="E135" s="262" t="s">
        <v>1</v>
      </c>
      <c r="F135" s="263" t="s">
        <v>1953</v>
      </c>
      <c r="G135" s="260"/>
      <c r="H135" s="264">
        <v>120.938</v>
      </c>
      <c r="I135" s="265"/>
      <c r="J135" s="260"/>
      <c r="K135" s="260"/>
      <c r="L135" s="266"/>
      <c r="M135" s="267"/>
      <c r="N135" s="268"/>
      <c r="O135" s="268"/>
      <c r="P135" s="268"/>
      <c r="Q135" s="268"/>
      <c r="R135" s="268"/>
      <c r="S135" s="268"/>
      <c r="T135" s="26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70" t="s">
        <v>223</v>
      </c>
      <c r="AU135" s="270" t="s">
        <v>82</v>
      </c>
      <c r="AV135" s="13" t="s">
        <v>82</v>
      </c>
      <c r="AW135" s="13" t="s">
        <v>30</v>
      </c>
      <c r="AX135" s="13" t="s">
        <v>80</v>
      </c>
      <c r="AY135" s="270" t="s">
        <v>174</v>
      </c>
    </row>
    <row r="136" spans="1:65" s="2" customFormat="1" ht="21.6" customHeight="1">
      <c r="A136" s="39"/>
      <c r="B136" s="40"/>
      <c r="C136" s="245" t="s">
        <v>185</v>
      </c>
      <c r="D136" s="245" t="s">
        <v>176</v>
      </c>
      <c r="E136" s="246" t="s">
        <v>1850</v>
      </c>
      <c r="F136" s="247" t="s">
        <v>1851</v>
      </c>
      <c r="G136" s="248" t="s">
        <v>188</v>
      </c>
      <c r="H136" s="249">
        <v>322.5</v>
      </c>
      <c r="I136" s="250"/>
      <c r="J136" s="251">
        <f>ROUND(I136*H136,2)</f>
        <v>0</v>
      </c>
      <c r="K136" s="252"/>
      <c r="L136" s="45"/>
      <c r="M136" s="253" t="s">
        <v>1</v>
      </c>
      <c r="N136" s="254" t="s">
        <v>38</v>
      </c>
      <c r="O136" s="92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7" t="s">
        <v>180</v>
      </c>
      <c r="AT136" s="257" t="s">
        <v>176</v>
      </c>
      <c r="AU136" s="257" t="s">
        <v>82</v>
      </c>
      <c r="AY136" s="18" t="s">
        <v>174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8" t="s">
        <v>80</v>
      </c>
      <c r="BK136" s="258">
        <f>ROUND(I136*H136,2)</f>
        <v>0</v>
      </c>
      <c r="BL136" s="18" t="s">
        <v>180</v>
      </c>
      <c r="BM136" s="257" t="s">
        <v>1852</v>
      </c>
    </row>
    <row r="137" spans="1:51" s="13" customFormat="1" ht="12">
      <c r="A137" s="13"/>
      <c r="B137" s="259"/>
      <c r="C137" s="260"/>
      <c r="D137" s="261" t="s">
        <v>223</v>
      </c>
      <c r="E137" s="262" t="s">
        <v>1</v>
      </c>
      <c r="F137" s="263" t="s">
        <v>1954</v>
      </c>
      <c r="G137" s="260"/>
      <c r="H137" s="264">
        <v>60</v>
      </c>
      <c r="I137" s="265"/>
      <c r="J137" s="260"/>
      <c r="K137" s="260"/>
      <c r="L137" s="266"/>
      <c r="M137" s="267"/>
      <c r="N137" s="268"/>
      <c r="O137" s="268"/>
      <c r="P137" s="268"/>
      <c r="Q137" s="268"/>
      <c r="R137" s="268"/>
      <c r="S137" s="268"/>
      <c r="T137" s="26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70" t="s">
        <v>223</v>
      </c>
      <c r="AU137" s="270" t="s">
        <v>82</v>
      </c>
      <c r="AV137" s="13" t="s">
        <v>82</v>
      </c>
      <c r="AW137" s="13" t="s">
        <v>30</v>
      </c>
      <c r="AX137" s="13" t="s">
        <v>73</v>
      </c>
      <c r="AY137" s="270" t="s">
        <v>174</v>
      </c>
    </row>
    <row r="138" spans="1:51" s="13" customFormat="1" ht="12">
      <c r="A138" s="13"/>
      <c r="B138" s="259"/>
      <c r="C138" s="260"/>
      <c r="D138" s="261" t="s">
        <v>223</v>
      </c>
      <c r="E138" s="262" t="s">
        <v>1</v>
      </c>
      <c r="F138" s="263" t="s">
        <v>1955</v>
      </c>
      <c r="G138" s="260"/>
      <c r="H138" s="264">
        <v>262.5</v>
      </c>
      <c r="I138" s="265"/>
      <c r="J138" s="260"/>
      <c r="K138" s="260"/>
      <c r="L138" s="266"/>
      <c r="M138" s="267"/>
      <c r="N138" s="268"/>
      <c r="O138" s="268"/>
      <c r="P138" s="268"/>
      <c r="Q138" s="268"/>
      <c r="R138" s="268"/>
      <c r="S138" s="268"/>
      <c r="T138" s="26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70" t="s">
        <v>223</v>
      </c>
      <c r="AU138" s="270" t="s">
        <v>82</v>
      </c>
      <c r="AV138" s="13" t="s">
        <v>82</v>
      </c>
      <c r="AW138" s="13" t="s">
        <v>30</v>
      </c>
      <c r="AX138" s="13" t="s">
        <v>73</v>
      </c>
      <c r="AY138" s="270" t="s">
        <v>174</v>
      </c>
    </row>
    <row r="139" spans="1:51" s="14" customFormat="1" ht="12">
      <c r="A139" s="14"/>
      <c r="B139" s="285"/>
      <c r="C139" s="286"/>
      <c r="D139" s="261" t="s">
        <v>223</v>
      </c>
      <c r="E139" s="287" t="s">
        <v>1</v>
      </c>
      <c r="F139" s="288" t="s">
        <v>521</v>
      </c>
      <c r="G139" s="286"/>
      <c r="H139" s="289">
        <v>322.5</v>
      </c>
      <c r="I139" s="290"/>
      <c r="J139" s="286"/>
      <c r="K139" s="286"/>
      <c r="L139" s="291"/>
      <c r="M139" s="292"/>
      <c r="N139" s="293"/>
      <c r="O139" s="293"/>
      <c r="P139" s="293"/>
      <c r="Q139" s="293"/>
      <c r="R139" s="293"/>
      <c r="S139" s="293"/>
      <c r="T139" s="29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95" t="s">
        <v>223</v>
      </c>
      <c r="AU139" s="295" t="s">
        <v>82</v>
      </c>
      <c r="AV139" s="14" t="s">
        <v>180</v>
      </c>
      <c r="AW139" s="14" t="s">
        <v>30</v>
      </c>
      <c r="AX139" s="14" t="s">
        <v>80</v>
      </c>
      <c r="AY139" s="295" t="s">
        <v>174</v>
      </c>
    </row>
    <row r="140" spans="1:65" s="2" customFormat="1" ht="21.6" customHeight="1">
      <c r="A140" s="39"/>
      <c r="B140" s="40"/>
      <c r="C140" s="245" t="s">
        <v>180</v>
      </c>
      <c r="D140" s="245" t="s">
        <v>176</v>
      </c>
      <c r="E140" s="246" t="s">
        <v>1854</v>
      </c>
      <c r="F140" s="247" t="s">
        <v>1855</v>
      </c>
      <c r="G140" s="248" t="s">
        <v>221</v>
      </c>
      <c r="H140" s="249">
        <v>39.375</v>
      </c>
      <c r="I140" s="250"/>
      <c r="J140" s="251">
        <f>ROUND(I140*H140,2)</f>
        <v>0</v>
      </c>
      <c r="K140" s="252"/>
      <c r="L140" s="45"/>
      <c r="M140" s="253" t="s">
        <v>1</v>
      </c>
      <c r="N140" s="254" t="s">
        <v>38</v>
      </c>
      <c r="O140" s="92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7" t="s">
        <v>180</v>
      </c>
      <c r="AT140" s="257" t="s">
        <v>176</v>
      </c>
      <c r="AU140" s="257" t="s">
        <v>82</v>
      </c>
      <c r="AY140" s="18" t="s">
        <v>174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8" t="s">
        <v>80</v>
      </c>
      <c r="BK140" s="258">
        <f>ROUND(I140*H140,2)</f>
        <v>0</v>
      </c>
      <c r="BL140" s="18" t="s">
        <v>180</v>
      </c>
      <c r="BM140" s="257" t="s">
        <v>1856</v>
      </c>
    </row>
    <row r="141" spans="1:51" s="13" customFormat="1" ht="12">
      <c r="A141" s="13"/>
      <c r="B141" s="259"/>
      <c r="C141" s="260"/>
      <c r="D141" s="261" t="s">
        <v>223</v>
      </c>
      <c r="E141" s="262" t="s">
        <v>1</v>
      </c>
      <c r="F141" s="263" t="s">
        <v>1956</v>
      </c>
      <c r="G141" s="260"/>
      <c r="H141" s="264">
        <v>39.375</v>
      </c>
      <c r="I141" s="265"/>
      <c r="J141" s="260"/>
      <c r="K141" s="260"/>
      <c r="L141" s="266"/>
      <c r="M141" s="267"/>
      <c r="N141" s="268"/>
      <c r="O141" s="268"/>
      <c r="P141" s="268"/>
      <c r="Q141" s="268"/>
      <c r="R141" s="268"/>
      <c r="S141" s="268"/>
      <c r="T141" s="26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70" t="s">
        <v>223</v>
      </c>
      <c r="AU141" s="270" t="s">
        <v>82</v>
      </c>
      <c r="AV141" s="13" t="s">
        <v>82</v>
      </c>
      <c r="AW141" s="13" t="s">
        <v>30</v>
      </c>
      <c r="AX141" s="13" t="s">
        <v>73</v>
      </c>
      <c r="AY141" s="270" t="s">
        <v>174</v>
      </c>
    </row>
    <row r="142" spans="1:51" s="14" customFormat="1" ht="12">
      <c r="A142" s="14"/>
      <c r="B142" s="285"/>
      <c r="C142" s="286"/>
      <c r="D142" s="261" t="s">
        <v>223</v>
      </c>
      <c r="E142" s="287" t="s">
        <v>1</v>
      </c>
      <c r="F142" s="288" t="s">
        <v>521</v>
      </c>
      <c r="G142" s="286"/>
      <c r="H142" s="289">
        <v>39.375</v>
      </c>
      <c r="I142" s="290"/>
      <c r="J142" s="286"/>
      <c r="K142" s="286"/>
      <c r="L142" s="291"/>
      <c r="M142" s="292"/>
      <c r="N142" s="293"/>
      <c r="O142" s="293"/>
      <c r="P142" s="293"/>
      <c r="Q142" s="293"/>
      <c r="R142" s="293"/>
      <c r="S142" s="293"/>
      <c r="T142" s="29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95" t="s">
        <v>223</v>
      </c>
      <c r="AU142" s="295" t="s">
        <v>82</v>
      </c>
      <c r="AV142" s="14" t="s">
        <v>180</v>
      </c>
      <c r="AW142" s="14" t="s">
        <v>30</v>
      </c>
      <c r="AX142" s="14" t="s">
        <v>80</v>
      </c>
      <c r="AY142" s="295" t="s">
        <v>174</v>
      </c>
    </row>
    <row r="143" spans="1:65" s="2" customFormat="1" ht="21.6" customHeight="1">
      <c r="A143" s="39"/>
      <c r="B143" s="40"/>
      <c r="C143" s="245" t="s">
        <v>193</v>
      </c>
      <c r="D143" s="245" t="s">
        <v>176</v>
      </c>
      <c r="E143" s="246" t="s">
        <v>1858</v>
      </c>
      <c r="F143" s="247" t="s">
        <v>1859</v>
      </c>
      <c r="G143" s="248" t="s">
        <v>221</v>
      </c>
      <c r="H143" s="249">
        <v>39.375</v>
      </c>
      <c r="I143" s="250"/>
      <c r="J143" s="251">
        <f>ROUND(I143*H143,2)</f>
        <v>0</v>
      </c>
      <c r="K143" s="252"/>
      <c r="L143" s="45"/>
      <c r="M143" s="253" t="s">
        <v>1</v>
      </c>
      <c r="N143" s="254" t="s">
        <v>38</v>
      </c>
      <c r="O143" s="92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7" t="s">
        <v>180</v>
      </c>
      <c r="AT143" s="257" t="s">
        <v>176</v>
      </c>
      <c r="AU143" s="257" t="s">
        <v>82</v>
      </c>
      <c r="AY143" s="18" t="s">
        <v>174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8" t="s">
        <v>80</v>
      </c>
      <c r="BK143" s="258">
        <f>ROUND(I143*H143,2)</f>
        <v>0</v>
      </c>
      <c r="BL143" s="18" t="s">
        <v>180</v>
      </c>
      <c r="BM143" s="257" t="s">
        <v>1860</v>
      </c>
    </row>
    <row r="144" spans="1:51" s="13" customFormat="1" ht="12">
      <c r="A144" s="13"/>
      <c r="B144" s="259"/>
      <c r="C144" s="260"/>
      <c r="D144" s="261" t="s">
        <v>223</v>
      </c>
      <c r="E144" s="262" t="s">
        <v>1</v>
      </c>
      <c r="F144" s="263" t="s">
        <v>1957</v>
      </c>
      <c r="G144" s="260"/>
      <c r="H144" s="264">
        <v>39.375</v>
      </c>
      <c r="I144" s="265"/>
      <c r="J144" s="260"/>
      <c r="K144" s="260"/>
      <c r="L144" s="266"/>
      <c r="M144" s="267"/>
      <c r="N144" s="268"/>
      <c r="O144" s="268"/>
      <c r="P144" s="268"/>
      <c r="Q144" s="268"/>
      <c r="R144" s="268"/>
      <c r="S144" s="268"/>
      <c r="T144" s="26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70" t="s">
        <v>223</v>
      </c>
      <c r="AU144" s="270" t="s">
        <v>82</v>
      </c>
      <c r="AV144" s="13" t="s">
        <v>82</v>
      </c>
      <c r="AW144" s="13" t="s">
        <v>30</v>
      </c>
      <c r="AX144" s="13" t="s">
        <v>73</v>
      </c>
      <c r="AY144" s="270" t="s">
        <v>174</v>
      </c>
    </row>
    <row r="145" spans="1:51" s="14" customFormat="1" ht="12">
      <c r="A145" s="14"/>
      <c r="B145" s="285"/>
      <c r="C145" s="286"/>
      <c r="D145" s="261" t="s">
        <v>223</v>
      </c>
      <c r="E145" s="287" t="s">
        <v>1</v>
      </c>
      <c r="F145" s="288" t="s">
        <v>521</v>
      </c>
      <c r="G145" s="286"/>
      <c r="H145" s="289">
        <v>39.375</v>
      </c>
      <c r="I145" s="290"/>
      <c r="J145" s="286"/>
      <c r="K145" s="286"/>
      <c r="L145" s="291"/>
      <c r="M145" s="292"/>
      <c r="N145" s="293"/>
      <c r="O145" s="293"/>
      <c r="P145" s="293"/>
      <c r="Q145" s="293"/>
      <c r="R145" s="293"/>
      <c r="S145" s="293"/>
      <c r="T145" s="29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95" t="s">
        <v>223</v>
      </c>
      <c r="AU145" s="295" t="s">
        <v>82</v>
      </c>
      <c r="AV145" s="14" t="s">
        <v>180</v>
      </c>
      <c r="AW145" s="14" t="s">
        <v>30</v>
      </c>
      <c r="AX145" s="14" t="s">
        <v>80</v>
      </c>
      <c r="AY145" s="295" t="s">
        <v>174</v>
      </c>
    </row>
    <row r="146" spans="1:65" s="2" customFormat="1" ht="21.6" customHeight="1">
      <c r="A146" s="39"/>
      <c r="B146" s="40"/>
      <c r="C146" s="245" t="s">
        <v>197</v>
      </c>
      <c r="D146" s="245" t="s">
        <v>176</v>
      </c>
      <c r="E146" s="246" t="s">
        <v>1862</v>
      </c>
      <c r="F146" s="247" t="s">
        <v>1863</v>
      </c>
      <c r="G146" s="248" t="s">
        <v>221</v>
      </c>
      <c r="H146" s="249">
        <v>39.375</v>
      </c>
      <c r="I146" s="250"/>
      <c r="J146" s="251">
        <f>ROUND(I146*H146,2)</f>
        <v>0</v>
      </c>
      <c r="K146" s="252"/>
      <c r="L146" s="45"/>
      <c r="M146" s="253" t="s">
        <v>1</v>
      </c>
      <c r="N146" s="254" t="s">
        <v>38</v>
      </c>
      <c r="O146" s="92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7" t="s">
        <v>180</v>
      </c>
      <c r="AT146" s="257" t="s">
        <v>176</v>
      </c>
      <c r="AU146" s="257" t="s">
        <v>82</v>
      </c>
      <c r="AY146" s="18" t="s">
        <v>174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8" t="s">
        <v>80</v>
      </c>
      <c r="BK146" s="258">
        <f>ROUND(I146*H146,2)</f>
        <v>0</v>
      </c>
      <c r="BL146" s="18" t="s">
        <v>180</v>
      </c>
      <c r="BM146" s="257" t="s">
        <v>1864</v>
      </c>
    </row>
    <row r="147" spans="1:51" s="13" customFormat="1" ht="12">
      <c r="A147" s="13"/>
      <c r="B147" s="259"/>
      <c r="C147" s="260"/>
      <c r="D147" s="261" t="s">
        <v>223</v>
      </c>
      <c r="E147" s="262" t="s">
        <v>1</v>
      </c>
      <c r="F147" s="263" t="s">
        <v>1958</v>
      </c>
      <c r="G147" s="260"/>
      <c r="H147" s="264">
        <v>39.375</v>
      </c>
      <c r="I147" s="265"/>
      <c r="J147" s="260"/>
      <c r="K147" s="260"/>
      <c r="L147" s="266"/>
      <c r="M147" s="267"/>
      <c r="N147" s="268"/>
      <c r="O147" s="268"/>
      <c r="P147" s="268"/>
      <c r="Q147" s="268"/>
      <c r="R147" s="268"/>
      <c r="S147" s="268"/>
      <c r="T147" s="26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70" t="s">
        <v>223</v>
      </c>
      <c r="AU147" s="270" t="s">
        <v>82</v>
      </c>
      <c r="AV147" s="13" t="s">
        <v>82</v>
      </c>
      <c r="AW147" s="13" t="s">
        <v>30</v>
      </c>
      <c r="AX147" s="13" t="s">
        <v>80</v>
      </c>
      <c r="AY147" s="270" t="s">
        <v>174</v>
      </c>
    </row>
    <row r="148" spans="1:65" s="2" customFormat="1" ht="14.4" customHeight="1">
      <c r="A148" s="39"/>
      <c r="B148" s="40"/>
      <c r="C148" s="245" t="s">
        <v>201</v>
      </c>
      <c r="D148" s="245" t="s">
        <v>176</v>
      </c>
      <c r="E148" s="246" t="s">
        <v>1866</v>
      </c>
      <c r="F148" s="247" t="s">
        <v>1867</v>
      </c>
      <c r="G148" s="248" t="s">
        <v>221</v>
      </c>
      <c r="H148" s="249">
        <v>39.375</v>
      </c>
      <c r="I148" s="250"/>
      <c r="J148" s="251">
        <f>ROUND(I148*H148,2)</f>
        <v>0</v>
      </c>
      <c r="K148" s="252"/>
      <c r="L148" s="45"/>
      <c r="M148" s="253" t="s">
        <v>1</v>
      </c>
      <c r="N148" s="254" t="s">
        <v>38</v>
      </c>
      <c r="O148" s="92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7" t="s">
        <v>180</v>
      </c>
      <c r="AT148" s="257" t="s">
        <v>176</v>
      </c>
      <c r="AU148" s="257" t="s">
        <v>82</v>
      </c>
      <c r="AY148" s="18" t="s">
        <v>174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8" t="s">
        <v>80</v>
      </c>
      <c r="BK148" s="258">
        <f>ROUND(I148*H148,2)</f>
        <v>0</v>
      </c>
      <c r="BL148" s="18" t="s">
        <v>180</v>
      </c>
      <c r="BM148" s="257" t="s">
        <v>1868</v>
      </c>
    </row>
    <row r="149" spans="1:51" s="13" customFormat="1" ht="12">
      <c r="A149" s="13"/>
      <c r="B149" s="259"/>
      <c r="C149" s="260"/>
      <c r="D149" s="261" t="s">
        <v>223</v>
      </c>
      <c r="E149" s="262" t="s">
        <v>1</v>
      </c>
      <c r="F149" s="263" t="s">
        <v>1958</v>
      </c>
      <c r="G149" s="260"/>
      <c r="H149" s="264">
        <v>39.375</v>
      </c>
      <c r="I149" s="265"/>
      <c r="J149" s="260"/>
      <c r="K149" s="260"/>
      <c r="L149" s="266"/>
      <c r="M149" s="267"/>
      <c r="N149" s="268"/>
      <c r="O149" s="268"/>
      <c r="P149" s="268"/>
      <c r="Q149" s="268"/>
      <c r="R149" s="268"/>
      <c r="S149" s="268"/>
      <c r="T149" s="26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70" t="s">
        <v>223</v>
      </c>
      <c r="AU149" s="270" t="s">
        <v>82</v>
      </c>
      <c r="AV149" s="13" t="s">
        <v>82</v>
      </c>
      <c r="AW149" s="13" t="s">
        <v>30</v>
      </c>
      <c r="AX149" s="13" t="s">
        <v>80</v>
      </c>
      <c r="AY149" s="270" t="s">
        <v>174</v>
      </c>
    </row>
    <row r="150" spans="1:65" s="2" customFormat="1" ht="21.6" customHeight="1">
      <c r="A150" s="39"/>
      <c r="B150" s="40"/>
      <c r="C150" s="245" t="s">
        <v>205</v>
      </c>
      <c r="D150" s="245" t="s">
        <v>176</v>
      </c>
      <c r="E150" s="246" t="s">
        <v>1869</v>
      </c>
      <c r="F150" s="247" t="s">
        <v>1870</v>
      </c>
      <c r="G150" s="248" t="s">
        <v>245</v>
      </c>
      <c r="H150" s="249">
        <v>70.875</v>
      </c>
      <c r="I150" s="250"/>
      <c r="J150" s="251">
        <f>ROUND(I150*H150,2)</f>
        <v>0</v>
      </c>
      <c r="K150" s="252"/>
      <c r="L150" s="45"/>
      <c r="M150" s="253" t="s">
        <v>1</v>
      </c>
      <c r="N150" s="254" t="s">
        <v>38</v>
      </c>
      <c r="O150" s="92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7" t="s">
        <v>180</v>
      </c>
      <c r="AT150" s="257" t="s">
        <v>176</v>
      </c>
      <c r="AU150" s="257" t="s">
        <v>82</v>
      </c>
      <c r="AY150" s="18" t="s">
        <v>174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8" t="s">
        <v>80</v>
      </c>
      <c r="BK150" s="258">
        <f>ROUND(I150*H150,2)</f>
        <v>0</v>
      </c>
      <c r="BL150" s="18" t="s">
        <v>180</v>
      </c>
      <c r="BM150" s="257" t="s">
        <v>1871</v>
      </c>
    </row>
    <row r="151" spans="1:51" s="13" customFormat="1" ht="12">
      <c r="A151" s="13"/>
      <c r="B151" s="259"/>
      <c r="C151" s="260"/>
      <c r="D151" s="261" t="s">
        <v>223</v>
      </c>
      <c r="E151" s="262" t="s">
        <v>1</v>
      </c>
      <c r="F151" s="263" t="s">
        <v>1959</v>
      </c>
      <c r="G151" s="260"/>
      <c r="H151" s="264">
        <v>70.875</v>
      </c>
      <c r="I151" s="265"/>
      <c r="J151" s="260"/>
      <c r="K151" s="260"/>
      <c r="L151" s="266"/>
      <c r="M151" s="267"/>
      <c r="N151" s="268"/>
      <c r="O151" s="268"/>
      <c r="P151" s="268"/>
      <c r="Q151" s="268"/>
      <c r="R151" s="268"/>
      <c r="S151" s="268"/>
      <c r="T151" s="26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70" t="s">
        <v>223</v>
      </c>
      <c r="AU151" s="270" t="s">
        <v>82</v>
      </c>
      <c r="AV151" s="13" t="s">
        <v>82</v>
      </c>
      <c r="AW151" s="13" t="s">
        <v>30</v>
      </c>
      <c r="AX151" s="13" t="s">
        <v>80</v>
      </c>
      <c r="AY151" s="270" t="s">
        <v>174</v>
      </c>
    </row>
    <row r="152" spans="1:65" s="2" customFormat="1" ht="14.4" customHeight="1">
      <c r="A152" s="39"/>
      <c r="B152" s="40"/>
      <c r="C152" s="271" t="s">
        <v>210</v>
      </c>
      <c r="D152" s="271" t="s">
        <v>242</v>
      </c>
      <c r="E152" s="272" t="s">
        <v>1873</v>
      </c>
      <c r="F152" s="273" t="s">
        <v>1874</v>
      </c>
      <c r="G152" s="274" t="s">
        <v>245</v>
      </c>
      <c r="H152" s="275">
        <v>66.938</v>
      </c>
      <c r="I152" s="276"/>
      <c r="J152" s="277">
        <f>ROUND(I152*H152,2)</f>
        <v>0</v>
      </c>
      <c r="K152" s="278"/>
      <c r="L152" s="279"/>
      <c r="M152" s="280" t="s">
        <v>1</v>
      </c>
      <c r="N152" s="281" t="s">
        <v>38</v>
      </c>
      <c r="O152" s="92"/>
      <c r="P152" s="255">
        <f>O152*H152</f>
        <v>0</v>
      </c>
      <c r="Q152" s="255">
        <v>1</v>
      </c>
      <c r="R152" s="255">
        <f>Q152*H152</f>
        <v>66.938</v>
      </c>
      <c r="S152" s="255">
        <v>0</v>
      </c>
      <c r="T152" s="256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7" t="s">
        <v>205</v>
      </c>
      <c r="AT152" s="257" t="s">
        <v>242</v>
      </c>
      <c r="AU152" s="257" t="s">
        <v>82</v>
      </c>
      <c r="AY152" s="18" t="s">
        <v>174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8" t="s">
        <v>80</v>
      </c>
      <c r="BK152" s="258">
        <f>ROUND(I152*H152,2)</f>
        <v>0</v>
      </c>
      <c r="BL152" s="18" t="s">
        <v>180</v>
      </c>
      <c r="BM152" s="257" t="s">
        <v>1875</v>
      </c>
    </row>
    <row r="153" spans="1:51" s="13" customFormat="1" ht="12">
      <c r="A153" s="13"/>
      <c r="B153" s="259"/>
      <c r="C153" s="260"/>
      <c r="D153" s="261" t="s">
        <v>223</v>
      </c>
      <c r="E153" s="262" t="s">
        <v>1</v>
      </c>
      <c r="F153" s="263" t="s">
        <v>1960</v>
      </c>
      <c r="G153" s="260"/>
      <c r="H153" s="264">
        <v>66.938</v>
      </c>
      <c r="I153" s="265"/>
      <c r="J153" s="260"/>
      <c r="K153" s="260"/>
      <c r="L153" s="266"/>
      <c r="M153" s="267"/>
      <c r="N153" s="268"/>
      <c r="O153" s="268"/>
      <c r="P153" s="268"/>
      <c r="Q153" s="268"/>
      <c r="R153" s="268"/>
      <c r="S153" s="268"/>
      <c r="T153" s="26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70" t="s">
        <v>223</v>
      </c>
      <c r="AU153" s="270" t="s">
        <v>82</v>
      </c>
      <c r="AV153" s="13" t="s">
        <v>82</v>
      </c>
      <c r="AW153" s="13" t="s">
        <v>30</v>
      </c>
      <c r="AX153" s="13" t="s">
        <v>73</v>
      </c>
      <c r="AY153" s="270" t="s">
        <v>174</v>
      </c>
    </row>
    <row r="154" spans="1:51" s="14" customFormat="1" ht="12">
      <c r="A154" s="14"/>
      <c r="B154" s="285"/>
      <c r="C154" s="286"/>
      <c r="D154" s="261" t="s">
        <v>223</v>
      </c>
      <c r="E154" s="287" t="s">
        <v>1</v>
      </c>
      <c r="F154" s="288" t="s">
        <v>521</v>
      </c>
      <c r="G154" s="286"/>
      <c r="H154" s="289">
        <v>66.938</v>
      </c>
      <c r="I154" s="290"/>
      <c r="J154" s="286"/>
      <c r="K154" s="286"/>
      <c r="L154" s="291"/>
      <c r="M154" s="292"/>
      <c r="N154" s="293"/>
      <c r="O154" s="293"/>
      <c r="P154" s="293"/>
      <c r="Q154" s="293"/>
      <c r="R154" s="293"/>
      <c r="S154" s="293"/>
      <c r="T154" s="29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95" t="s">
        <v>223</v>
      </c>
      <c r="AU154" s="295" t="s">
        <v>82</v>
      </c>
      <c r="AV154" s="14" t="s">
        <v>180</v>
      </c>
      <c r="AW154" s="14" t="s">
        <v>30</v>
      </c>
      <c r="AX154" s="14" t="s">
        <v>80</v>
      </c>
      <c r="AY154" s="295" t="s">
        <v>174</v>
      </c>
    </row>
    <row r="155" spans="1:65" s="2" customFormat="1" ht="14.4" customHeight="1">
      <c r="A155" s="39"/>
      <c r="B155" s="40"/>
      <c r="C155" s="271" t="s">
        <v>214</v>
      </c>
      <c r="D155" s="271" t="s">
        <v>242</v>
      </c>
      <c r="E155" s="272" t="s">
        <v>1877</v>
      </c>
      <c r="F155" s="273" t="s">
        <v>1878</v>
      </c>
      <c r="G155" s="274" t="s">
        <v>245</v>
      </c>
      <c r="H155" s="275">
        <v>344.25</v>
      </c>
      <c r="I155" s="276"/>
      <c r="J155" s="277">
        <f>ROUND(I155*H155,2)</f>
        <v>0</v>
      </c>
      <c r="K155" s="278"/>
      <c r="L155" s="279"/>
      <c r="M155" s="280" t="s">
        <v>1</v>
      </c>
      <c r="N155" s="281" t="s">
        <v>38</v>
      </c>
      <c r="O155" s="92"/>
      <c r="P155" s="255">
        <f>O155*H155</f>
        <v>0</v>
      </c>
      <c r="Q155" s="255">
        <v>1</v>
      </c>
      <c r="R155" s="255">
        <f>Q155*H155</f>
        <v>344.25</v>
      </c>
      <c r="S155" s="255">
        <v>0</v>
      </c>
      <c r="T155" s="256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57" t="s">
        <v>205</v>
      </c>
      <c r="AT155" s="257" t="s">
        <v>242</v>
      </c>
      <c r="AU155" s="257" t="s">
        <v>82</v>
      </c>
      <c r="AY155" s="18" t="s">
        <v>174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8" t="s">
        <v>80</v>
      </c>
      <c r="BK155" s="258">
        <f>ROUND(I155*H155,2)</f>
        <v>0</v>
      </c>
      <c r="BL155" s="18" t="s">
        <v>180</v>
      </c>
      <c r="BM155" s="257" t="s">
        <v>1879</v>
      </c>
    </row>
    <row r="156" spans="1:51" s="13" customFormat="1" ht="12">
      <c r="A156" s="13"/>
      <c r="B156" s="259"/>
      <c r="C156" s="260"/>
      <c r="D156" s="261" t="s">
        <v>223</v>
      </c>
      <c r="E156" s="262" t="s">
        <v>1</v>
      </c>
      <c r="F156" s="263" t="s">
        <v>1961</v>
      </c>
      <c r="G156" s="260"/>
      <c r="H156" s="264">
        <v>344.25</v>
      </c>
      <c r="I156" s="265"/>
      <c r="J156" s="260"/>
      <c r="K156" s="260"/>
      <c r="L156" s="266"/>
      <c r="M156" s="267"/>
      <c r="N156" s="268"/>
      <c r="O156" s="268"/>
      <c r="P156" s="268"/>
      <c r="Q156" s="268"/>
      <c r="R156" s="268"/>
      <c r="S156" s="268"/>
      <c r="T156" s="26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70" t="s">
        <v>223</v>
      </c>
      <c r="AU156" s="270" t="s">
        <v>82</v>
      </c>
      <c r="AV156" s="13" t="s">
        <v>82</v>
      </c>
      <c r="AW156" s="13" t="s">
        <v>30</v>
      </c>
      <c r="AX156" s="13" t="s">
        <v>73</v>
      </c>
      <c r="AY156" s="270" t="s">
        <v>174</v>
      </c>
    </row>
    <row r="157" spans="1:51" s="14" customFormat="1" ht="12">
      <c r="A157" s="14"/>
      <c r="B157" s="285"/>
      <c r="C157" s="286"/>
      <c r="D157" s="261" t="s">
        <v>223</v>
      </c>
      <c r="E157" s="287" t="s">
        <v>1</v>
      </c>
      <c r="F157" s="288" t="s">
        <v>521</v>
      </c>
      <c r="G157" s="286"/>
      <c r="H157" s="289">
        <v>344.25</v>
      </c>
      <c r="I157" s="290"/>
      <c r="J157" s="286"/>
      <c r="K157" s="286"/>
      <c r="L157" s="291"/>
      <c r="M157" s="292"/>
      <c r="N157" s="293"/>
      <c r="O157" s="293"/>
      <c r="P157" s="293"/>
      <c r="Q157" s="293"/>
      <c r="R157" s="293"/>
      <c r="S157" s="293"/>
      <c r="T157" s="29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95" t="s">
        <v>223</v>
      </c>
      <c r="AU157" s="295" t="s">
        <v>82</v>
      </c>
      <c r="AV157" s="14" t="s">
        <v>180</v>
      </c>
      <c r="AW157" s="14" t="s">
        <v>30</v>
      </c>
      <c r="AX157" s="14" t="s">
        <v>80</v>
      </c>
      <c r="AY157" s="295" t="s">
        <v>174</v>
      </c>
    </row>
    <row r="158" spans="1:63" s="12" customFormat="1" ht="22.8" customHeight="1">
      <c r="A158" s="12"/>
      <c r="B158" s="229"/>
      <c r="C158" s="230"/>
      <c r="D158" s="231" t="s">
        <v>72</v>
      </c>
      <c r="E158" s="243" t="s">
        <v>180</v>
      </c>
      <c r="F158" s="243" t="s">
        <v>1881</v>
      </c>
      <c r="G158" s="230"/>
      <c r="H158" s="230"/>
      <c r="I158" s="233"/>
      <c r="J158" s="244">
        <f>BK158</f>
        <v>0</v>
      </c>
      <c r="K158" s="230"/>
      <c r="L158" s="235"/>
      <c r="M158" s="236"/>
      <c r="N158" s="237"/>
      <c r="O158" s="237"/>
      <c r="P158" s="238">
        <f>SUM(P159:P169)</f>
        <v>0</v>
      </c>
      <c r="Q158" s="237"/>
      <c r="R158" s="238">
        <f>SUM(R159:R169)</f>
        <v>0.129672</v>
      </c>
      <c r="S158" s="237"/>
      <c r="T158" s="239">
        <f>SUM(T159:T169)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40" t="s">
        <v>80</v>
      </c>
      <c r="AT158" s="241" t="s">
        <v>72</v>
      </c>
      <c r="AU158" s="241" t="s">
        <v>80</v>
      </c>
      <c r="AY158" s="240" t="s">
        <v>174</v>
      </c>
      <c r="BK158" s="242">
        <f>SUM(BK159:BK169)</f>
        <v>0</v>
      </c>
    </row>
    <row r="159" spans="1:65" s="2" customFormat="1" ht="14.4" customHeight="1">
      <c r="A159" s="39"/>
      <c r="B159" s="40"/>
      <c r="C159" s="245" t="s">
        <v>218</v>
      </c>
      <c r="D159" s="245" t="s">
        <v>176</v>
      </c>
      <c r="E159" s="246" t="s">
        <v>1882</v>
      </c>
      <c r="F159" s="247" t="s">
        <v>1883</v>
      </c>
      <c r="G159" s="248" t="s">
        <v>221</v>
      </c>
      <c r="H159" s="249">
        <v>20.081</v>
      </c>
      <c r="I159" s="250"/>
      <c r="J159" s="251">
        <f>ROUND(I159*H159,2)</f>
        <v>0</v>
      </c>
      <c r="K159" s="252"/>
      <c r="L159" s="45"/>
      <c r="M159" s="253" t="s">
        <v>1</v>
      </c>
      <c r="N159" s="254" t="s">
        <v>38</v>
      </c>
      <c r="O159" s="92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7" t="s">
        <v>180</v>
      </c>
      <c r="AT159" s="257" t="s">
        <v>176</v>
      </c>
      <c r="AU159" s="257" t="s">
        <v>82</v>
      </c>
      <c r="AY159" s="18" t="s">
        <v>174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8" t="s">
        <v>80</v>
      </c>
      <c r="BK159" s="258">
        <f>ROUND(I159*H159,2)</f>
        <v>0</v>
      </c>
      <c r="BL159" s="18" t="s">
        <v>180</v>
      </c>
      <c r="BM159" s="257" t="s">
        <v>1884</v>
      </c>
    </row>
    <row r="160" spans="1:51" s="13" customFormat="1" ht="12">
      <c r="A160" s="13"/>
      <c r="B160" s="259"/>
      <c r="C160" s="260"/>
      <c r="D160" s="261" t="s">
        <v>223</v>
      </c>
      <c r="E160" s="262" t="s">
        <v>1</v>
      </c>
      <c r="F160" s="263" t="s">
        <v>1962</v>
      </c>
      <c r="G160" s="260"/>
      <c r="H160" s="264">
        <v>20.081</v>
      </c>
      <c r="I160" s="265"/>
      <c r="J160" s="260"/>
      <c r="K160" s="260"/>
      <c r="L160" s="266"/>
      <c r="M160" s="267"/>
      <c r="N160" s="268"/>
      <c r="O160" s="268"/>
      <c r="P160" s="268"/>
      <c r="Q160" s="268"/>
      <c r="R160" s="268"/>
      <c r="S160" s="268"/>
      <c r="T160" s="26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70" t="s">
        <v>223</v>
      </c>
      <c r="AU160" s="270" t="s">
        <v>82</v>
      </c>
      <c r="AV160" s="13" t="s">
        <v>82</v>
      </c>
      <c r="AW160" s="13" t="s">
        <v>30</v>
      </c>
      <c r="AX160" s="13" t="s">
        <v>73</v>
      </c>
      <c r="AY160" s="270" t="s">
        <v>174</v>
      </c>
    </row>
    <row r="161" spans="1:51" s="14" customFormat="1" ht="12">
      <c r="A161" s="14"/>
      <c r="B161" s="285"/>
      <c r="C161" s="286"/>
      <c r="D161" s="261" t="s">
        <v>223</v>
      </c>
      <c r="E161" s="287" t="s">
        <v>1</v>
      </c>
      <c r="F161" s="288" t="s">
        <v>521</v>
      </c>
      <c r="G161" s="286"/>
      <c r="H161" s="289">
        <v>20.081</v>
      </c>
      <c r="I161" s="290"/>
      <c r="J161" s="286"/>
      <c r="K161" s="286"/>
      <c r="L161" s="291"/>
      <c r="M161" s="292"/>
      <c r="N161" s="293"/>
      <c r="O161" s="293"/>
      <c r="P161" s="293"/>
      <c r="Q161" s="293"/>
      <c r="R161" s="293"/>
      <c r="S161" s="293"/>
      <c r="T161" s="29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95" t="s">
        <v>223</v>
      </c>
      <c r="AU161" s="295" t="s">
        <v>82</v>
      </c>
      <c r="AV161" s="14" t="s">
        <v>180</v>
      </c>
      <c r="AW161" s="14" t="s">
        <v>30</v>
      </c>
      <c r="AX161" s="14" t="s">
        <v>80</v>
      </c>
      <c r="AY161" s="295" t="s">
        <v>174</v>
      </c>
    </row>
    <row r="162" spans="1:65" s="2" customFormat="1" ht="21.6" customHeight="1">
      <c r="A162" s="39"/>
      <c r="B162" s="40"/>
      <c r="C162" s="245" t="s">
        <v>225</v>
      </c>
      <c r="D162" s="245" t="s">
        <v>176</v>
      </c>
      <c r="E162" s="246" t="s">
        <v>1886</v>
      </c>
      <c r="F162" s="247" t="s">
        <v>1887</v>
      </c>
      <c r="G162" s="248" t="s">
        <v>221</v>
      </c>
      <c r="H162" s="249">
        <v>1.35</v>
      </c>
      <c r="I162" s="250"/>
      <c r="J162" s="251">
        <f>ROUND(I162*H162,2)</f>
        <v>0</v>
      </c>
      <c r="K162" s="252"/>
      <c r="L162" s="45"/>
      <c r="M162" s="253" t="s">
        <v>1</v>
      </c>
      <c r="N162" s="254" t="s">
        <v>38</v>
      </c>
      <c r="O162" s="92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7" t="s">
        <v>180</v>
      </c>
      <c r="AT162" s="257" t="s">
        <v>176</v>
      </c>
      <c r="AU162" s="257" t="s">
        <v>82</v>
      </c>
      <c r="AY162" s="18" t="s">
        <v>174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8" t="s">
        <v>80</v>
      </c>
      <c r="BK162" s="258">
        <f>ROUND(I162*H162,2)</f>
        <v>0</v>
      </c>
      <c r="BL162" s="18" t="s">
        <v>180</v>
      </c>
      <c r="BM162" s="257" t="s">
        <v>1888</v>
      </c>
    </row>
    <row r="163" spans="1:51" s="13" customFormat="1" ht="12">
      <c r="A163" s="13"/>
      <c r="B163" s="259"/>
      <c r="C163" s="260"/>
      <c r="D163" s="261" t="s">
        <v>223</v>
      </c>
      <c r="E163" s="262" t="s">
        <v>1</v>
      </c>
      <c r="F163" s="263" t="s">
        <v>1963</v>
      </c>
      <c r="G163" s="260"/>
      <c r="H163" s="264">
        <v>1.35</v>
      </c>
      <c r="I163" s="265"/>
      <c r="J163" s="260"/>
      <c r="K163" s="260"/>
      <c r="L163" s="266"/>
      <c r="M163" s="267"/>
      <c r="N163" s="268"/>
      <c r="O163" s="268"/>
      <c r="P163" s="268"/>
      <c r="Q163" s="268"/>
      <c r="R163" s="268"/>
      <c r="S163" s="268"/>
      <c r="T163" s="26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70" t="s">
        <v>223</v>
      </c>
      <c r="AU163" s="270" t="s">
        <v>82</v>
      </c>
      <c r="AV163" s="13" t="s">
        <v>82</v>
      </c>
      <c r="AW163" s="13" t="s">
        <v>30</v>
      </c>
      <c r="AX163" s="13" t="s">
        <v>73</v>
      </c>
      <c r="AY163" s="270" t="s">
        <v>174</v>
      </c>
    </row>
    <row r="164" spans="1:51" s="14" customFormat="1" ht="12">
      <c r="A164" s="14"/>
      <c r="B164" s="285"/>
      <c r="C164" s="286"/>
      <c r="D164" s="261" t="s">
        <v>223</v>
      </c>
      <c r="E164" s="287" t="s">
        <v>1</v>
      </c>
      <c r="F164" s="288" t="s">
        <v>521</v>
      </c>
      <c r="G164" s="286"/>
      <c r="H164" s="289">
        <v>1.35</v>
      </c>
      <c r="I164" s="290"/>
      <c r="J164" s="286"/>
      <c r="K164" s="286"/>
      <c r="L164" s="291"/>
      <c r="M164" s="292"/>
      <c r="N164" s="293"/>
      <c r="O164" s="293"/>
      <c r="P164" s="293"/>
      <c r="Q164" s="293"/>
      <c r="R164" s="293"/>
      <c r="S164" s="293"/>
      <c r="T164" s="29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95" t="s">
        <v>223</v>
      </c>
      <c r="AU164" s="295" t="s">
        <v>82</v>
      </c>
      <c r="AV164" s="14" t="s">
        <v>180</v>
      </c>
      <c r="AW164" s="14" t="s">
        <v>30</v>
      </c>
      <c r="AX164" s="14" t="s">
        <v>80</v>
      </c>
      <c r="AY164" s="295" t="s">
        <v>174</v>
      </c>
    </row>
    <row r="165" spans="1:65" s="2" customFormat="1" ht="21.6" customHeight="1">
      <c r="A165" s="39"/>
      <c r="B165" s="40"/>
      <c r="C165" s="245" t="s">
        <v>230</v>
      </c>
      <c r="D165" s="245" t="s">
        <v>176</v>
      </c>
      <c r="E165" s="246" t="s">
        <v>1891</v>
      </c>
      <c r="F165" s="247" t="s">
        <v>1892</v>
      </c>
      <c r="G165" s="248" t="s">
        <v>188</v>
      </c>
      <c r="H165" s="249">
        <v>3.6</v>
      </c>
      <c r="I165" s="250"/>
      <c r="J165" s="251">
        <f>ROUND(I165*H165,2)</f>
        <v>0</v>
      </c>
      <c r="K165" s="252"/>
      <c r="L165" s="45"/>
      <c r="M165" s="253" t="s">
        <v>1</v>
      </c>
      <c r="N165" s="254" t="s">
        <v>38</v>
      </c>
      <c r="O165" s="92"/>
      <c r="P165" s="255">
        <f>O165*H165</f>
        <v>0</v>
      </c>
      <c r="Q165" s="255">
        <v>0.00632</v>
      </c>
      <c r="R165" s="255">
        <f>Q165*H165</f>
        <v>0.022752</v>
      </c>
      <c r="S165" s="255">
        <v>0</v>
      </c>
      <c r="T165" s="256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7" t="s">
        <v>180</v>
      </c>
      <c r="AT165" s="257" t="s">
        <v>176</v>
      </c>
      <c r="AU165" s="257" t="s">
        <v>82</v>
      </c>
      <c r="AY165" s="18" t="s">
        <v>174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8" t="s">
        <v>80</v>
      </c>
      <c r="BK165" s="258">
        <f>ROUND(I165*H165,2)</f>
        <v>0</v>
      </c>
      <c r="BL165" s="18" t="s">
        <v>180</v>
      </c>
      <c r="BM165" s="257" t="s">
        <v>1893</v>
      </c>
    </row>
    <row r="166" spans="1:51" s="13" customFormat="1" ht="12">
      <c r="A166" s="13"/>
      <c r="B166" s="259"/>
      <c r="C166" s="260"/>
      <c r="D166" s="261" t="s">
        <v>223</v>
      </c>
      <c r="E166" s="262" t="s">
        <v>1</v>
      </c>
      <c r="F166" s="263" t="s">
        <v>1964</v>
      </c>
      <c r="G166" s="260"/>
      <c r="H166" s="264">
        <v>3.6</v>
      </c>
      <c r="I166" s="265"/>
      <c r="J166" s="260"/>
      <c r="K166" s="260"/>
      <c r="L166" s="266"/>
      <c r="M166" s="267"/>
      <c r="N166" s="268"/>
      <c r="O166" s="268"/>
      <c r="P166" s="268"/>
      <c r="Q166" s="268"/>
      <c r="R166" s="268"/>
      <c r="S166" s="268"/>
      <c r="T166" s="26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70" t="s">
        <v>223</v>
      </c>
      <c r="AU166" s="270" t="s">
        <v>82</v>
      </c>
      <c r="AV166" s="13" t="s">
        <v>82</v>
      </c>
      <c r="AW166" s="13" t="s">
        <v>30</v>
      </c>
      <c r="AX166" s="13" t="s">
        <v>73</v>
      </c>
      <c r="AY166" s="270" t="s">
        <v>174</v>
      </c>
    </row>
    <row r="167" spans="1:51" s="14" customFormat="1" ht="12">
      <c r="A167" s="14"/>
      <c r="B167" s="285"/>
      <c r="C167" s="286"/>
      <c r="D167" s="261" t="s">
        <v>223</v>
      </c>
      <c r="E167" s="287" t="s">
        <v>1</v>
      </c>
      <c r="F167" s="288" t="s">
        <v>521</v>
      </c>
      <c r="G167" s="286"/>
      <c r="H167" s="289">
        <v>3.6</v>
      </c>
      <c r="I167" s="290"/>
      <c r="J167" s="286"/>
      <c r="K167" s="286"/>
      <c r="L167" s="291"/>
      <c r="M167" s="292"/>
      <c r="N167" s="293"/>
      <c r="O167" s="293"/>
      <c r="P167" s="293"/>
      <c r="Q167" s="293"/>
      <c r="R167" s="293"/>
      <c r="S167" s="293"/>
      <c r="T167" s="29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95" t="s">
        <v>223</v>
      </c>
      <c r="AU167" s="295" t="s">
        <v>82</v>
      </c>
      <c r="AV167" s="14" t="s">
        <v>180</v>
      </c>
      <c r="AW167" s="14" t="s">
        <v>30</v>
      </c>
      <c r="AX167" s="14" t="s">
        <v>80</v>
      </c>
      <c r="AY167" s="295" t="s">
        <v>174</v>
      </c>
    </row>
    <row r="168" spans="1:65" s="2" customFormat="1" ht="14.4" customHeight="1">
      <c r="A168" s="39"/>
      <c r="B168" s="40"/>
      <c r="C168" s="271" t="s">
        <v>234</v>
      </c>
      <c r="D168" s="271" t="s">
        <v>242</v>
      </c>
      <c r="E168" s="272" t="s">
        <v>1896</v>
      </c>
      <c r="F168" s="273" t="s">
        <v>1897</v>
      </c>
      <c r="G168" s="274" t="s">
        <v>188</v>
      </c>
      <c r="H168" s="275">
        <v>9</v>
      </c>
      <c r="I168" s="276"/>
      <c r="J168" s="277">
        <f>ROUND(I168*H168,2)</f>
        <v>0</v>
      </c>
      <c r="K168" s="278"/>
      <c r="L168" s="279"/>
      <c r="M168" s="280" t="s">
        <v>1</v>
      </c>
      <c r="N168" s="281" t="s">
        <v>38</v>
      </c>
      <c r="O168" s="92"/>
      <c r="P168" s="255">
        <f>O168*H168</f>
        <v>0</v>
      </c>
      <c r="Q168" s="255">
        <v>0.01188</v>
      </c>
      <c r="R168" s="255">
        <f>Q168*H168</f>
        <v>0.10692</v>
      </c>
      <c r="S168" s="255">
        <v>0</v>
      </c>
      <c r="T168" s="256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57" t="s">
        <v>205</v>
      </c>
      <c r="AT168" s="257" t="s">
        <v>242</v>
      </c>
      <c r="AU168" s="257" t="s">
        <v>82</v>
      </c>
      <c r="AY168" s="18" t="s">
        <v>174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8" t="s">
        <v>80</v>
      </c>
      <c r="BK168" s="258">
        <f>ROUND(I168*H168,2)</f>
        <v>0</v>
      </c>
      <c r="BL168" s="18" t="s">
        <v>180</v>
      </c>
      <c r="BM168" s="257" t="s">
        <v>1898</v>
      </c>
    </row>
    <row r="169" spans="1:51" s="13" customFormat="1" ht="12">
      <c r="A169" s="13"/>
      <c r="B169" s="259"/>
      <c r="C169" s="260"/>
      <c r="D169" s="261" t="s">
        <v>223</v>
      </c>
      <c r="E169" s="262" t="s">
        <v>1</v>
      </c>
      <c r="F169" s="263" t="s">
        <v>1965</v>
      </c>
      <c r="G169" s="260"/>
      <c r="H169" s="264">
        <v>9</v>
      </c>
      <c r="I169" s="265"/>
      <c r="J169" s="260"/>
      <c r="K169" s="260"/>
      <c r="L169" s="266"/>
      <c r="M169" s="267"/>
      <c r="N169" s="268"/>
      <c r="O169" s="268"/>
      <c r="P169" s="268"/>
      <c r="Q169" s="268"/>
      <c r="R169" s="268"/>
      <c r="S169" s="268"/>
      <c r="T169" s="26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70" t="s">
        <v>223</v>
      </c>
      <c r="AU169" s="270" t="s">
        <v>82</v>
      </c>
      <c r="AV169" s="13" t="s">
        <v>82</v>
      </c>
      <c r="AW169" s="13" t="s">
        <v>30</v>
      </c>
      <c r="AX169" s="13" t="s">
        <v>80</v>
      </c>
      <c r="AY169" s="270" t="s">
        <v>174</v>
      </c>
    </row>
    <row r="170" spans="1:63" s="12" customFormat="1" ht="22.8" customHeight="1">
      <c r="A170" s="12"/>
      <c r="B170" s="229"/>
      <c r="C170" s="230"/>
      <c r="D170" s="231" t="s">
        <v>72</v>
      </c>
      <c r="E170" s="243" t="s">
        <v>205</v>
      </c>
      <c r="F170" s="243" t="s">
        <v>1900</v>
      </c>
      <c r="G170" s="230"/>
      <c r="H170" s="230"/>
      <c r="I170" s="233"/>
      <c r="J170" s="244">
        <f>BK170</f>
        <v>0</v>
      </c>
      <c r="K170" s="230"/>
      <c r="L170" s="235"/>
      <c r="M170" s="236"/>
      <c r="N170" s="237"/>
      <c r="O170" s="237"/>
      <c r="P170" s="238">
        <f>SUM(P171:P189)</f>
        <v>0</v>
      </c>
      <c r="Q170" s="237"/>
      <c r="R170" s="238">
        <f>SUM(R171:R189)</f>
        <v>36.750910000000005</v>
      </c>
      <c r="S170" s="237"/>
      <c r="T170" s="239">
        <f>SUM(T171:T189)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40" t="s">
        <v>80</v>
      </c>
      <c r="AT170" s="241" t="s">
        <v>72</v>
      </c>
      <c r="AU170" s="241" t="s">
        <v>80</v>
      </c>
      <c r="AY170" s="240" t="s">
        <v>174</v>
      </c>
      <c r="BK170" s="242">
        <f>SUM(BK171:BK189)</f>
        <v>0</v>
      </c>
    </row>
    <row r="171" spans="1:65" s="2" customFormat="1" ht="21.6" customHeight="1">
      <c r="A171" s="39"/>
      <c r="B171" s="40"/>
      <c r="C171" s="245" t="s">
        <v>8</v>
      </c>
      <c r="D171" s="245" t="s">
        <v>176</v>
      </c>
      <c r="E171" s="246" t="s">
        <v>1901</v>
      </c>
      <c r="F171" s="247" t="s">
        <v>1902</v>
      </c>
      <c r="G171" s="248" t="s">
        <v>179</v>
      </c>
      <c r="H171" s="249">
        <v>5</v>
      </c>
      <c r="I171" s="250"/>
      <c r="J171" s="251">
        <f>ROUND(I171*H171,2)</f>
        <v>0</v>
      </c>
      <c r="K171" s="252"/>
      <c r="L171" s="45"/>
      <c r="M171" s="253" t="s">
        <v>1</v>
      </c>
      <c r="N171" s="254" t="s">
        <v>38</v>
      </c>
      <c r="O171" s="92"/>
      <c r="P171" s="255">
        <f>O171*H171</f>
        <v>0</v>
      </c>
      <c r="Q171" s="255">
        <v>0.0066</v>
      </c>
      <c r="R171" s="255">
        <f>Q171*H171</f>
        <v>0.033</v>
      </c>
      <c r="S171" s="255">
        <v>0</v>
      </c>
      <c r="T171" s="256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7" t="s">
        <v>180</v>
      </c>
      <c r="AT171" s="257" t="s">
        <v>176</v>
      </c>
      <c r="AU171" s="257" t="s">
        <v>82</v>
      </c>
      <c r="AY171" s="18" t="s">
        <v>174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8" t="s">
        <v>80</v>
      </c>
      <c r="BK171" s="258">
        <f>ROUND(I171*H171,2)</f>
        <v>0</v>
      </c>
      <c r="BL171" s="18" t="s">
        <v>180</v>
      </c>
      <c r="BM171" s="257" t="s">
        <v>1903</v>
      </c>
    </row>
    <row r="172" spans="1:65" s="2" customFormat="1" ht="21.6" customHeight="1">
      <c r="A172" s="39"/>
      <c r="B172" s="40"/>
      <c r="C172" s="271" t="s">
        <v>241</v>
      </c>
      <c r="D172" s="271" t="s">
        <v>242</v>
      </c>
      <c r="E172" s="272" t="s">
        <v>1904</v>
      </c>
      <c r="F172" s="273" t="s">
        <v>1905</v>
      </c>
      <c r="G172" s="274" t="s">
        <v>179</v>
      </c>
      <c r="H172" s="275">
        <v>4</v>
      </c>
      <c r="I172" s="276"/>
      <c r="J172" s="277">
        <f>ROUND(I172*H172,2)</f>
        <v>0</v>
      </c>
      <c r="K172" s="278"/>
      <c r="L172" s="279"/>
      <c r="M172" s="280" t="s">
        <v>1</v>
      </c>
      <c r="N172" s="281" t="s">
        <v>38</v>
      </c>
      <c r="O172" s="92"/>
      <c r="P172" s="255">
        <f>O172*H172</f>
        <v>0</v>
      </c>
      <c r="Q172" s="255">
        <v>0.039</v>
      </c>
      <c r="R172" s="255">
        <f>Q172*H172</f>
        <v>0.156</v>
      </c>
      <c r="S172" s="255">
        <v>0</v>
      </c>
      <c r="T172" s="256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7" t="s">
        <v>205</v>
      </c>
      <c r="AT172" s="257" t="s">
        <v>242</v>
      </c>
      <c r="AU172" s="257" t="s">
        <v>82</v>
      </c>
      <c r="AY172" s="18" t="s">
        <v>174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8" t="s">
        <v>80</v>
      </c>
      <c r="BK172" s="258">
        <f>ROUND(I172*H172,2)</f>
        <v>0</v>
      </c>
      <c r="BL172" s="18" t="s">
        <v>180</v>
      </c>
      <c r="BM172" s="257" t="s">
        <v>1906</v>
      </c>
    </row>
    <row r="173" spans="1:65" s="2" customFormat="1" ht="21.6" customHeight="1">
      <c r="A173" s="39"/>
      <c r="B173" s="40"/>
      <c r="C173" s="271" t="s">
        <v>248</v>
      </c>
      <c r="D173" s="271" t="s">
        <v>242</v>
      </c>
      <c r="E173" s="272" t="s">
        <v>1966</v>
      </c>
      <c r="F173" s="273" t="s">
        <v>1967</v>
      </c>
      <c r="G173" s="274" t="s">
        <v>179</v>
      </c>
      <c r="H173" s="275">
        <v>4</v>
      </c>
      <c r="I173" s="276"/>
      <c r="J173" s="277">
        <f>ROUND(I173*H173,2)</f>
        <v>0</v>
      </c>
      <c r="K173" s="278"/>
      <c r="L173" s="279"/>
      <c r="M173" s="280" t="s">
        <v>1</v>
      </c>
      <c r="N173" s="281" t="s">
        <v>38</v>
      </c>
      <c r="O173" s="92"/>
      <c r="P173" s="255">
        <f>O173*H173</f>
        <v>0</v>
      </c>
      <c r="Q173" s="255">
        <v>0.039</v>
      </c>
      <c r="R173" s="255">
        <f>Q173*H173</f>
        <v>0.156</v>
      </c>
      <c r="S173" s="255">
        <v>0</v>
      </c>
      <c r="T173" s="256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57" t="s">
        <v>205</v>
      </c>
      <c r="AT173" s="257" t="s">
        <v>242</v>
      </c>
      <c r="AU173" s="257" t="s">
        <v>82</v>
      </c>
      <c r="AY173" s="18" t="s">
        <v>174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8" t="s">
        <v>80</v>
      </c>
      <c r="BK173" s="258">
        <f>ROUND(I173*H173,2)</f>
        <v>0</v>
      </c>
      <c r="BL173" s="18" t="s">
        <v>180</v>
      </c>
      <c r="BM173" s="257" t="s">
        <v>1968</v>
      </c>
    </row>
    <row r="174" spans="1:65" s="2" customFormat="1" ht="21.6" customHeight="1">
      <c r="A174" s="39"/>
      <c r="B174" s="40"/>
      <c r="C174" s="271" t="s">
        <v>253</v>
      </c>
      <c r="D174" s="271" t="s">
        <v>242</v>
      </c>
      <c r="E174" s="272" t="s">
        <v>1969</v>
      </c>
      <c r="F174" s="273" t="s">
        <v>1970</v>
      </c>
      <c r="G174" s="274" t="s">
        <v>179</v>
      </c>
      <c r="H174" s="275">
        <v>4</v>
      </c>
      <c r="I174" s="276"/>
      <c r="J174" s="277">
        <f>ROUND(I174*H174,2)</f>
        <v>0</v>
      </c>
      <c r="K174" s="278"/>
      <c r="L174" s="279"/>
      <c r="M174" s="280" t="s">
        <v>1</v>
      </c>
      <c r="N174" s="281" t="s">
        <v>38</v>
      </c>
      <c r="O174" s="92"/>
      <c r="P174" s="255">
        <f>O174*H174</f>
        <v>0</v>
      </c>
      <c r="Q174" s="255">
        <v>0.051</v>
      </c>
      <c r="R174" s="255">
        <f>Q174*H174</f>
        <v>0.204</v>
      </c>
      <c r="S174" s="255">
        <v>0</v>
      </c>
      <c r="T174" s="256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7" t="s">
        <v>205</v>
      </c>
      <c r="AT174" s="257" t="s">
        <v>242</v>
      </c>
      <c r="AU174" s="257" t="s">
        <v>82</v>
      </c>
      <c r="AY174" s="18" t="s">
        <v>174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8" t="s">
        <v>80</v>
      </c>
      <c r="BK174" s="258">
        <f>ROUND(I174*H174,2)</f>
        <v>0</v>
      </c>
      <c r="BL174" s="18" t="s">
        <v>180</v>
      </c>
      <c r="BM174" s="257" t="s">
        <v>1971</v>
      </c>
    </row>
    <row r="175" spans="1:65" s="2" customFormat="1" ht="32.4" customHeight="1">
      <c r="A175" s="39"/>
      <c r="B175" s="40"/>
      <c r="C175" s="245" t="s">
        <v>327</v>
      </c>
      <c r="D175" s="245" t="s">
        <v>176</v>
      </c>
      <c r="E175" s="246" t="s">
        <v>1972</v>
      </c>
      <c r="F175" s="247" t="s">
        <v>1973</v>
      </c>
      <c r="G175" s="248" t="s">
        <v>208</v>
      </c>
      <c r="H175" s="249">
        <v>73</v>
      </c>
      <c r="I175" s="250"/>
      <c r="J175" s="251">
        <f>ROUND(I175*H175,2)</f>
        <v>0</v>
      </c>
      <c r="K175" s="252"/>
      <c r="L175" s="45"/>
      <c r="M175" s="253" t="s">
        <v>1</v>
      </c>
      <c r="N175" s="254" t="s">
        <v>38</v>
      </c>
      <c r="O175" s="92"/>
      <c r="P175" s="255">
        <f>O175*H175</f>
        <v>0</v>
      </c>
      <c r="Q175" s="255">
        <v>3E-05</v>
      </c>
      <c r="R175" s="255">
        <f>Q175*H175</f>
        <v>0.00219</v>
      </c>
      <c r="S175" s="255">
        <v>0</v>
      </c>
      <c r="T175" s="256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57" t="s">
        <v>180</v>
      </c>
      <c r="AT175" s="257" t="s">
        <v>176</v>
      </c>
      <c r="AU175" s="257" t="s">
        <v>82</v>
      </c>
      <c r="AY175" s="18" t="s">
        <v>174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8" t="s">
        <v>80</v>
      </c>
      <c r="BK175" s="258">
        <f>ROUND(I175*H175,2)</f>
        <v>0</v>
      </c>
      <c r="BL175" s="18" t="s">
        <v>180</v>
      </c>
      <c r="BM175" s="257" t="s">
        <v>1974</v>
      </c>
    </row>
    <row r="176" spans="1:65" s="2" customFormat="1" ht="14.4" customHeight="1">
      <c r="A176" s="39"/>
      <c r="B176" s="40"/>
      <c r="C176" s="271" t="s">
        <v>332</v>
      </c>
      <c r="D176" s="271" t="s">
        <v>242</v>
      </c>
      <c r="E176" s="272" t="s">
        <v>1975</v>
      </c>
      <c r="F176" s="273" t="s">
        <v>1976</v>
      </c>
      <c r="G176" s="274" t="s">
        <v>179</v>
      </c>
      <c r="H176" s="275">
        <v>27</v>
      </c>
      <c r="I176" s="276"/>
      <c r="J176" s="277">
        <f>ROUND(I176*H176,2)</f>
        <v>0</v>
      </c>
      <c r="K176" s="278"/>
      <c r="L176" s="279"/>
      <c r="M176" s="280" t="s">
        <v>1</v>
      </c>
      <c r="N176" s="281" t="s">
        <v>38</v>
      </c>
      <c r="O176" s="92"/>
      <c r="P176" s="255">
        <f>O176*H176</f>
        <v>0</v>
      </c>
      <c r="Q176" s="255">
        <v>0.0888</v>
      </c>
      <c r="R176" s="255">
        <f>Q176*H176</f>
        <v>2.3976</v>
      </c>
      <c r="S176" s="255">
        <v>0</v>
      </c>
      <c r="T176" s="256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7" t="s">
        <v>205</v>
      </c>
      <c r="AT176" s="257" t="s">
        <v>242</v>
      </c>
      <c r="AU176" s="257" t="s">
        <v>82</v>
      </c>
      <c r="AY176" s="18" t="s">
        <v>174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8" t="s">
        <v>80</v>
      </c>
      <c r="BK176" s="258">
        <f>ROUND(I176*H176,2)</f>
        <v>0</v>
      </c>
      <c r="BL176" s="18" t="s">
        <v>180</v>
      </c>
      <c r="BM176" s="257" t="s">
        <v>1977</v>
      </c>
    </row>
    <row r="177" spans="1:65" s="2" customFormat="1" ht="14.4" customHeight="1">
      <c r="A177" s="39"/>
      <c r="B177" s="40"/>
      <c r="C177" s="271" t="s">
        <v>336</v>
      </c>
      <c r="D177" s="271" t="s">
        <v>242</v>
      </c>
      <c r="E177" s="272" t="s">
        <v>1978</v>
      </c>
      <c r="F177" s="273" t="s">
        <v>1979</v>
      </c>
      <c r="G177" s="274" t="s">
        <v>179</v>
      </c>
      <c r="H177" s="275">
        <v>10</v>
      </c>
      <c r="I177" s="276"/>
      <c r="J177" s="277">
        <f>ROUND(I177*H177,2)</f>
        <v>0</v>
      </c>
      <c r="K177" s="278"/>
      <c r="L177" s="279"/>
      <c r="M177" s="280" t="s">
        <v>1</v>
      </c>
      <c r="N177" s="281" t="s">
        <v>38</v>
      </c>
      <c r="O177" s="92"/>
      <c r="P177" s="255">
        <f>O177*H177</f>
        <v>0</v>
      </c>
      <c r="Q177" s="255">
        <v>0.0241</v>
      </c>
      <c r="R177" s="255">
        <f>Q177*H177</f>
        <v>0.241</v>
      </c>
      <c r="S177" s="255">
        <v>0</v>
      </c>
      <c r="T177" s="256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57" t="s">
        <v>205</v>
      </c>
      <c r="AT177" s="257" t="s">
        <v>242</v>
      </c>
      <c r="AU177" s="257" t="s">
        <v>82</v>
      </c>
      <c r="AY177" s="18" t="s">
        <v>174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8" t="s">
        <v>80</v>
      </c>
      <c r="BK177" s="258">
        <f>ROUND(I177*H177,2)</f>
        <v>0</v>
      </c>
      <c r="BL177" s="18" t="s">
        <v>180</v>
      </c>
      <c r="BM177" s="257" t="s">
        <v>1980</v>
      </c>
    </row>
    <row r="178" spans="1:65" s="2" customFormat="1" ht="32.4" customHeight="1">
      <c r="A178" s="39"/>
      <c r="B178" s="40"/>
      <c r="C178" s="245" t="s">
        <v>7</v>
      </c>
      <c r="D178" s="245" t="s">
        <v>176</v>
      </c>
      <c r="E178" s="246" t="s">
        <v>1913</v>
      </c>
      <c r="F178" s="247" t="s">
        <v>1914</v>
      </c>
      <c r="G178" s="248" t="s">
        <v>179</v>
      </c>
      <c r="H178" s="249">
        <v>4</v>
      </c>
      <c r="I178" s="250"/>
      <c r="J178" s="251">
        <f>ROUND(I178*H178,2)</f>
        <v>0</v>
      </c>
      <c r="K178" s="252"/>
      <c r="L178" s="45"/>
      <c r="M178" s="253" t="s">
        <v>1</v>
      </c>
      <c r="N178" s="254" t="s">
        <v>38</v>
      </c>
      <c r="O178" s="92"/>
      <c r="P178" s="255">
        <f>O178*H178</f>
        <v>0</v>
      </c>
      <c r="Q178" s="255">
        <v>2.11676</v>
      </c>
      <c r="R178" s="255">
        <f>Q178*H178</f>
        <v>8.46704</v>
      </c>
      <c r="S178" s="255">
        <v>0</v>
      </c>
      <c r="T178" s="256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7" t="s">
        <v>180</v>
      </c>
      <c r="AT178" s="257" t="s">
        <v>176</v>
      </c>
      <c r="AU178" s="257" t="s">
        <v>82</v>
      </c>
      <c r="AY178" s="18" t="s">
        <v>174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8" t="s">
        <v>80</v>
      </c>
      <c r="BK178" s="258">
        <f>ROUND(I178*H178,2)</f>
        <v>0</v>
      </c>
      <c r="BL178" s="18" t="s">
        <v>180</v>
      </c>
      <c r="BM178" s="257" t="s">
        <v>1915</v>
      </c>
    </row>
    <row r="179" spans="1:65" s="2" customFormat="1" ht="32.4" customHeight="1">
      <c r="A179" s="39"/>
      <c r="B179" s="40"/>
      <c r="C179" s="271" t="s">
        <v>270</v>
      </c>
      <c r="D179" s="271" t="s">
        <v>242</v>
      </c>
      <c r="E179" s="272" t="s">
        <v>1981</v>
      </c>
      <c r="F179" s="273" t="s">
        <v>1982</v>
      </c>
      <c r="G179" s="274" t="s">
        <v>179</v>
      </c>
      <c r="H179" s="275">
        <v>4</v>
      </c>
      <c r="I179" s="276"/>
      <c r="J179" s="277">
        <f>ROUND(I179*H179,2)</f>
        <v>0</v>
      </c>
      <c r="K179" s="278"/>
      <c r="L179" s="279"/>
      <c r="M179" s="280" t="s">
        <v>1</v>
      </c>
      <c r="N179" s="281" t="s">
        <v>38</v>
      </c>
      <c r="O179" s="92"/>
      <c r="P179" s="255">
        <f>O179*H179</f>
        <v>0</v>
      </c>
      <c r="Q179" s="255">
        <v>0.254</v>
      </c>
      <c r="R179" s="255">
        <f>Q179*H179</f>
        <v>1.016</v>
      </c>
      <c r="S179" s="255">
        <v>0</v>
      </c>
      <c r="T179" s="256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57" t="s">
        <v>205</v>
      </c>
      <c r="AT179" s="257" t="s">
        <v>242</v>
      </c>
      <c r="AU179" s="257" t="s">
        <v>82</v>
      </c>
      <c r="AY179" s="18" t="s">
        <v>174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8" t="s">
        <v>80</v>
      </c>
      <c r="BK179" s="258">
        <f>ROUND(I179*H179,2)</f>
        <v>0</v>
      </c>
      <c r="BL179" s="18" t="s">
        <v>180</v>
      </c>
      <c r="BM179" s="257" t="s">
        <v>1983</v>
      </c>
    </row>
    <row r="180" spans="1:65" s="2" customFormat="1" ht="32.4" customHeight="1">
      <c r="A180" s="39"/>
      <c r="B180" s="40"/>
      <c r="C180" s="271" t="s">
        <v>276</v>
      </c>
      <c r="D180" s="271" t="s">
        <v>242</v>
      </c>
      <c r="E180" s="272" t="s">
        <v>1984</v>
      </c>
      <c r="F180" s="273" t="s">
        <v>1985</v>
      </c>
      <c r="G180" s="274" t="s">
        <v>179</v>
      </c>
      <c r="H180" s="275">
        <v>4</v>
      </c>
      <c r="I180" s="276"/>
      <c r="J180" s="277">
        <f>ROUND(I180*H180,2)</f>
        <v>0</v>
      </c>
      <c r="K180" s="278"/>
      <c r="L180" s="279"/>
      <c r="M180" s="280" t="s">
        <v>1</v>
      </c>
      <c r="N180" s="281" t="s">
        <v>38</v>
      </c>
      <c r="O180" s="92"/>
      <c r="P180" s="255">
        <f>O180*H180</f>
        <v>0</v>
      </c>
      <c r="Q180" s="255">
        <v>0.506</v>
      </c>
      <c r="R180" s="255">
        <f>Q180*H180</f>
        <v>2.024</v>
      </c>
      <c r="S180" s="255">
        <v>0</v>
      </c>
      <c r="T180" s="256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7" t="s">
        <v>205</v>
      </c>
      <c r="AT180" s="257" t="s">
        <v>242</v>
      </c>
      <c r="AU180" s="257" t="s">
        <v>82</v>
      </c>
      <c r="AY180" s="18" t="s">
        <v>174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8" t="s">
        <v>80</v>
      </c>
      <c r="BK180" s="258">
        <f>ROUND(I180*H180,2)</f>
        <v>0</v>
      </c>
      <c r="BL180" s="18" t="s">
        <v>180</v>
      </c>
      <c r="BM180" s="257" t="s">
        <v>1986</v>
      </c>
    </row>
    <row r="181" spans="1:65" s="2" customFormat="1" ht="32.4" customHeight="1">
      <c r="A181" s="39"/>
      <c r="B181" s="40"/>
      <c r="C181" s="271" t="s">
        <v>280</v>
      </c>
      <c r="D181" s="271" t="s">
        <v>242</v>
      </c>
      <c r="E181" s="272" t="s">
        <v>1987</v>
      </c>
      <c r="F181" s="273" t="s">
        <v>1988</v>
      </c>
      <c r="G181" s="274" t="s">
        <v>179</v>
      </c>
      <c r="H181" s="275">
        <v>4</v>
      </c>
      <c r="I181" s="276"/>
      <c r="J181" s="277">
        <f>ROUND(I181*H181,2)</f>
        <v>0</v>
      </c>
      <c r="K181" s="278"/>
      <c r="L181" s="279"/>
      <c r="M181" s="280" t="s">
        <v>1</v>
      </c>
      <c r="N181" s="281" t="s">
        <v>38</v>
      </c>
      <c r="O181" s="92"/>
      <c r="P181" s="255">
        <f>O181*H181</f>
        <v>0</v>
      </c>
      <c r="Q181" s="255">
        <v>1.013</v>
      </c>
      <c r="R181" s="255">
        <f>Q181*H181</f>
        <v>4.052</v>
      </c>
      <c r="S181" s="255">
        <v>0</v>
      </c>
      <c r="T181" s="256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57" t="s">
        <v>205</v>
      </c>
      <c r="AT181" s="257" t="s">
        <v>242</v>
      </c>
      <c r="AU181" s="257" t="s">
        <v>82</v>
      </c>
      <c r="AY181" s="18" t="s">
        <v>174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8" t="s">
        <v>80</v>
      </c>
      <c r="BK181" s="258">
        <f>ROUND(I181*H181,2)</f>
        <v>0</v>
      </c>
      <c r="BL181" s="18" t="s">
        <v>180</v>
      </c>
      <c r="BM181" s="257" t="s">
        <v>1989</v>
      </c>
    </row>
    <row r="182" spans="1:65" s="2" customFormat="1" ht="21.6" customHeight="1">
      <c r="A182" s="39"/>
      <c r="B182" s="40"/>
      <c r="C182" s="271" t="s">
        <v>284</v>
      </c>
      <c r="D182" s="271" t="s">
        <v>242</v>
      </c>
      <c r="E182" s="272" t="s">
        <v>1990</v>
      </c>
      <c r="F182" s="273" t="s">
        <v>1991</v>
      </c>
      <c r="G182" s="274" t="s">
        <v>179</v>
      </c>
      <c r="H182" s="275">
        <v>4</v>
      </c>
      <c r="I182" s="276"/>
      <c r="J182" s="277">
        <f>ROUND(I182*H182,2)</f>
        <v>0</v>
      </c>
      <c r="K182" s="278"/>
      <c r="L182" s="279"/>
      <c r="M182" s="280" t="s">
        <v>1</v>
      </c>
      <c r="N182" s="281" t="s">
        <v>38</v>
      </c>
      <c r="O182" s="92"/>
      <c r="P182" s="255">
        <f>O182*H182</f>
        <v>0</v>
      </c>
      <c r="Q182" s="255">
        <v>1.6</v>
      </c>
      <c r="R182" s="255">
        <f>Q182*H182</f>
        <v>6.4</v>
      </c>
      <c r="S182" s="255">
        <v>0</v>
      </c>
      <c r="T182" s="256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7" t="s">
        <v>205</v>
      </c>
      <c r="AT182" s="257" t="s">
        <v>242</v>
      </c>
      <c r="AU182" s="257" t="s">
        <v>82</v>
      </c>
      <c r="AY182" s="18" t="s">
        <v>174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8" t="s">
        <v>80</v>
      </c>
      <c r="BK182" s="258">
        <f>ROUND(I182*H182,2)</f>
        <v>0</v>
      </c>
      <c r="BL182" s="18" t="s">
        <v>180</v>
      </c>
      <c r="BM182" s="257" t="s">
        <v>1992</v>
      </c>
    </row>
    <row r="183" spans="1:65" s="2" customFormat="1" ht="21.6" customHeight="1">
      <c r="A183" s="39"/>
      <c r="B183" s="40"/>
      <c r="C183" s="271" t="s">
        <v>289</v>
      </c>
      <c r="D183" s="271" t="s">
        <v>242</v>
      </c>
      <c r="E183" s="272" t="s">
        <v>1993</v>
      </c>
      <c r="F183" s="273" t="s">
        <v>1994</v>
      </c>
      <c r="G183" s="274" t="s">
        <v>179</v>
      </c>
      <c r="H183" s="275">
        <v>4</v>
      </c>
      <c r="I183" s="276"/>
      <c r="J183" s="277">
        <f>ROUND(I183*H183,2)</f>
        <v>0</v>
      </c>
      <c r="K183" s="278"/>
      <c r="L183" s="279"/>
      <c r="M183" s="280" t="s">
        <v>1</v>
      </c>
      <c r="N183" s="281" t="s">
        <v>38</v>
      </c>
      <c r="O183" s="92"/>
      <c r="P183" s="255">
        <f>O183*H183</f>
        <v>0</v>
      </c>
      <c r="Q183" s="255">
        <v>0.585</v>
      </c>
      <c r="R183" s="255">
        <f>Q183*H183</f>
        <v>2.34</v>
      </c>
      <c r="S183" s="255">
        <v>0</v>
      </c>
      <c r="T183" s="256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7" t="s">
        <v>205</v>
      </c>
      <c r="AT183" s="257" t="s">
        <v>242</v>
      </c>
      <c r="AU183" s="257" t="s">
        <v>82</v>
      </c>
      <c r="AY183" s="18" t="s">
        <v>174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8" t="s">
        <v>80</v>
      </c>
      <c r="BK183" s="258">
        <f>ROUND(I183*H183,2)</f>
        <v>0</v>
      </c>
      <c r="BL183" s="18" t="s">
        <v>180</v>
      </c>
      <c r="BM183" s="257" t="s">
        <v>1995</v>
      </c>
    </row>
    <row r="184" spans="1:65" s="2" customFormat="1" ht="14.4" customHeight="1">
      <c r="A184" s="39"/>
      <c r="B184" s="40"/>
      <c r="C184" s="271" t="s">
        <v>293</v>
      </c>
      <c r="D184" s="271" t="s">
        <v>242</v>
      </c>
      <c r="E184" s="272" t="s">
        <v>1996</v>
      </c>
      <c r="F184" s="273" t="s">
        <v>1997</v>
      </c>
      <c r="G184" s="274" t="s">
        <v>987</v>
      </c>
      <c r="H184" s="275">
        <v>20</v>
      </c>
      <c r="I184" s="276"/>
      <c r="J184" s="277">
        <f>ROUND(I184*H184,2)</f>
        <v>0</v>
      </c>
      <c r="K184" s="278"/>
      <c r="L184" s="279"/>
      <c r="M184" s="280" t="s">
        <v>1</v>
      </c>
      <c r="N184" s="281" t="s">
        <v>38</v>
      </c>
      <c r="O184" s="92"/>
      <c r="P184" s="255">
        <f>O184*H184</f>
        <v>0</v>
      </c>
      <c r="Q184" s="255">
        <v>0</v>
      </c>
      <c r="R184" s="255">
        <f>Q184*H184</f>
        <v>0</v>
      </c>
      <c r="S184" s="255">
        <v>0</v>
      </c>
      <c r="T184" s="256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7" t="s">
        <v>205</v>
      </c>
      <c r="AT184" s="257" t="s">
        <v>242</v>
      </c>
      <c r="AU184" s="257" t="s">
        <v>82</v>
      </c>
      <c r="AY184" s="18" t="s">
        <v>174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8" t="s">
        <v>80</v>
      </c>
      <c r="BK184" s="258">
        <f>ROUND(I184*H184,2)</f>
        <v>0</v>
      </c>
      <c r="BL184" s="18" t="s">
        <v>180</v>
      </c>
      <c r="BM184" s="257" t="s">
        <v>1998</v>
      </c>
    </row>
    <row r="185" spans="1:65" s="2" customFormat="1" ht="21.6" customHeight="1">
      <c r="A185" s="39"/>
      <c r="B185" s="40"/>
      <c r="C185" s="245" t="s">
        <v>297</v>
      </c>
      <c r="D185" s="245" t="s">
        <v>176</v>
      </c>
      <c r="E185" s="246" t="s">
        <v>1925</v>
      </c>
      <c r="F185" s="247" t="s">
        <v>1926</v>
      </c>
      <c r="G185" s="248" t="s">
        <v>179</v>
      </c>
      <c r="H185" s="249">
        <v>4</v>
      </c>
      <c r="I185" s="250"/>
      <c r="J185" s="251">
        <f>ROUND(I185*H185,2)</f>
        <v>0</v>
      </c>
      <c r="K185" s="252"/>
      <c r="L185" s="45"/>
      <c r="M185" s="253" t="s">
        <v>1</v>
      </c>
      <c r="N185" s="254" t="s">
        <v>38</v>
      </c>
      <c r="O185" s="92"/>
      <c r="P185" s="255">
        <f>O185*H185</f>
        <v>0</v>
      </c>
      <c r="Q185" s="255">
        <v>0.00702</v>
      </c>
      <c r="R185" s="255">
        <f>Q185*H185</f>
        <v>0.02808</v>
      </c>
      <c r="S185" s="255">
        <v>0</v>
      </c>
      <c r="T185" s="256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57" t="s">
        <v>180</v>
      </c>
      <c r="AT185" s="257" t="s">
        <v>176</v>
      </c>
      <c r="AU185" s="257" t="s">
        <v>82</v>
      </c>
      <c r="AY185" s="18" t="s">
        <v>174</v>
      </c>
      <c r="BE185" s="258">
        <f>IF(N185="základní",J185,0)</f>
        <v>0</v>
      </c>
      <c r="BF185" s="258">
        <f>IF(N185="snížená",J185,0)</f>
        <v>0</v>
      </c>
      <c r="BG185" s="258">
        <f>IF(N185="zákl. přenesená",J185,0)</f>
        <v>0</v>
      </c>
      <c r="BH185" s="258">
        <f>IF(N185="sníž. přenesená",J185,0)</f>
        <v>0</v>
      </c>
      <c r="BI185" s="258">
        <f>IF(N185="nulová",J185,0)</f>
        <v>0</v>
      </c>
      <c r="BJ185" s="18" t="s">
        <v>80</v>
      </c>
      <c r="BK185" s="258">
        <f>ROUND(I185*H185,2)</f>
        <v>0</v>
      </c>
      <c r="BL185" s="18" t="s">
        <v>180</v>
      </c>
      <c r="BM185" s="257" t="s">
        <v>1927</v>
      </c>
    </row>
    <row r="186" spans="1:65" s="2" customFormat="1" ht="21.6" customHeight="1">
      <c r="A186" s="39"/>
      <c r="B186" s="40"/>
      <c r="C186" s="271" t="s">
        <v>301</v>
      </c>
      <c r="D186" s="271" t="s">
        <v>242</v>
      </c>
      <c r="E186" s="272" t="s">
        <v>1928</v>
      </c>
      <c r="F186" s="273" t="s">
        <v>1929</v>
      </c>
      <c r="G186" s="274" t="s">
        <v>179</v>
      </c>
      <c r="H186" s="275">
        <v>4</v>
      </c>
      <c r="I186" s="276"/>
      <c r="J186" s="277">
        <f>ROUND(I186*H186,2)</f>
        <v>0</v>
      </c>
      <c r="K186" s="278"/>
      <c r="L186" s="279"/>
      <c r="M186" s="280" t="s">
        <v>1</v>
      </c>
      <c r="N186" s="281" t="s">
        <v>38</v>
      </c>
      <c r="O186" s="92"/>
      <c r="P186" s="255">
        <f>O186*H186</f>
        <v>0</v>
      </c>
      <c r="Q186" s="255">
        <v>0.162</v>
      </c>
      <c r="R186" s="255">
        <f>Q186*H186</f>
        <v>0.648</v>
      </c>
      <c r="S186" s="255">
        <v>0</v>
      </c>
      <c r="T186" s="256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7" t="s">
        <v>205</v>
      </c>
      <c r="AT186" s="257" t="s">
        <v>242</v>
      </c>
      <c r="AU186" s="257" t="s">
        <v>82</v>
      </c>
      <c r="AY186" s="18" t="s">
        <v>174</v>
      </c>
      <c r="BE186" s="258">
        <f>IF(N186="základní",J186,0)</f>
        <v>0</v>
      </c>
      <c r="BF186" s="258">
        <f>IF(N186="snížená",J186,0)</f>
        <v>0</v>
      </c>
      <c r="BG186" s="258">
        <f>IF(N186="zákl. přenesená",J186,0)</f>
        <v>0</v>
      </c>
      <c r="BH186" s="258">
        <f>IF(N186="sníž. přenesená",J186,0)</f>
        <v>0</v>
      </c>
      <c r="BI186" s="258">
        <f>IF(N186="nulová",J186,0)</f>
        <v>0</v>
      </c>
      <c r="BJ186" s="18" t="s">
        <v>80</v>
      </c>
      <c r="BK186" s="258">
        <f>ROUND(I186*H186,2)</f>
        <v>0</v>
      </c>
      <c r="BL186" s="18" t="s">
        <v>180</v>
      </c>
      <c r="BM186" s="257" t="s">
        <v>1930</v>
      </c>
    </row>
    <row r="187" spans="1:65" s="2" customFormat="1" ht="21.6" customHeight="1">
      <c r="A187" s="39"/>
      <c r="B187" s="40"/>
      <c r="C187" s="271" t="s">
        <v>307</v>
      </c>
      <c r="D187" s="271" t="s">
        <v>242</v>
      </c>
      <c r="E187" s="272" t="s">
        <v>1931</v>
      </c>
      <c r="F187" s="273" t="s">
        <v>1932</v>
      </c>
      <c r="G187" s="274" t="s">
        <v>179</v>
      </c>
      <c r="H187" s="275">
        <v>3</v>
      </c>
      <c r="I187" s="276"/>
      <c r="J187" s="277">
        <f>ROUND(I187*H187,2)</f>
        <v>0</v>
      </c>
      <c r="K187" s="278"/>
      <c r="L187" s="279"/>
      <c r="M187" s="280" t="s">
        <v>1</v>
      </c>
      <c r="N187" s="281" t="s">
        <v>38</v>
      </c>
      <c r="O187" s="92"/>
      <c r="P187" s="255">
        <f>O187*H187</f>
        <v>0</v>
      </c>
      <c r="Q187" s="255">
        <v>0.162</v>
      </c>
      <c r="R187" s="255">
        <f>Q187*H187</f>
        <v>0.486</v>
      </c>
      <c r="S187" s="255">
        <v>0</v>
      </c>
      <c r="T187" s="256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57" t="s">
        <v>205</v>
      </c>
      <c r="AT187" s="257" t="s">
        <v>242</v>
      </c>
      <c r="AU187" s="257" t="s">
        <v>82</v>
      </c>
      <c r="AY187" s="18" t="s">
        <v>174</v>
      </c>
      <c r="BE187" s="258">
        <f>IF(N187="základní",J187,0)</f>
        <v>0</v>
      </c>
      <c r="BF187" s="258">
        <f>IF(N187="snížená",J187,0)</f>
        <v>0</v>
      </c>
      <c r="BG187" s="258">
        <f>IF(N187="zákl. přenesená",J187,0)</f>
        <v>0</v>
      </c>
      <c r="BH187" s="258">
        <f>IF(N187="sníž. přenesená",J187,0)</f>
        <v>0</v>
      </c>
      <c r="BI187" s="258">
        <f>IF(N187="nulová",J187,0)</f>
        <v>0</v>
      </c>
      <c r="BJ187" s="18" t="s">
        <v>80</v>
      </c>
      <c r="BK187" s="258">
        <f>ROUND(I187*H187,2)</f>
        <v>0</v>
      </c>
      <c r="BL187" s="18" t="s">
        <v>180</v>
      </c>
      <c r="BM187" s="257" t="s">
        <v>1933</v>
      </c>
    </row>
    <row r="188" spans="1:65" s="2" customFormat="1" ht="21.6" customHeight="1">
      <c r="A188" s="39"/>
      <c r="B188" s="40"/>
      <c r="C188" s="271" t="s">
        <v>311</v>
      </c>
      <c r="D188" s="271" t="s">
        <v>242</v>
      </c>
      <c r="E188" s="272" t="s">
        <v>1934</v>
      </c>
      <c r="F188" s="273" t="s">
        <v>1999</v>
      </c>
      <c r="G188" s="274" t="s">
        <v>179</v>
      </c>
      <c r="H188" s="275">
        <v>2</v>
      </c>
      <c r="I188" s="276"/>
      <c r="J188" s="277">
        <f>ROUND(I188*H188,2)</f>
        <v>0</v>
      </c>
      <c r="K188" s="278"/>
      <c r="L188" s="279"/>
      <c r="M188" s="280" t="s">
        <v>1</v>
      </c>
      <c r="N188" s="281" t="s">
        <v>38</v>
      </c>
      <c r="O188" s="92"/>
      <c r="P188" s="255">
        <f>O188*H188</f>
        <v>0</v>
      </c>
      <c r="Q188" s="255">
        <v>0.162</v>
      </c>
      <c r="R188" s="255">
        <f>Q188*H188</f>
        <v>0.324</v>
      </c>
      <c r="S188" s="255">
        <v>0</v>
      </c>
      <c r="T188" s="256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57" t="s">
        <v>205</v>
      </c>
      <c r="AT188" s="257" t="s">
        <v>242</v>
      </c>
      <c r="AU188" s="257" t="s">
        <v>82</v>
      </c>
      <c r="AY188" s="18" t="s">
        <v>174</v>
      </c>
      <c r="BE188" s="258">
        <f>IF(N188="základní",J188,0)</f>
        <v>0</v>
      </c>
      <c r="BF188" s="258">
        <f>IF(N188="snížená",J188,0)</f>
        <v>0</v>
      </c>
      <c r="BG188" s="258">
        <f>IF(N188="zákl. přenesená",J188,0)</f>
        <v>0</v>
      </c>
      <c r="BH188" s="258">
        <f>IF(N188="sníž. přenesená",J188,0)</f>
        <v>0</v>
      </c>
      <c r="BI188" s="258">
        <f>IF(N188="nulová",J188,0)</f>
        <v>0</v>
      </c>
      <c r="BJ188" s="18" t="s">
        <v>80</v>
      </c>
      <c r="BK188" s="258">
        <f>ROUND(I188*H188,2)</f>
        <v>0</v>
      </c>
      <c r="BL188" s="18" t="s">
        <v>180</v>
      </c>
      <c r="BM188" s="257" t="s">
        <v>1936</v>
      </c>
    </row>
    <row r="189" spans="1:65" s="2" customFormat="1" ht="21.6" customHeight="1">
      <c r="A189" s="39"/>
      <c r="B189" s="40"/>
      <c r="C189" s="271" t="s">
        <v>315</v>
      </c>
      <c r="D189" s="271" t="s">
        <v>242</v>
      </c>
      <c r="E189" s="272" t="s">
        <v>1937</v>
      </c>
      <c r="F189" s="273" t="s">
        <v>2000</v>
      </c>
      <c r="G189" s="274" t="s">
        <v>208</v>
      </c>
      <c r="H189" s="275">
        <v>48</v>
      </c>
      <c r="I189" s="276"/>
      <c r="J189" s="277">
        <f>ROUND(I189*H189,2)</f>
        <v>0</v>
      </c>
      <c r="K189" s="278"/>
      <c r="L189" s="279"/>
      <c r="M189" s="280" t="s">
        <v>1</v>
      </c>
      <c r="N189" s="281" t="s">
        <v>38</v>
      </c>
      <c r="O189" s="92"/>
      <c r="P189" s="255">
        <f>O189*H189</f>
        <v>0</v>
      </c>
      <c r="Q189" s="255">
        <v>0.162</v>
      </c>
      <c r="R189" s="255">
        <f>Q189*H189</f>
        <v>7.776</v>
      </c>
      <c r="S189" s="255">
        <v>0</v>
      </c>
      <c r="T189" s="256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7" t="s">
        <v>205</v>
      </c>
      <c r="AT189" s="257" t="s">
        <v>242</v>
      </c>
      <c r="AU189" s="257" t="s">
        <v>82</v>
      </c>
      <c r="AY189" s="18" t="s">
        <v>174</v>
      </c>
      <c r="BE189" s="258">
        <f>IF(N189="základní",J189,0)</f>
        <v>0</v>
      </c>
      <c r="BF189" s="258">
        <f>IF(N189="snížená",J189,0)</f>
        <v>0</v>
      </c>
      <c r="BG189" s="258">
        <f>IF(N189="zákl. přenesená",J189,0)</f>
        <v>0</v>
      </c>
      <c r="BH189" s="258">
        <f>IF(N189="sníž. přenesená",J189,0)</f>
        <v>0</v>
      </c>
      <c r="BI189" s="258">
        <f>IF(N189="nulová",J189,0)</f>
        <v>0</v>
      </c>
      <c r="BJ189" s="18" t="s">
        <v>80</v>
      </c>
      <c r="BK189" s="258">
        <f>ROUND(I189*H189,2)</f>
        <v>0</v>
      </c>
      <c r="BL189" s="18" t="s">
        <v>180</v>
      </c>
      <c r="BM189" s="257" t="s">
        <v>1939</v>
      </c>
    </row>
    <row r="190" spans="1:63" s="12" customFormat="1" ht="22.8" customHeight="1">
      <c r="A190" s="12"/>
      <c r="B190" s="229"/>
      <c r="C190" s="230"/>
      <c r="D190" s="231" t="s">
        <v>72</v>
      </c>
      <c r="E190" s="243" t="s">
        <v>391</v>
      </c>
      <c r="F190" s="243" t="s">
        <v>1940</v>
      </c>
      <c r="G190" s="230"/>
      <c r="H190" s="230"/>
      <c r="I190" s="233"/>
      <c r="J190" s="244">
        <f>BK190</f>
        <v>0</v>
      </c>
      <c r="K190" s="230"/>
      <c r="L190" s="235"/>
      <c r="M190" s="236"/>
      <c r="N190" s="237"/>
      <c r="O190" s="237"/>
      <c r="P190" s="238">
        <f>P191</f>
        <v>0</v>
      </c>
      <c r="Q190" s="237"/>
      <c r="R190" s="238">
        <f>R191</f>
        <v>0</v>
      </c>
      <c r="S190" s="237"/>
      <c r="T190" s="239">
        <f>T191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40" t="s">
        <v>80</v>
      </c>
      <c r="AT190" s="241" t="s">
        <v>72</v>
      </c>
      <c r="AU190" s="241" t="s">
        <v>80</v>
      </c>
      <c r="AY190" s="240" t="s">
        <v>174</v>
      </c>
      <c r="BK190" s="242">
        <f>BK191</f>
        <v>0</v>
      </c>
    </row>
    <row r="191" spans="1:65" s="2" customFormat="1" ht="21.6" customHeight="1">
      <c r="A191" s="39"/>
      <c r="B191" s="40"/>
      <c r="C191" s="245" t="s">
        <v>319</v>
      </c>
      <c r="D191" s="245" t="s">
        <v>176</v>
      </c>
      <c r="E191" s="246" t="s">
        <v>1941</v>
      </c>
      <c r="F191" s="247" t="s">
        <v>1942</v>
      </c>
      <c r="G191" s="248" t="s">
        <v>245</v>
      </c>
      <c r="H191" s="249">
        <v>425</v>
      </c>
      <c r="I191" s="250"/>
      <c r="J191" s="251">
        <f>ROUND(I191*H191,2)</f>
        <v>0</v>
      </c>
      <c r="K191" s="252"/>
      <c r="L191" s="45"/>
      <c r="M191" s="253" t="s">
        <v>1</v>
      </c>
      <c r="N191" s="254" t="s">
        <v>38</v>
      </c>
      <c r="O191" s="92"/>
      <c r="P191" s="255">
        <f>O191*H191</f>
        <v>0</v>
      </c>
      <c r="Q191" s="255">
        <v>0</v>
      </c>
      <c r="R191" s="255">
        <f>Q191*H191</f>
        <v>0</v>
      </c>
      <c r="S191" s="255">
        <v>0</v>
      </c>
      <c r="T191" s="256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57" t="s">
        <v>180</v>
      </c>
      <c r="AT191" s="257" t="s">
        <v>176</v>
      </c>
      <c r="AU191" s="257" t="s">
        <v>82</v>
      </c>
      <c r="AY191" s="18" t="s">
        <v>174</v>
      </c>
      <c r="BE191" s="258">
        <f>IF(N191="základní",J191,0)</f>
        <v>0</v>
      </c>
      <c r="BF191" s="258">
        <f>IF(N191="snížená",J191,0)</f>
        <v>0</v>
      </c>
      <c r="BG191" s="258">
        <f>IF(N191="zákl. přenesená",J191,0)</f>
        <v>0</v>
      </c>
      <c r="BH191" s="258">
        <f>IF(N191="sníž. přenesená",J191,0)</f>
        <v>0</v>
      </c>
      <c r="BI191" s="258">
        <f>IF(N191="nulová",J191,0)</f>
        <v>0</v>
      </c>
      <c r="BJ191" s="18" t="s">
        <v>80</v>
      </c>
      <c r="BK191" s="258">
        <f>ROUND(I191*H191,2)</f>
        <v>0</v>
      </c>
      <c r="BL191" s="18" t="s">
        <v>180</v>
      </c>
      <c r="BM191" s="257" t="s">
        <v>1943</v>
      </c>
    </row>
    <row r="192" spans="1:63" s="12" customFormat="1" ht="25.9" customHeight="1">
      <c r="A192" s="12"/>
      <c r="B192" s="229"/>
      <c r="C192" s="230"/>
      <c r="D192" s="231" t="s">
        <v>72</v>
      </c>
      <c r="E192" s="232" t="s">
        <v>242</v>
      </c>
      <c r="F192" s="232" t="s">
        <v>1944</v>
      </c>
      <c r="G192" s="230"/>
      <c r="H192" s="230"/>
      <c r="I192" s="233"/>
      <c r="J192" s="234">
        <f>BK192</f>
        <v>0</v>
      </c>
      <c r="K192" s="230"/>
      <c r="L192" s="235"/>
      <c r="M192" s="236"/>
      <c r="N192" s="237"/>
      <c r="O192" s="237"/>
      <c r="P192" s="238">
        <f>P193</f>
        <v>0</v>
      </c>
      <c r="Q192" s="237"/>
      <c r="R192" s="238">
        <f>R193</f>
        <v>0</v>
      </c>
      <c r="S192" s="237"/>
      <c r="T192" s="239">
        <f>T193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40" t="s">
        <v>185</v>
      </c>
      <c r="AT192" s="241" t="s">
        <v>72</v>
      </c>
      <c r="AU192" s="241" t="s">
        <v>73</v>
      </c>
      <c r="AY192" s="240" t="s">
        <v>174</v>
      </c>
      <c r="BK192" s="242">
        <f>BK193</f>
        <v>0</v>
      </c>
    </row>
    <row r="193" spans="1:63" s="12" customFormat="1" ht="22.8" customHeight="1">
      <c r="A193" s="12"/>
      <c r="B193" s="229"/>
      <c r="C193" s="230"/>
      <c r="D193" s="231" t="s">
        <v>72</v>
      </c>
      <c r="E193" s="243" t="s">
        <v>1945</v>
      </c>
      <c r="F193" s="243" t="s">
        <v>1946</v>
      </c>
      <c r="G193" s="230"/>
      <c r="H193" s="230"/>
      <c r="I193" s="233"/>
      <c r="J193" s="244">
        <f>BK193</f>
        <v>0</v>
      </c>
      <c r="K193" s="230"/>
      <c r="L193" s="235"/>
      <c r="M193" s="236"/>
      <c r="N193" s="237"/>
      <c r="O193" s="237"/>
      <c r="P193" s="238">
        <f>P194</f>
        <v>0</v>
      </c>
      <c r="Q193" s="237"/>
      <c r="R193" s="238">
        <f>R194</f>
        <v>0</v>
      </c>
      <c r="S193" s="237"/>
      <c r="T193" s="239">
        <f>T194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40" t="s">
        <v>185</v>
      </c>
      <c r="AT193" s="241" t="s">
        <v>72</v>
      </c>
      <c r="AU193" s="241" t="s">
        <v>80</v>
      </c>
      <c r="AY193" s="240" t="s">
        <v>174</v>
      </c>
      <c r="BK193" s="242">
        <f>BK194</f>
        <v>0</v>
      </c>
    </row>
    <row r="194" spans="1:65" s="2" customFormat="1" ht="21.6" customHeight="1">
      <c r="A194" s="39"/>
      <c r="B194" s="40"/>
      <c r="C194" s="245" t="s">
        <v>323</v>
      </c>
      <c r="D194" s="245" t="s">
        <v>176</v>
      </c>
      <c r="E194" s="246" t="s">
        <v>1947</v>
      </c>
      <c r="F194" s="247" t="s">
        <v>2001</v>
      </c>
      <c r="G194" s="248" t="s">
        <v>208</v>
      </c>
      <c r="H194" s="249">
        <v>53</v>
      </c>
      <c r="I194" s="250"/>
      <c r="J194" s="251">
        <f>ROUND(I194*H194,2)</f>
        <v>0</v>
      </c>
      <c r="K194" s="252"/>
      <c r="L194" s="45"/>
      <c r="M194" s="297" t="s">
        <v>1</v>
      </c>
      <c r="N194" s="298" t="s">
        <v>38</v>
      </c>
      <c r="O194" s="299"/>
      <c r="P194" s="300">
        <f>O194*H194</f>
        <v>0</v>
      </c>
      <c r="Q194" s="300">
        <v>0</v>
      </c>
      <c r="R194" s="300">
        <f>Q194*H194</f>
        <v>0</v>
      </c>
      <c r="S194" s="300">
        <v>0</v>
      </c>
      <c r="T194" s="301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57" t="s">
        <v>661</v>
      </c>
      <c r="AT194" s="257" t="s">
        <v>176</v>
      </c>
      <c r="AU194" s="257" t="s">
        <v>82</v>
      </c>
      <c r="AY194" s="18" t="s">
        <v>174</v>
      </c>
      <c r="BE194" s="258">
        <f>IF(N194="základní",J194,0)</f>
        <v>0</v>
      </c>
      <c r="BF194" s="258">
        <f>IF(N194="snížená",J194,0)</f>
        <v>0</v>
      </c>
      <c r="BG194" s="258">
        <f>IF(N194="zákl. přenesená",J194,0)</f>
        <v>0</v>
      </c>
      <c r="BH194" s="258">
        <f>IF(N194="sníž. přenesená",J194,0)</f>
        <v>0</v>
      </c>
      <c r="BI194" s="258">
        <f>IF(N194="nulová",J194,0)</f>
        <v>0</v>
      </c>
      <c r="BJ194" s="18" t="s">
        <v>80</v>
      </c>
      <c r="BK194" s="258">
        <f>ROUND(I194*H194,2)</f>
        <v>0</v>
      </c>
      <c r="BL194" s="18" t="s">
        <v>661</v>
      </c>
      <c r="BM194" s="257" t="s">
        <v>1949</v>
      </c>
    </row>
    <row r="195" spans="1:31" s="2" customFormat="1" ht="6.95" customHeight="1">
      <c r="A195" s="39"/>
      <c r="B195" s="67"/>
      <c r="C195" s="68"/>
      <c r="D195" s="68"/>
      <c r="E195" s="68"/>
      <c r="F195" s="68"/>
      <c r="G195" s="68"/>
      <c r="H195" s="68"/>
      <c r="I195" s="193"/>
      <c r="J195" s="68"/>
      <c r="K195" s="68"/>
      <c r="L195" s="45"/>
      <c r="M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</row>
  </sheetData>
  <sheetProtection password="CC35" sheet="1" objects="1" scenarios="1" formatColumns="0" formatRows="0" autoFilter="0"/>
  <autoFilter ref="C126:K19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0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43.57421875" style="1" customWidth="1"/>
    <col min="7" max="7" width="6.00390625" style="1" customWidth="1"/>
    <col min="8" max="8" width="9.8515625" style="1" customWidth="1"/>
    <col min="9" max="9" width="17.28125" style="147" customWidth="1"/>
    <col min="10" max="10" width="17.28125" style="1" customWidth="1"/>
    <col min="11" max="11" width="17.28125" style="1" hidden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120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1"/>
      <c r="AT3" s="18" t="s">
        <v>82</v>
      </c>
    </row>
    <row r="4" spans="2:46" s="1" customFormat="1" ht="24.95" customHeight="1">
      <c r="B4" s="21"/>
      <c r="D4" s="151" t="s">
        <v>136</v>
      </c>
      <c r="I4" s="147"/>
      <c r="L4" s="21"/>
      <c r="M4" s="152" t="s">
        <v>10</v>
      </c>
      <c r="AT4" s="18" t="s">
        <v>4</v>
      </c>
    </row>
    <row r="5" spans="2:12" s="1" customFormat="1" ht="6.95" customHeight="1">
      <c r="B5" s="21"/>
      <c r="I5" s="147"/>
      <c r="L5" s="21"/>
    </row>
    <row r="6" spans="2:12" s="1" customFormat="1" ht="12" customHeight="1">
      <c r="B6" s="21"/>
      <c r="D6" s="153" t="s">
        <v>16</v>
      </c>
      <c r="I6" s="147"/>
      <c r="L6" s="21"/>
    </row>
    <row r="7" spans="2:12" s="1" customFormat="1" ht="24" customHeight="1">
      <c r="B7" s="21"/>
      <c r="E7" s="154" t="str">
        <f>'Rekapitulace stavby'!K6</f>
        <v>Revitalizace čistírny odpadních vod v areálu nemocnice Rychnov nad Kněžnou</v>
      </c>
      <c r="F7" s="153"/>
      <c r="G7" s="153"/>
      <c r="H7" s="153"/>
      <c r="I7" s="147"/>
      <c r="L7" s="21"/>
    </row>
    <row r="8" spans="2:12" s="1" customFormat="1" ht="12" customHeight="1">
      <c r="B8" s="21"/>
      <c r="D8" s="153" t="s">
        <v>137</v>
      </c>
      <c r="I8" s="147"/>
      <c r="L8" s="21"/>
    </row>
    <row r="9" spans="1:31" s="2" customFormat="1" ht="14.4" customHeight="1">
      <c r="A9" s="39"/>
      <c r="B9" s="45"/>
      <c r="C9" s="39"/>
      <c r="D9" s="39"/>
      <c r="E9" s="154" t="s">
        <v>1831</v>
      </c>
      <c r="F9" s="39"/>
      <c r="G9" s="39"/>
      <c r="H9" s="39"/>
      <c r="I9" s="155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3" t="s">
        <v>139</v>
      </c>
      <c r="E10" s="39"/>
      <c r="F10" s="39"/>
      <c r="G10" s="39"/>
      <c r="H10" s="39"/>
      <c r="I10" s="155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4.4" customHeight="1">
      <c r="A11" s="39"/>
      <c r="B11" s="45"/>
      <c r="C11" s="39"/>
      <c r="D11" s="39"/>
      <c r="E11" s="156" t="s">
        <v>2002</v>
      </c>
      <c r="F11" s="39"/>
      <c r="G11" s="39"/>
      <c r="H11" s="39"/>
      <c r="I11" s="155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155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3" t="s">
        <v>18</v>
      </c>
      <c r="E13" s="39"/>
      <c r="F13" s="142" t="s">
        <v>1</v>
      </c>
      <c r="G13" s="39"/>
      <c r="H13" s="39"/>
      <c r="I13" s="157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3" t="s">
        <v>20</v>
      </c>
      <c r="E14" s="39"/>
      <c r="F14" s="142" t="s">
        <v>21</v>
      </c>
      <c r="G14" s="39"/>
      <c r="H14" s="39"/>
      <c r="I14" s="157" t="s">
        <v>22</v>
      </c>
      <c r="J14" s="158" t="str">
        <f>'Rekapitulace stavby'!AN8</f>
        <v>25. 8. 2020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155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3" t="s">
        <v>24</v>
      </c>
      <c r="E16" s="39"/>
      <c r="F16" s="39"/>
      <c r="G16" s="39"/>
      <c r="H16" s="39"/>
      <c r="I16" s="157" t="s">
        <v>25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7" t="s">
        <v>26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155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3" t="s">
        <v>27</v>
      </c>
      <c r="E19" s="39"/>
      <c r="F19" s="39"/>
      <c r="G19" s="39"/>
      <c r="H19" s="39"/>
      <c r="I19" s="157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7" t="s">
        <v>26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155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3" t="s">
        <v>29</v>
      </c>
      <c r="E22" s="39"/>
      <c r="F22" s="39"/>
      <c r="G22" s="39"/>
      <c r="H22" s="39"/>
      <c r="I22" s="157" t="s">
        <v>25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 xml:space="preserve"> </v>
      </c>
      <c r="F23" s="39"/>
      <c r="G23" s="39"/>
      <c r="H23" s="39"/>
      <c r="I23" s="157" t="s">
        <v>26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155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3" t="s">
        <v>31</v>
      </c>
      <c r="E25" s="39"/>
      <c r="F25" s="39"/>
      <c r="G25" s="39"/>
      <c r="H25" s="39"/>
      <c r="I25" s="157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7" t="s">
        <v>26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155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3" t="s">
        <v>32</v>
      </c>
      <c r="E28" s="39"/>
      <c r="F28" s="39"/>
      <c r="G28" s="39"/>
      <c r="H28" s="39"/>
      <c r="I28" s="155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4.4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155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4"/>
      <c r="E31" s="164"/>
      <c r="F31" s="164"/>
      <c r="G31" s="164"/>
      <c r="H31" s="164"/>
      <c r="I31" s="165"/>
      <c r="J31" s="164"/>
      <c r="K31" s="164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6" t="s">
        <v>33</v>
      </c>
      <c r="E32" s="39"/>
      <c r="F32" s="39"/>
      <c r="G32" s="39"/>
      <c r="H32" s="39"/>
      <c r="I32" s="155"/>
      <c r="J32" s="167">
        <f>ROUND(J127,2)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4"/>
      <c r="E33" s="164"/>
      <c r="F33" s="164"/>
      <c r="G33" s="164"/>
      <c r="H33" s="164"/>
      <c r="I33" s="165"/>
      <c r="J33" s="164"/>
      <c r="K33" s="164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8" t="s">
        <v>35</v>
      </c>
      <c r="G34" s="39"/>
      <c r="H34" s="39"/>
      <c r="I34" s="169" t="s">
        <v>34</v>
      </c>
      <c r="J34" s="168" t="s">
        <v>36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70" t="s">
        <v>37</v>
      </c>
      <c r="E35" s="153" t="s">
        <v>38</v>
      </c>
      <c r="F35" s="171">
        <f>ROUND((SUM(BE127:BE189)),2)</f>
        <v>0</v>
      </c>
      <c r="G35" s="39"/>
      <c r="H35" s="39"/>
      <c r="I35" s="172">
        <v>0.21</v>
      </c>
      <c r="J35" s="171">
        <f>ROUND(((SUM(BE127:BE189))*I35),2)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3" t="s">
        <v>39</v>
      </c>
      <c r="F36" s="171">
        <f>ROUND((SUM(BF127:BF189)),2)</f>
        <v>0</v>
      </c>
      <c r="G36" s="39"/>
      <c r="H36" s="39"/>
      <c r="I36" s="172">
        <v>0.15</v>
      </c>
      <c r="J36" s="171">
        <f>ROUND(((SUM(BF127:BF189))*I36),2)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3" t="s">
        <v>40</v>
      </c>
      <c r="F37" s="171">
        <f>ROUND((SUM(BG127:BG189)),2)</f>
        <v>0</v>
      </c>
      <c r="G37" s="39"/>
      <c r="H37" s="39"/>
      <c r="I37" s="172">
        <v>0.21</v>
      </c>
      <c r="J37" s="171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3" t="s">
        <v>41</v>
      </c>
      <c r="F38" s="171">
        <f>ROUND((SUM(BH127:BH189)),2)</f>
        <v>0</v>
      </c>
      <c r="G38" s="39"/>
      <c r="H38" s="39"/>
      <c r="I38" s="172">
        <v>0.15</v>
      </c>
      <c r="J38" s="171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3" t="s">
        <v>42</v>
      </c>
      <c r="F39" s="171">
        <f>ROUND((SUM(BI127:BI189)),2)</f>
        <v>0</v>
      </c>
      <c r="G39" s="39"/>
      <c r="H39" s="39"/>
      <c r="I39" s="172">
        <v>0</v>
      </c>
      <c r="J39" s="171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155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73"/>
      <c r="D41" s="174" t="s">
        <v>43</v>
      </c>
      <c r="E41" s="175"/>
      <c r="F41" s="175"/>
      <c r="G41" s="176" t="s">
        <v>44</v>
      </c>
      <c r="H41" s="177" t="s">
        <v>45</v>
      </c>
      <c r="I41" s="178"/>
      <c r="J41" s="179">
        <f>SUM(J32:J39)</f>
        <v>0</v>
      </c>
      <c r="K41" s="180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155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I43" s="147"/>
      <c r="L43" s="21"/>
    </row>
    <row r="44" spans="2:12" s="1" customFormat="1" ht="14.4" customHeight="1">
      <c r="B44" s="21"/>
      <c r="I44" s="147"/>
      <c r="L44" s="21"/>
    </row>
    <row r="45" spans="2:12" s="1" customFormat="1" ht="14.4" customHeight="1">
      <c r="B45" s="21"/>
      <c r="I45" s="147"/>
      <c r="L45" s="21"/>
    </row>
    <row r="46" spans="2:12" s="1" customFormat="1" ht="14.4" customHeight="1">
      <c r="B46" s="21"/>
      <c r="I46" s="147"/>
      <c r="L46" s="21"/>
    </row>
    <row r="47" spans="2:12" s="1" customFormat="1" ht="14.4" customHeight="1">
      <c r="B47" s="21"/>
      <c r="I47" s="147"/>
      <c r="L47" s="21"/>
    </row>
    <row r="48" spans="2:12" s="1" customFormat="1" ht="14.4" customHeight="1">
      <c r="B48" s="21"/>
      <c r="I48" s="147"/>
      <c r="L48" s="21"/>
    </row>
    <row r="49" spans="2:12" s="1" customFormat="1" ht="14.4" customHeight="1">
      <c r="B49" s="21"/>
      <c r="I49" s="147"/>
      <c r="L49" s="21"/>
    </row>
    <row r="50" spans="2:12" s="2" customFormat="1" ht="14.4" customHeight="1">
      <c r="B50" s="64"/>
      <c r="D50" s="181" t="s">
        <v>46</v>
      </c>
      <c r="E50" s="182"/>
      <c r="F50" s="182"/>
      <c r="G50" s="181" t="s">
        <v>47</v>
      </c>
      <c r="H50" s="182"/>
      <c r="I50" s="183"/>
      <c r="J50" s="182"/>
      <c r="K50" s="182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84" t="s">
        <v>48</v>
      </c>
      <c r="E61" s="185"/>
      <c r="F61" s="186" t="s">
        <v>49</v>
      </c>
      <c r="G61" s="184" t="s">
        <v>48</v>
      </c>
      <c r="H61" s="185"/>
      <c r="I61" s="187"/>
      <c r="J61" s="188" t="s">
        <v>49</v>
      </c>
      <c r="K61" s="185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81" t="s">
        <v>50</v>
      </c>
      <c r="E65" s="189"/>
      <c r="F65" s="189"/>
      <c r="G65" s="181" t="s">
        <v>51</v>
      </c>
      <c r="H65" s="189"/>
      <c r="I65" s="190"/>
      <c r="J65" s="189"/>
      <c r="K65" s="18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84" t="s">
        <v>48</v>
      </c>
      <c r="E76" s="185"/>
      <c r="F76" s="186" t="s">
        <v>49</v>
      </c>
      <c r="G76" s="184" t="s">
        <v>48</v>
      </c>
      <c r="H76" s="185"/>
      <c r="I76" s="187"/>
      <c r="J76" s="188" t="s">
        <v>49</v>
      </c>
      <c r="K76" s="185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145</v>
      </c>
      <c r="D82" s="41"/>
      <c r="E82" s="41"/>
      <c r="F82" s="41"/>
      <c r="G82" s="41"/>
      <c r="H82" s="41"/>
      <c r="I82" s="155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55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55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4" customHeight="1">
      <c r="A85" s="39"/>
      <c r="B85" s="40"/>
      <c r="C85" s="41"/>
      <c r="D85" s="41"/>
      <c r="E85" s="197" t="str">
        <f>E7</f>
        <v>Revitalizace čistírny odpadních vod v areálu nemocnice Rychnov nad Kněžnou</v>
      </c>
      <c r="F85" s="33"/>
      <c r="G85" s="33"/>
      <c r="H85" s="33"/>
      <c r="I85" s="155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137</v>
      </c>
      <c r="D86" s="23"/>
      <c r="E86" s="23"/>
      <c r="F86" s="23"/>
      <c r="G86" s="23"/>
      <c r="H86" s="23"/>
      <c r="I86" s="147"/>
      <c r="J86" s="23"/>
      <c r="K86" s="23"/>
      <c r="L86" s="21"/>
    </row>
    <row r="87" spans="1:31" s="2" customFormat="1" ht="14.4" customHeight="1">
      <c r="A87" s="39"/>
      <c r="B87" s="40"/>
      <c r="C87" s="41"/>
      <c r="D87" s="41"/>
      <c r="E87" s="197" t="s">
        <v>1831</v>
      </c>
      <c r="F87" s="41"/>
      <c r="G87" s="41"/>
      <c r="H87" s="41"/>
      <c r="I87" s="155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139</v>
      </c>
      <c r="D88" s="41"/>
      <c r="E88" s="41"/>
      <c r="F88" s="41"/>
      <c r="G88" s="41"/>
      <c r="H88" s="41"/>
      <c r="I88" s="155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4.4" customHeight="1">
      <c r="A89" s="39"/>
      <c r="B89" s="40"/>
      <c r="C89" s="41"/>
      <c r="D89" s="41"/>
      <c r="E89" s="77" t="str">
        <f>E11</f>
        <v>IO.03 - Nová odtoková stoka O - vč. měrného objektu</v>
      </c>
      <c r="F89" s="41"/>
      <c r="G89" s="41"/>
      <c r="H89" s="41"/>
      <c r="I89" s="155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55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157" t="s">
        <v>22</v>
      </c>
      <c r="J91" s="80" t="str">
        <f>IF(J14="","",J14)</f>
        <v>25. 8. 2020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155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6" customHeight="1">
      <c r="A93" s="39"/>
      <c r="B93" s="40"/>
      <c r="C93" s="33" t="s">
        <v>24</v>
      </c>
      <c r="D93" s="41"/>
      <c r="E93" s="41"/>
      <c r="F93" s="28" t="str">
        <f>E17</f>
        <v xml:space="preserve"> </v>
      </c>
      <c r="G93" s="41"/>
      <c r="H93" s="41"/>
      <c r="I93" s="157" t="s">
        <v>29</v>
      </c>
      <c r="J93" s="37" t="str">
        <f>E23</f>
        <v xml:space="preserve"> 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6" customHeight="1">
      <c r="A94" s="39"/>
      <c r="B94" s="40"/>
      <c r="C94" s="33" t="s">
        <v>27</v>
      </c>
      <c r="D94" s="41"/>
      <c r="E94" s="41"/>
      <c r="F94" s="28" t="str">
        <f>IF(E20="","",E20)</f>
        <v>Vyplň údaj</v>
      </c>
      <c r="G94" s="41"/>
      <c r="H94" s="41"/>
      <c r="I94" s="157" t="s">
        <v>31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55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98" t="s">
        <v>146</v>
      </c>
      <c r="D96" s="199"/>
      <c r="E96" s="199"/>
      <c r="F96" s="199"/>
      <c r="G96" s="199"/>
      <c r="H96" s="199"/>
      <c r="I96" s="200"/>
      <c r="J96" s="201" t="s">
        <v>147</v>
      </c>
      <c r="K96" s="199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155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202" t="s">
        <v>148</v>
      </c>
      <c r="D98" s="41"/>
      <c r="E98" s="41"/>
      <c r="F98" s="41"/>
      <c r="G98" s="41"/>
      <c r="H98" s="41"/>
      <c r="I98" s="155"/>
      <c r="J98" s="111">
        <f>J127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149</v>
      </c>
    </row>
    <row r="99" spans="1:31" s="9" customFormat="1" ht="24.95" customHeight="1">
      <c r="A99" s="9"/>
      <c r="B99" s="203"/>
      <c r="C99" s="204"/>
      <c r="D99" s="205" t="s">
        <v>1833</v>
      </c>
      <c r="E99" s="206"/>
      <c r="F99" s="206"/>
      <c r="G99" s="206"/>
      <c r="H99" s="206"/>
      <c r="I99" s="207"/>
      <c r="J99" s="208">
        <f>J128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0"/>
      <c r="C100" s="134"/>
      <c r="D100" s="211" t="s">
        <v>1834</v>
      </c>
      <c r="E100" s="212"/>
      <c r="F100" s="212"/>
      <c r="G100" s="212"/>
      <c r="H100" s="212"/>
      <c r="I100" s="213"/>
      <c r="J100" s="214">
        <f>J129</f>
        <v>0</v>
      </c>
      <c r="K100" s="134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0"/>
      <c r="C101" s="134"/>
      <c r="D101" s="211" t="s">
        <v>1835</v>
      </c>
      <c r="E101" s="212"/>
      <c r="F101" s="212"/>
      <c r="G101" s="212"/>
      <c r="H101" s="212"/>
      <c r="I101" s="213"/>
      <c r="J101" s="214">
        <f>J153</f>
        <v>0</v>
      </c>
      <c r="K101" s="134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0"/>
      <c r="C102" s="134"/>
      <c r="D102" s="211" t="s">
        <v>1836</v>
      </c>
      <c r="E102" s="212"/>
      <c r="F102" s="212"/>
      <c r="G102" s="212"/>
      <c r="H102" s="212"/>
      <c r="I102" s="213"/>
      <c r="J102" s="214">
        <f>J165</f>
        <v>0</v>
      </c>
      <c r="K102" s="134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4"/>
      <c r="D103" s="211" t="s">
        <v>1837</v>
      </c>
      <c r="E103" s="212"/>
      <c r="F103" s="212"/>
      <c r="G103" s="212"/>
      <c r="H103" s="212"/>
      <c r="I103" s="213"/>
      <c r="J103" s="214">
        <f>J185</f>
        <v>0</v>
      </c>
      <c r="K103" s="134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203"/>
      <c r="C104" s="204"/>
      <c r="D104" s="205" t="s">
        <v>1838</v>
      </c>
      <c r="E104" s="206"/>
      <c r="F104" s="206"/>
      <c r="G104" s="206"/>
      <c r="H104" s="206"/>
      <c r="I104" s="207"/>
      <c r="J104" s="208">
        <f>J187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210"/>
      <c r="C105" s="134"/>
      <c r="D105" s="211" t="s">
        <v>1839</v>
      </c>
      <c r="E105" s="212"/>
      <c r="F105" s="212"/>
      <c r="G105" s="212"/>
      <c r="H105" s="212"/>
      <c r="I105" s="213"/>
      <c r="J105" s="214">
        <f>J188</f>
        <v>0</v>
      </c>
      <c r="K105" s="134"/>
      <c r="L105" s="21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9"/>
      <c r="B106" s="40"/>
      <c r="C106" s="41"/>
      <c r="D106" s="41"/>
      <c r="E106" s="41"/>
      <c r="F106" s="41"/>
      <c r="G106" s="41"/>
      <c r="H106" s="41"/>
      <c r="I106" s="155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67"/>
      <c r="C107" s="68"/>
      <c r="D107" s="68"/>
      <c r="E107" s="68"/>
      <c r="F107" s="68"/>
      <c r="G107" s="68"/>
      <c r="H107" s="68"/>
      <c r="I107" s="193"/>
      <c r="J107" s="68"/>
      <c r="K107" s="68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11" spans="1:31" s="2" customFormat="1" ht="6.95" customHeight="1">
      <c r="A111" s="39"/>
      <c r="B111" s="69"/>
      <c r="C111" s="70"/>
      <c r="D111" s="70"/>
      <c r="E111" s="70"/>
      <c r="F111" s="70"/>
      <c r="G111" s="70"/>
      <c r="H111" s="70"/>
      <c r="I111" s="196"/>
      <c r="J111" s="70"/>
      <c r="K111" s="70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4.95" customHeight="1">
      <c r="A112" s="39"/>
      <c r="B112" s="40"/>
      <c r="C112" s="24" t="s">
        <v>159</v>
      </c>
      <c r="D112" s="41"/>
      <c r="E112" s="41"/>
      <c r="F112" s="41"/>
      <c r="G112" s="41"/>
      <c r="H112" s="41"/>
      <c r="I112" s="155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155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16</v>
      </c>
      <c r="D114" s="41"/>
      <c r="E114" s="41"/>
      <c r="F114" s="41"/>
      <c r="G114" s="41"/>
      <c r="H114" s="41"/>
      <c r="I114" s="155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" customHeight="1">
      <c r="A115" s="39"/>
      <c r="B115" s="40"/>
      <c r="C115" s="41"/>
      <c r="D115" s="41"/>
      <c r="E115" s="197" t="str">
        <f>E7</f>
        <v>Revitalizace čistírny odpadních vod v areálu nemocnice Rychnov nad Kněžnou</v>
      </c>
      <c r="F115" s="33"/>
      <c r="G115" s="33"/>
      <c r="H115" s="33"/>
      <c r="I115" s="155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2:12" s="1" customFormat="1" ht="12" customHeight="1">
      <c r="B116" s="22"/>
      <c r="C116" s="33" t="s">
        <v>137</v>
      </c>
      <c r="D116" s="23"/>
      <c r="E116" s="23"/>
      <c r="F116" s="23"/>
      <c r="G116" s="23"/>
      <c r="H116" s="23"/>
      <c r="I116" s="147"/>
      <c r="J116" s="23"/>
      <c r="K116" s="23"/>
      <c r="L116" s="21"/>
    </row>
    <row r="117" spans="1:31" s="2" customFormat="1" ht="14.4" customHeight="1">
      <c r="A117" s="39"/>
      <c r="B117" s="40"/>
      <c r="C117" s="41"/>
      <c r="D117" s="41"/>
      <c r="E117" s="197" t="s">
        <v>1831</v>
      </c>
      <c r="F117" s="41"/>
      <c r="G117" s="41"/>
      <c r="H117" s="41"/>
      <c r="I117" s="155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139</v>
      </c>
      <c r="D118" s="41"/>
      <c r="E118" s="41"/>
      <c r="F118" s="41"/>
      <c r="G118" s="41"/>
      <c r="H118" s="41"/>
      <c r="I118" s="155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4.4" customHeight="1">
      <c r="A119" s="39"/>
      <c r="B119" s="40"/>
      <c r="C119" s="41"/>
      <c r="D119" s="41"/>
      <c r="E119" s="77" t="str">
        <f>E11</f>
        <v>IO.03 - Nová odtoková stoka O - vč. měrného objektu</v>
      </c>
      <c r="F119" s="41"/>
      <c r="G119" s="41"/>
      <c r="H119" s="41"/>
      <c r="I119" s="155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155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20</v>
      </c>
      <c r="D121" s="41"/>
      <c r="E121" s="41"/>
      <c r="F121" s="28" t="str">
        <f>F14</f>
        <v xml:space="preserve"> </v>
      </c>
      <c r="G121" s="41"/>
      <c r="H121" s="41"/>
      <c r="I121" s="157" t="s">
        <v>22</v>
      </c>
      <c r="J121" s="80" t="str">
        <f>IF(J14="","",J14)</f>
        <v>25. 8. 2020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155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6" customHeight="1">
      <c r="A123" s="39"/>
      <c r="B123" s="40"/>
      <c r="C123" s="33" t="s">
        <v>24</v>
      </c>
      <c r="D123" s="41"/>
      <c r="E123" s="41"/>
      <c r="F123" s="28" t="str">
        <f>E17</f>
        <v xml:space="preserve"> </v>
      </c>
      <c r="G123" s="41"/>
      <c r="H123" s="41"/>
      <c r="I123" s="157" t="s">
        <v>29</v>
      </c>
      <c r="J123" s="37" t="str">
        <f>E23</f>
        <v xml:space="preserve">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6" customHeight="1">
      <c r="A124" s="39"/>
      <c r="B124" s="40"/>
      <c r="C124" s="33" t="s">
        <v>27</v>
      </c>
      <c r="D124" s="41"/>
      <c r="E124" s="41"/>
      <c r="F124" s="28" t="str">
        <f>IF(E20="","",E20)</f>
        <v>Vyplň údaj</v>
      </c>
      <c r="G124" s="41"/>
      <c r="H124" s="41"/>
      <c r="I124" s="157" t="s">
        <v>31</v>
      </c>
      <c r="J124" s="37" t="str">
        <f>E26</f>
        <v xml:space="preserve"> 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0.3" customHeight="1">
      <c r="A125" s="39"/>
      <c r="B125" s="40"/>
      <c r="C125" s="41"/>
      <c r="D125" s="41"/>
      <c r="E125" s="41"/>
      <c r="F125" s="41"/>
      <c r="G125" s="41"/>
      <c r="H125" s="41"/>
      <c r="I125" s="155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11" customFormat="1" ht="29.25" customHeight="1">
      <c r="A126" s="216"/>
      <c r="B126" s="217"/>
      <c r="C126" s="218" t="s">
        <v>160</v>
      </c>
      <c r="D126" s="219" t="s">
        <v>58</v>
      </c>
      <c r="E126" s="219" t="s">
        <v>54</v>
      </c>
      <c r="F126" s="219" t="s">
        <v>55</v>
      </c>
      <c r="G126" s="219" t="s">
        <v>161</v>
      </c>
      <c r="H126" s="219" t="s">
        <v>162</v>
      </c>
      <c r="I126" s="220" t="s">
        <v>163</v>
      </c>
      <c r="J126" s="221" t="s">
        <v>147</v>
      </c>
      <c r="K126" s="222" t="s">
        <v>164</v>
      </c>
      <c r="L126" s="223"/>
      <c r="M126" s="101" t="s">
        <v>1</v>
      </c>
      <c r="N126" s="102" t="s">
        <v>37</v>
      </c>
      <c r="O126" s="102" t="s">
        <v>165</v>
      </c>
      <c r="P126" s="102" t="s">
        <v>166</v>
      </c>
      <c r="Q126" s="102" t="s">
        <v>167</v>
      </c>
      <c r="R126" s="102" t="s">
        <v>168</v>
      </c>
      <c r="S126" s="102" t="s">
        <v>169</v>
      </c>
      <c r="T126" s="103" t="s">
        <v>170</v>
      </c>
      <c r="U126" s="216"/>
      <c r="V126" s="216"/>
      <c r="W126" s="216"/>
      <c r="X126" s="216"/>
      <c r="Y126" s="216"/>
      <c r="Z126" s="216"/>
      <c r="AA126" s="216"/>
      <c r="AB126" s="216"/>
      <c r="AC126" s="216"/>
      <c r="AD126" s="216"/>
      <c r="AE126" s="216"/>
    </row>
    <row r="127" spans="1:63" s="2" customFormat="1" ht="22.8" customHeight="1">
      <c r="A127" s="39"/>
      <c r="B127" s="40"/>
      <c r="C127" s="108" t="s">
        <v>171</v>
      </c>
      <c r="D127" s="41"/>
      <c r="E127" s="41"/>
      <c r="F127" s="41"/>
      <c r="G127" s="41"/>
      <c r="H127" s="41"/>
      <c r="I127" s="155"/>
      <c r="J127" s="224">
        <f>BK127</f>
        <v>0</v>
      </c>
      <c r="K127" s="41"/>
      <c r="L127" s="45"/>
      <c r="M127" s="104"/>
      <c r="N127" s="225"/>
      <c r="O127" s="105"/>
      <c r="P127" s="226">
        <f>P128+P187</f>
        <v>0</v>
      </c>
      <c r="Q127" s="105"/>
      <c r="R127" s="226">
        <f>R128+R187</f>
        <v>141.594168</v>
      </c>
      <c r="S127" s="105"/>
      <c r="T127" s="227">
        <f>T128+T187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72</v>
      </c>
      <c r="AU127" s="18" t="s">
        <v>149</v>
      </c>
      <c r="BK127" s="228">
        <f>BK128+BK187</f>
        <v>0</v>
      </c>
    </row>
    <row r="128" spans="1:63" s="12" customFormat="1" ht="25.9" customHeight="1">
      <c r="A128" s="12"/>
      <c r="B128" s="229"/>
      <c r="C128" s="230"/>
      <c r="D128" s="231" t="s">
        <v>72</v>
      </c>
      <c r="E128" s="232" t="s">
        <v>172</v>
      </c>
      <c r="F128" s="232" t="s">
        <v>1840</v>
      </c>
      <c r="G128" s="230"/>
      <c r="H128" s="230"/>
      <c r="I128" s="233"/>
      <c r="J128" s="234">
        <f>BK128</f>
        <v>0</v>
      </c>
      <c r="K128" s="230"/>
      <c r="L128" s="235"/>
      <c r="M128" s="236"/>
      <c r="N128" s="237"/>
      <c r="O128" s="237"/>
      <c r="P128" s="238">
        <f>P129+P153+P165+P185</f>
        <v>0</v>
      </c>
      <c r="Q128" s="237"/>
      <c r="R128" s="238">
        <f>R129+R153+R165+R185</f>
        <v>141.594168</v>
      </c>
      <c r="S128" s="237"/>
      <c r="T128" s="239">
        <f>T129+T153+T165+T185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40" t="s">
        <v>80</v>
      </c>
      <c r="AT128" s="241" t="s">
        <v>72</v>
      </c>
      <c r="AU128" s="241" t="s">
        <v>73</v>
      </c>
      <c r="AY128" s="240" t="s">
        <v>174</v>
      </c>
      <c r="BK128" s="242">
        <f>BK129+BK153+BK165+BK185</f>
        <v>0</v>
      </c>
    </row>
    <row r="129" spans="1:63" s="12" customFormat="1" ht="22.8" customHeight="1">
      <c r="A129" s="12"/>
      <c r="B129" s="229"/>
      <c r="C129" s="230"/>
      <c r="D129" s="231" t="s">
        <v>72</v>
      </c>
      <c r="E129" s="243" t="s">
        <v>80</v>
      </c>
      <c r="F129" s="243" t="s">
        <v>1841</v>
      </c>
      <c r="G129" s="230"/>
      <c r="H129" s="230"/>
      <c r="I129" s="233"/>
      <c r="J129" s="244">
        <f>BK129</f>
        <v>0</v>
      </c>
      <c r="K129" s="230"/>
      <c r="L129" s="235"/>
      <c r="M129" s="236"/>
      <c r="N129" s="237"/>
      <c r="O129" s="237"/>
      <c r="P129" s="238">
        <f>SUM(P130:P152)</f>
        <v>0</v>
      </c>
      <c r="Q129" s="237"/>
      <c r="R129" s="238">
        <f>SUM(R130:R152)</f>
        <v>120.36</v>
      </c>
      <c r="S129" s="237"/>
      <c r="T129" s="239">
        <f>SUM(T130:T152)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40" t="s">
        <v>80</v>
      </c>
      <c r="AT129" s="241" t="s">
        <v>72</v>
      </c>
      <c r="AU129" s="241" t="s">
        <v>80</v>
      </c>
      <c r="AY129" s="240" t="s">
        <v>174</v>
      </c>
      <c r="BK129" s="242">
        <f>SUM(BK130:BK152)</f>
        <v>0</v>
      </c>
    </row>
    <row r="130" spans="1:65" s="2" customFormat="1" ht="21.6" customHeight="1">
      <c r="A130" s="39"/>
      <c r="B130" s="40"/>
      <c r="C130" s="245" t="s">
        <v>80</v>
      </c>
      <c r="D130" s="245" t="s">
        <v>176</v>
      </c>
      <c r="E130" s="246" t="s">
        <v>1842</v>
      </c>
      <c r="F130" s="247" t="s">
        <v>1843</v>
      </c>
      <c r="G130" s="248" t="s">
        <v>221</v>
      </c>
      <c r="H130" s="249">
        <v>70.8</v>
      </c>
      <c r="I130" s="250"/>
      <c r="J130" s="251">
        <f>ROUND(I130*H130,2)</f>
        <v>0</v>
      </c>
      <c r="K130" s="252"/>
      <c r="L130" s="45"/>
      <c r="M130" s="253" t="s">
        <v>1</v>
      </c>
      <c r="N130" s="254" t="s">
        <v>38</v>
      </c>
      <c r="O130" s="92"/>
      <c r="P130" s="255">
        <f>O130*H130</f>
        <v>0</v>
      </c>
      <c r="Q130" s="255">
        <v>0</v>
      </c>
      <c r="R130" s="255">
        <f>Q130*H130</f>
        <v>0</v>
      </c>
      <c r="S130" s="255">
        <v>0</v>
      </c>
      <c r="T130" s="256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57" t="s">
        <v>180</v>
      </c>
      <c r="AT130" s="257" t="s">
        <v>176</v>
      </c>
      <c r="AU130" s="257" t="s">
        <v>82</v>
      </c>
      <c r="AY130" s="18" t="s">
        <v>174</v>
      </c>
      <c r="BE130" s="258">
        <f>IF(N130="základní",J130,0)</f>
        <v>0</v>
      </c>
      <c r="BF130" s="258">
        <f>IF(N130="snížená",J130,0)</f>
        <v>0</v>
      </c>
      <c r="BG130" s="258">
        <f>IF(N130="zákl. přenesená",J130,0)</f>
        <v>0</v>
      </c>
      <c r="BH130" s="258">
        <f>IF(N130="sníž. přenesená",J130,0)</f>
        <v>0</v>
      </c>
      <c r="BI130" s="258">
        <f>IF(N130="nulová",J130,0)</f>
        <v>0</v>
      </c>
      <c r="BJ130" s="18" t="s">
        <v>80</v>
      </c>
      <c r="BK130" s="258">
        <f>ROUND(I130*H130,2)</f>
        <v>0</v>
      </c>
      <c r="BL130" s="18" t="s">
        <v>180</v>
      </c>
      <c r="BM130" s="257" t="s">
        <v>1844</v>
      </c>
    </row>
    <row r="131" spans="1:51" s="13" customFormat="1" ht="12">
      <c r="A131" s="13"/>
      <c r="B131" s="259"/>
      <c r="C131" s="260"/>
      <c r="D131" s="261" t="s">
        <v>223</v>
      </c>
      <c r="E131" s="262" t="s">
        <v>1</v>
      </c>
      <c r="F131" s="263" t="s">
        <v>2003</v>
      </c>
      <c r="G131" s="260"/>
      <c r="H131" s="264">
        <v>70.8</v>
      </c>
      <c r="I131" s="265"/>
      <c r="J131" s="260"/>
      <c r="K131" s="260"/>
      <c r="L131" s="266"/>
      <c r="M131" s="267"/>
      <c r="N131" s="268"/>
      <c r="O131" s="268"/>
      <c r="P131" s="268"/>
      <c r="Q131" s="268"/>
      <c r="R131" s="268"/>
      <c r="S131" s="268"/>
      <c r="T131" s="26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70" t="s">
        <v>223</v>
      </c>
      <c r="AU131" s="270" t="s">
        <v>82</v>
      </c>
      <c r="AV131" s="13" t="s">
        <v>82</v>
      </c>
      <c r="AW131" s="13" t="s">
        <v>30</v>
      </c>
      <c r="AX131" s="13" t="s">
        <v>80</v>
      </c>
      <c r="AY131" s="270" t="s">
        <v>174</v>
      </c>
    </row>
    <row r="132" spans="1:65" s="2" customFormat="1" ht="21.6" customHeight="1">
      <c r="A132" s="39"/>
      <c r="B132" s="40"/>
      <c r="C132" s="245" t="s">
        <v>82</v>
      </c>
      <c r="D132" s="245" t="s">
        <v>176</v>
      </c>
      <c r="E132" s="246" t="s">
        <v>1846</v>
      </c>
      <c r="F132" s="247" t="s">
        <v>1847</v>
      </c>
      <c r="G132" s="248" t="s">
        <v>221</v>
      </c>
      <c r="H132" s="249">
        <v>35.4</v>
      </c>
      <c r="I132" s="250"/>
      <c r="J132" s="251">
        <f>ROUND(I132*H132,2)</f>
        <v>0</v>
      </c>
      <c r="K132" s="252"/>
      <c r="L132" s="45"/>
      <c r="M132" s="253" t="s">
        <v>1</v>
      </c>
      <c r="N132" s="254" t="s">
        <v>38</v>
      </c>
      <c r="O132" s="92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7" t="s">
        <v>180</v>
      </c>
      <c r="AT132" s="257" t="s">
        <v>176</v>
      </c>
      <c r="AU132" s="257" t="s">
        <v>82</v>
      </c>
      <c r="AY132" s="18" t="s">
        <v>174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8" t="s">
        <v>80</v>
      </c>
      <c r="BK132" s="258">
        <f>ROUND(I132*H132,2)</f>
        <v>0</v>
      </c>
      <c r="BL132" s="18" t="s">
        <v>180</v>
      </c>
      <c r="BM132" s="257" t="s">
        <v>1848</v>
      </c>
    </row>
    <row r="133" spans="1:51" s="13" customFormat="1" ht="12">
      <c r="A133" s="13"/>
      <c r="B133" s="259"/>
      <c r="C133" s="260"/>
      <c r="D133" s="261" t="s">
        <v>223</v>
      </c>
      <c r="E133" s="262" t="s">
        <v>1</v>
      </c>
      <c r="F133" s="263" t="s">
        <v>2004</v>
      </c>
      <c r="G133" s="260"/>
      <c r="H133" s="264">
        <v>35.4</v>
      </c>
      <c r="I133" s="265"/>
      <c r="J133" s="260"/>
      <c r="K133" s="260"/>
      <c r="L133" s="266"/>
      <c r="M133" s="267"/>
      <c r="N133" s="268"/>
      <c r="O133" s="268"/>
      <c r="P133" s="268"/>
      <c r="Q133" s="268"/>
      <c r="R133" s="268"/>
      <c r="S133" s="268"/>
      <c r="T133" s="26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70" t="s">
        <v>223</v>
      </c>
      <c r="AU133" s="270" t="s">
        <v>82</v>
      </c>
      <c r="AV133" s="13" t="s">
        <v>82</v>
      </c>
      <c r="AW133" s="13" t="s">
        <v>30</v>
      </c>
      <c r="AX133" s="13" t="s">
        <v>80</v>
      </c>
      <c r="AY133" s="270" t="s">
        <v>174</v>
      </c>
    </row>
    <row r="134" spans="1:65" s="2" customFormat="1" ht="21.6" customHeight="1">
      <c r="A134" s="39"/>
      <c r="B134" s="40"/>
      <c r="C134" s="245" t="s">
        <v>185</v>
      </c>
      <c r="D134" s="245" t="s">
        <v>176</v>
      </c>
      <c r="E134" s="246" t="s">
        <v>1850</v>
      </c>
      <c r="F134" s="247" t="s">
        <v>1851</v>
      </c>
      <c r="G134" s="248" t="s">
        <v>188</v>
      </c>
      <c r="H134" s="249">
        <v>118</v>
      </c>
      <c r="I134" s="250"/>
      <c r="J134" s="251">
        <f>ROUND(I134*H134,2)</f>
        <v>0</v>
      </c>
      <c r="K134" s="252"/>
      <c r="L134" s="45"/>
      <c r="M134" s="253" t="s">
        <v>1</v>
      </c>
      <c r="N134" s="254" t="s">
        <v>38</v>
      </c>
      <c r="O134" s="92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7" t="s">
        <v>180</v>
      </c>
      <c r="AT134" s="257" t="s">
        <v>176</v>
      </c>
      <c r="AU134" s="257" t="s">
        <v>82</v>
      </c>
      <c r="AY134" s="18" t="s">
        <v>174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8" t="s">
        <v>80</v>
      </c>
      <c r="BK134" s="258">
        <f>ROUND(I134*H134,2)</f>
        <v>0</v>
      </c>
      <c r="BL134" s="18" t="s">
        <v>180</v>
      </c>
      <c r="BM134" s="257" t="s">
        <v>1852</v>
      </c>
    </row>
    <row r="135" spans="1:51" s="13" customFormat="1" ht="12">
      <c r="A135" s="13"/>
      <c r="B135" s="259"/>
      <c r="C135" s="260"/>
      <c r="D135" s="261" t="s">
        <v>223</v>
      </c>
      <c r="E135" s="262" t="s">
        <v>1</v>
      </c>
      <c r="F135" s="263" t="s">
        <v>2005</v>
      </c>
      <c r="G135" s="260"/>
      <c r="H135" s="264">
        <v>118</v>
      </c>
      <c r="I135" s="265"/>
      <c r="J135" s="260"/>
      <c r="K135" s="260"/>
      <c r="L135" s="266"/>
      <c r="M135" s="267"/>
      <c r="N135" s="268"/>
      <c r="O135" s="268"/>
      <c r="P135" s="268"/>
      <c r="Q135" s="268"/>
      <c r="R135" s="268"/>
      <c r="S135" s="268"/>
      <c r="T135" s="26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70" t="s">
        <v>223</v>
      </c>
      <c r="AU135" s="270" t="s">
        <v>82</v>
      </c>
      <c r="AV135" s="13" t="s">
        <v>82</v>
      </c>
      <c r="AW135" s="13" t="s">
        <v>30</v>
      </c>
      <c r="AX135" s="13" t="s">
        <v>80</v>
      </c>
      <c r="AY135" s="270" t="s">
        <v>174</v>
      </c>
    </row>
    <row r="136" spans="1:65" s="2" customFormat="1" ht="21.6" customHeight="1">
      <c r="A136" s="39"/>
      <c r="B136" s="40"/>
      <c r="C136" s="245" t="s">
        <v>180</v>
      </c>
      <c r="D136" s="245" t="s">
        <v>176</v>
      </c>
      <c r="E136" s="246" t="s">
        <v>1854</v>
      </c>
      <c r="F136" s="247" t="s">
        <v>1855</v>
      </c>
      <c r="G136" s="248" t="s">
        <v>221</v>
      </c>
      <c r="H136" s="249">
        <v>14.16</v>
      </c>
      <c r="I136" s="250"/>
      <c r="J136" s="251">
        <f>ROUND(I136*H136,2)</f>
        <v>0</v>
      </c>
      <c r="K136" s="252"/>
      <c r="L136" s="45"/>
      <c r="M136" s="253" t="s">
        <v>1</v>
      </c>
      <c r="N136" s="254" t="s">
        <v>38</v>
      </c>
      <c r="O136" s="92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7" t="s">
        <v>180</v>
      </c>
      <c r="AT136" s="257" t="s">
        <v>176</v>
      </c>
      <c r="AU136" s="257" t="s">
        <v>82</v>
      </c>
      <c r="AY136" s="18" t="s">
        <v>174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8" t="s">
        <v>80</v>
      </c>
      <c r="BK136" s="258">
        <f>ROUND(I136*H136,2)</f>
        <v>0</v>
      </c>
      <c r="BL136" s="18" t="s">
        <v>180</v>
      </c>
      <c r="BM136" s="257" t="s">
        <v>1856</v>
      </c>
    </row>
    <row r="137" spans="1:51" s="13" customFormat="1" ht="12">
      <c r="A137" s="13"/>
      <c r="B137" s="259"/>
      <c r="C137" s="260"/>
      <c r="D137" s="261" t="s">
        <v>223</v>
      </c>
      <c r="E137" s="262" t="s">
        <v>1</v>
      </c>
      <c r="F137" s="263" t="s">
        <v>2006</v>
      </c>
      <c r="G137" s="260"/>
      <c r="H137" s="264">
        <v>14.16</v>
      </c>
      <c r="I137" s="265"/>
      <c r="J137" s="260"/>
      <c r="K137" s="260"/>
      <c r="L137" s="266"/>
      <c r="M137" s="267"/>
      <c r="N137" s="268"/>
      <c r="O137" s="268"/>
      <c r="P137" s="268"/>
      <c r="Q137" s="268"/>
      <c r="R137" s="268"/>
      <c r="S137" s="268"/>
      <c r="T137" s="26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70" t="s">
        <v>223</v>
      </c>
      <c r="AU137" s="270" t="s">
        <v>82</v>
      </c>
      <c r="AV137" s="13" t="s">
        <v>82</v>
      </c>
      <c r="AW137" s="13" t="s">
        <v>30</v>
      </c>
      <c r="AX137" s="13" t="s">
        <v>73</v>
      </c>
      <c r="AY137" s="270" t="s">
        <v>174</v>
      </c>
    </row>
    <row r="138" spans="1:51" s="14" customFormat="1" ht="12">
      <c r="A138" s="14"/>
      <c r="B138" s="285"/>
      <c r="C138" s="286"/>
      <c r="D138" s="261" t="s">
        <v>223</v>
      </c>
      <c r="E138" s="287" t="s">
        <v>1</v>
      </c>
      <c r="F138" s="288" t="s">
        <v>521</v>
      </c>
      <c r="G138" s="286"/>
      <c r="H138" s="289">
        <v>14.16</v>
      </c>
      <c r="I138" s="290"/>
      <c r="J138" s="286"/>
      <c r="K138" s="286"/>
      <c r="L138" s="291"/>
      <c r="M138" s="292"/>
      <c r="N138" s="293"/>
      <c r="O138" s="293"/>
      <c r="P138" s="293"/>
      <c r="Q138" s="293"/>
      <c r="R138" s="293"/>
      <c r="S138" s="293"/>
      <c r="T138" s="29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95" t="s">
        <v>223</v>
      </c>
      <c r="AU138" s="295" t="s">
        <v>82</v>
      </c>
      <c r="AV138" s="14" t="s">
        <v>180</v>
      </c>
      <c r="AW138" s="14" t="s">
        <v>30</v>
      </c>
      <c r="AX138" s="14" t="s">
        <v>80</v>
      </c>
      <c r="AY138" s="295" t="s">
        <v>174</v>
      </c>
    </row>
    <row r="139" spans="1:65" s="2" customFormat="1" ht="21.6" customHeight="1">
      <c r="A139" s="39"/>
      <c r="B139" s="40"/>
      <c r="C139" s="245" t="s">
        <v>193</v>
      </c>
      <c r="D139" s="245" t="s">
        <v>176</v>
      </c>
      <c r="E139" s="246" t="s">
        <v>1858</v>
      </c>
      <c r="F139" s="247" t="s">
        <v>1859</v>
      </c>
      <c r="G139" s="248" t="s">
        <v>221</v>
      </c>
      <c r="H139" s="249">
        <v>14.16</v>
      </c>
      <c r="I139" s="250"/>
      <c r="J139" s="251">
        <f>ROUND(I139*H139,2)</f>
        <v>0</v>
      </c>
      <c r="K139" s="252"/>
      <c r="L139" s="45"/>
      <c r="M139" s="253" t="s">
        <v>1</v>
      </c>
      <c r="N139" s="254" t="s">
        <v>38</v>
      </c>
      <c r="O139" s="92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7" t="s">
        <v>180</v>
      </c>
      <c r="AT139" s="257" t="s">
        <v>176</v>
      </c>
      <c r="AU139" s="257" t="s">
        <v>82</v>
      </c>
      <c r="AY139" s="18" t="s">
        <v>174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8" t="s">
        <v>80</v>
      </c>
      <c r="BK139" s="258">
        <f>ROUND(I139*H139,2)</f>
        <v>0</v>
      </c>
      <c r="BL139" s="18" t="s">
        <v>180</v>
      </c>
      <c r="BM139" s="257" t="s">
        <v>1860</v>
      </c>
    </row>
    <row r="140" spans="1:51" s="13" customFormat="1" ht="12">
      <c r="A140" s="13"/>
      <c r="B140" s="259"/>
      <c r="C140" s="260"/>
      <c r="D140" s="261" t="s">
        <v>223</v>
      </c>
      <c r="E140" s="262" t="s">
        <v>1</v>
      </c>
      <c r="F140" s="263" t="s">
        <v>2007</v>
      </c>
      <c r="G140" s="260"/>
      <c r="H140" s="264">
        <v>14.16</v>
      </c>
      <c r="I140" s="265"/>
      <c r="J140" s="260"/>
      <c r="K140" s="260"/>
      <c r="L140" s="266"/>
      <c r="M140" s="267"/>
      <c r="N140" s="268"/>
      <c r="O140" s="268"/>
      <c r="P140" s="268"/>
      <c r="Q140" s="268"/>
      <c r="R140" s="268"/>
      <c r="S140" s="268"/>
      <c r="T140" s="26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70" t="s">
        <v>223</v>
      </c>
      <c r="AU140" s="270" t="s">
        <v>82</v>
      </c>
      <c r="AV140" s="13" t="s">
        <v>82</v>
      </c>
      <c r="AW140" s="13" t="s">
        <v>30</v>
      </c>
      <c r="AX140" s="13" t="s">
        <v>73</v>
      </c>
      <c r="AY140" s="270" t="s">
        <v>174</v>
      </c>
    </row>
    <row r="141" spans="1:51" s="14" customFormat="1" ht="12">
      <c r="A141" s="14"/>
      <c r="B141" s="285"/>
      <c r="C141" s="286"/>
      <c r="D141" s="261" t="s">
        <v>223</v>
      </c>
      <c r="E141" s="287" t="s">
        <v>1</v>
      </c>
      <c r="F141" s="288" t="s">
        <v>521</v>
      </c>
      <c r="G141" s="286"/>
      <c r="H141" s="289">
        <v>14.16</v>
      </c>
      <c r="I141" s="290"/>
      <c r="J141" s="286"/>
      <c r="K141" s="286"/>
      <c r="L141" s="291"/>
      <c r="M141" s="292"/>
      <c r="N141" s="293"/>
      <c r="O141" s="293"/>
      <c r="P141" s="293"/>
      <c r="Q141" s="293"/>
      <c r="R141" s="293"/>
      <c r="S141" s="293"/>
      <c r="T141" s="29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95" t="s">
        <v>223</v>
      </c>
      <c r="AU141" s="295" t="s">
        <v>82</v>
      </c>
      <c r="AV141" s="14" t="s">
        <v>180</v>
      </c>
      <c r="AW141" s="14" t="s">
        <v>30</v>
      </c>
      <c r="AX141" s="14" t="s">
        <v>80</v>
      </c>
      <c r="AY141" s="295" t="s">
        <v>174</v>
      </c>
    </row>
    <row r="142" spans="1:65" s="2" customFormat="1" ht="21.6" customHeight="1">
      <c r="A142" s="39"/>
      <c r="B142" s="40"/>
      <c r="C142" s="245" t="s">
        <v>197</v>
      </c>
      <c r="D142" s="245" t="s">
        <v>176</v>
      </c>
      <c r="E142" s="246" t="s">
        <v>1862</v>
      </c>
      <c r="F142" s="247" t="s">
        <v>1863</v>
      </c>
      <c r="G142" s="248" t="s">
        <v>221</v>
      </c>
      <c r="H142" s="249">
        <v>14.16</v>
      </c>
      <c r="I142" s="250"/>
      <c r="J142" s="251">
        <f>ROUND(I142*H142,2)</f>
        <v>0</v>
      </c>
      <c r="K142" s="252"/>
      <c r="L142" s="45"/>
      <c r="M142" s="253" t="s">
        <v>1</v>
      </c>
      <c r="N142" s="254" t="s">
        <v>38</v>
      </c>
      <c r="O142" s="92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7" t="s">
        <v>180</v>
      </c>
      <c r="AT142" s="257" t="s">
        <v>176</v>
      </c>
      <c r="AU142" s="257" t="s">
        <v>82</v>
      </c>
      <c r="AY142" s="18" t="s">
        <v>174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8" t="s">
        <v>80</v>
      </c>
      <c r="BK142" s="258">
        <f>ROUND(I142*H142,2)</f>
        <v>0</v>
      </c>
      <c r="BL142" s="18" t="s">
        <v>180</v>
      </c>
      <c r="BM142" s="257" t="s">
        <v>1864</v>
      </c>
    </row>
    <row r="143" spans="1:51" s="13" customFormat="1" ht="12">
      <c r="A143" s="13"/>
      <c r="B143" s="259"/>
      <c r="C143" s="260"/>
      <c r="D143" s="261" t="s">
        <v>223</v>
      </c>
      <c r="E143" s="262" t="s">
        <v>1</v>
      </c>
      <c r="F143" s="263" t="s">
        <v>2008</v>
      </c>
      <c r="G143" s="260"/>
      <c r="H143" s="264">
        <v>14.16</v>
      </c>
      <c r="I143" s="265"/>
      <c r="J143" s="260"/>
      <c r="K143" s="260"/>
      <c r="L143" s="266"/>
      <c r="M143" s="267"/>
      <c r="N143" s="268"/>
      <c r="O143" s="268"/>
      <c r="P143" s="268"/>
      <c r="Q143" s="268"/>
      <c r="R143" s="268"/>
      <c r="S143" s="268"/>
      <c r="T143" s="26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70" t="s">
        <v>223</v>
      </c>
      <c r="AU143" s="270" t="s">
        <v>82</v>
      </c>
      <c r="AV143" s="13" t="s">
        <v>82</v>
      </c>
      <c r="AW143" s="13" t="s">
        <v>30</v>
      </c>
      <c r="AX143" s="13" t="s">
        <v>80</v>
      </c>
      <c r="AY143" s="270" t="s">
        <v>174</v>
      </c>
    </row>
    <row r="144" spans="1:65" s="2" customFormat="1" ht="14.4" customHeight="1">
      <c r="A144" s="39"/>
      <c r="B144" s="40"/>
      <c r="C144" s="245" t="s">
        <v>201</v>
      </c>
      <c r="D144" s="245" t="s">
        <v>176</v>
      </c>
      <c r="E144" s="246" t="s">
        <v>1866</v>
      </c>
      <c r="F144" s="247" t="s">
        <v>1867</v>
      </c>
      <c r="G144" s="248" t="s">
        <v>221</v>
      </c>
      <c r="H144" s="249">
        <v>14.16</v>
      </c>
      <c r="I144" s="250"/>
      <c r="J144" s="251">
        <f>ROUND(I144*H144,2)</f>
        <v>0</v>
      </c>
      <c r="K144" s="252"/>
      <c r="L144" s="45"/>
      <c r="M144" s="253" t="s">
        <v>1</v>
      </c>
      <c r="N144" s="254" t="s">
        <v>38</v>
      </c>
      <c r="O144" s="92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7" t="s">
        <v>180</v>
      </c>
      <c r="AT144" s="257" t="s">
        <v>176</v>
      </c>
      <c r="AU144" s="257" t="s">
        <v>82</v>
      </c>
      <c r="AY144" s="18" t="s">
        <v>174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8" t="s">
        <v>80</v>
      </c>
      <c r="BK144" s="258">
        <f>ROUND(I144*H144,2)</f>
        <v>0</v>
      </c>
      <c r="BL144" s="18" t="s">
        <v>180</v>
      </c>
      <c r="BM144" s="257" t="s">
        <v>1868</v>
      </c>
    </row>
    <row r="145" spans="1:51" s="13" customFormat="1" ht="12">
      <c r="A145" s="13"/>
      <c r="B145" s="259"/>
      <c r="C145" s="260"/>
      <c r="D145" s="261" t="s">
        <v>223</v>
      </c>
      <c r="E145" s="262" t="s">
        <v>1</v>
      </c>
      <c r="F145" s="263" t="s">
        <v>2008</v>
      </c>
      <c r="G145" s="260"/>
      <c r="H145" s="264">
        <v>14.16</v>
      </c>
      <c r="I145" s="265"/>
      <c r="J145" s="260"/>
      <c r="K145" s="260"/>
      <c r="L145" s="266"/>
      <c r="M145" s="267"/>
      <c r="N145" s="268"/>
      <c r="O145" s="268"/>
      <c r="P145" s="268"/>
      <c r="Q145" s="268"/>
      <c r="R145" s="268"/>
      <c r="S145" s="268"/>
      <c r="T145" s="26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70" t="s">
        <v>223</v>
      </c>
      <c r="AU145" s="270" t="s">
        <v>82</v>
      </c>
      <c r="AV145" s="13" t="s">
        <v>82</v>
      </c>
      <c r="AW145" s="13" t="s">
        <v>30</v>
      </c>
      <c r="AX145" s="13" t="s">
        <v>80</v>
      </c>
      <c r="AY145" s="270" t="s">
        <v>174</v>
      </c>
    </row>
    <row r="146" spans="1:65" s="2" customFormat="1" ht="21.6" customHeight="1">
      <c r="A146" s="39"/>
      <c r="B146" s="40"/>
      <c r="C146" s="245" t="s">
        <v>205</v>
      </c>
      <c r="D146" s="245" t="s">
        <v>176</v>
      </c>
      <c r="E146" s="246" t="s">
        <v>1869</v>
      </c>
      <c r="F146" s="247" t="s">
        <v>1870</v>
      </c>
      <c r="G146" s="248" t="s">
        <v>245</v>
      </c>
      <c r="H146" s="249">
        <v>25.488</v>
      </c>
      <c r="I146" s="250"/>
      <c r="J146" s="251">
        <f>ROUND(I146*H146,2)</f>
        <v>0</v>
      </c>
      <c r="K146" s="252"/>
      <c r="L146" s="45"/>
      <c r="M146" s="253" t="s">
        <v>1</v>
      </c>
      <c r="N146" s="254" t="s">
        <v>38</v>
      </c>
      <c r="O146" s="92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7" t="s">
        <v>180</v>
      </c>
      <c r="AT146" s="257" t="s">
        <v>176</v>
      </c>
      <c r="AU146" s="257" t="s">
        <v>82</v>
      </c>
      <c r="AY146" s="18" t="s">
        <v>174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8" t="s">
        <v>80</v>
      </c>
      <c r="BK146" s="258">
        <f>ROUND(I146*H146,2)</f>
        <v>0</v>
      </c>
      <c r="BL146" s="18" t="s">
        <v>180</v>
      </c>
      <c r="BM146" s="257" t="s">
        <v>1871</v>
      </c>
    </row>
    <row r="147" spans="1:51" s="13" customFormat="1" ht="12">
      <c r="A147" s="13"/>
      <c r="B147" s="259"/>
      <c r="C147" s="260"/>
      <c r="D147" s="261" t="s">
        <v>223</v>
      </c>
      <c r="E147" s="262" t="s">
        <v>1</v>
      </c>
      <c r="F147" s="263" t="s">
        <v>2009</v>
      </c>
      <c r="G147" s="260"/>
      <c r="H147" s="264">
        <v>25.488</v>
      </c>
      <c r="I147" s="265"/>
      <c r="J147" s="260"/>
      <c r="K147" s="260"/>
      <c r="L147" s="266"/>
      <c r="M147" s="267"/>
      <c r="N147" s="268"/>
      <c r="O147" s="268"/>
      <c r="P147" s="268"/>
      <c r="Q147" s="268"/>
      <c r="R147" s="268"/>
      <c r="S147" s="268"/>
      <c r="T147" s="26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70" t="s">
        <v>223</v>
      </c>
      <c r="AU147" s="270" t="s">
        <v>82</v>
      </c>
      <c r="AV147" s="13" t="s">
        <v>82</v>
      </c>
      <c r="AW147" s="13" t="s">
        <v>30</v>
      </c>
      <c r="AX147" s="13" t="s">
        <v>80</v>
      </c>
      <c r="AY147" s="270" t="s">
        <v>174</v>
      </c>
    </row>
    <row r="148" spans="1:65" s="2" customFormat="1" ht="14.4" customHeight="1">
      <c r="A148" s="39"/>
      <c r="B148" s="40"/>
      <c r="C148" s="271" t="s">
        <v>210</v>
      </c>
      <c r="D148" s="271" t="s">
        <v>242</v>
      </c>
      <c r="E148" s="272" t="s">
        <v>1873</v>
      </c>
      <c r="F148" s="273" t="s">
        <v>1874</v>
      </c>
      <c r="G148" s="274" t="s">
        <v>245</v>
      </c>
      <c r="H148" s="275">
        <v>24.072</v>
      </c>
      <c r="I148" s="276"/>
      <c r="J148" s="277">
        <f>ROUND(I148*H148,2)</f>
        <v>0</v>
      </c>
      <c r="K148" s="278"/>
      <c r="L148" s="279"/>
      <c r="M148" s="280" t="s">
        <v>1</v>
      </c>
      <c r="N148" s="281" t="s">
        <v>38</v>
      </c>
      <c r="O148" s="92"/>
      <c r="P148" s="255">
        <f>O148*H148</f>
        <v>0</v>
      </c>
      <c r="Q148" s="255">
        <v>1</v>
      </c>
      <c r="R148" s="255">
        <f>Q148*H148</f>
        <v>24.072</v>
      </c>
      <c r="S148" s="255">
        <v>0</v>
      </c>
      <c r="T148" s="256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7" t="s">
        <v>205</v>
      </c>
      <c r="AT148" s="257" t="s">
        <v>242</v>
      </c>
      <c r="AU148" s="257" t="s">
        <v>82</v>
      </c>
      <c r="AY148" s="18" t="s">
        <v>174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8" t="s">
        <v>80</v>
      </c>
      <c r="BK148" s="258">
        <f>ROUND(I148*H148,2)</f>
        <v>0</v>
      </c>
      <c r="BL148" s="18" t="s">
        <v>180</v>
      </c>
      <c r="BM148" s="257" t="s">
        <v>1875</v>
      </c>
    </row>
    <row r="149" spans="1:51" s="13" customFormat="1" ht="12">
      <c r="A149" s="13"/>
      <c r="B149" s="259"/>
      <c r="C149" s="260"/>
      <c r="D149" s="261" t="s">
        <v>223</v>
      </c>
      <c r="E149" s="262" t="s">
        <v>1</v>
      </c>
      <c r="F149" s="263" t="s">
        <v>2010</v>
      </c>
      <c r="G149" s="260"/>
      <c r="H149" s="264">
        <v>24.072</v>
      </c>
      <c r="I149" s="265"/>
      <c r="J149" s="260"/>
      <c r="K149" s="260"/>
      <c r="L149" s="266"/>
      <c r="M149" s="267"/>
      <c r="N149" s="268"/>
      <c r="O149" s="268"/>
      <c r="P149" s="268"/>
      <c r="Q149" s="268"/>
      <c r="R149" s="268"/>
      <c r="S149" s="268"/>
      <c r="T149" s="26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70" t="s">
        <v>223</v>
      </c>
      <c r="AU149" s="270" t="s">
        <v>82</v>
      </c>
      <c r="AV149" s="13" t="s">
        <v>82</v>
      </c>
      <c r="AW149" s="13" t="s">
        <v>30</v>
      </c>
      <c r="AX149" s="13" t="s">
        <v>73</v>
      </c>
      <c r="AY149" s="270" t="s">
        <v>174</v>
      </c>
    </row>
    <row r="150" spans="1:51" s="14" customFormat="1" ht="12">
      <c r="A150" s="14"/>
      <c r="B150" s="285"/>
      <c r="C150" s="286"/>
      <c r="D150" s="261" t="s">
        <v>223</v>
      </c>
      <c r="E150" s="287" t="s">
        <v>1</v>
      </c>
      <c r="F150" s="288" t="s">
        <v>521</v>
      </c>
      <c r="G150" s="286"/>
      <c r="H150" s="289">
        <v>24.072</v>
      </c>
      <c r="I150" s="290"/>
      <c r="J150" s="286"/>
      <c r="K150" s="286"/>
      <c r="L150" s="291"/>
      <c r="M150" s="292"/>
      <c r="N150" s="293"/>
      <c r="O150" s="293"/>
      <c r="P150" s="293"/>
      <c r="Q150" s="293"/>
      <c r="R150" s="293"/>
      <c r="S150" s="293"/>
      <c r="T150" s="29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95" t="s">
        <v>223</v>
      </c>
      <c r="AU150" s="295" t="s">
        <v>82</v>
      </c>
      <c r="AV150" s="14" t="s">
        <v>180</v>
      </c>
      <c r="AW150" s="14" t="s">
        <v>30</v>
      </c>
      <c r="AX150" s="14" t="s">
        <v>80</v>
      </c>
      <c r="AY150" s="295" t="s">
        <v>174</v>
      </c>
    </row>
    <row r="151" spans="1:65" s="2" customFormat="1" ht="14.4" customHeight="1">
      <c r="A151" s="39"/>
      <c r="B151" s="40"/>
      <c r="C151" s="271" t="s">
        <v>214</v>
      </c>
      <c r="D151" s="271" t="s">
        <v>242</v>
      </c>
      <c r="E151" s="272" t="s">
        <v>1877</v>
      </c>
      <c r="F151" s="273" t="s">
        <v>1878</v>
      </c>
      <c r="G151" s="274" t="s">
        <v>245</v>
      </c>
      <c r="H151" s="275">
        <v>96.288</v>
      </c>
      <c r="I151" s="276"/>
      <c r="J151" s="277">
        <f>ROUND(I151*H151,2)</f>
        <v>0</v>
      </c>
      <c r="K151" s="278"/>
      <c r="L151" s="279"/>
      <c r="M151" s="280" t="s">
        <v>1</v>
      </c>
      <c r="N151" s="281" t="s">
        <v>38</v>
      </c>
      <c r="O151" s="92"/>
      <c r="P151" s="255">
        <f>O151*H151</f>
        <v>0</v>
      </c>
      <c r="Q151" s="255">
        <v>1</v>
      </c>
      <c r="R151" s="255">
        <f>Q151*H151</f>
        <v>96.288</v>
      </c>
      <c r="S151" s="255">
        <v>0</v>
      </c>
      <c r="T151" s="256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7" t="s">
        <v>205</v>
      </c>
      <c r="AT151" s="257" t="s">
        <v>242</v>
      </c>
      <c r="AU151" s="257" t="s">
        <v>82</v>
      </c>
      <c r="AY151" s="18" t="s">
        <v>174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8" t="s">
        <v>80</v>
      </c>
      <c r="BK151" s="258">
        <f>ROUND(I151*H151,2)</f>
        <v>0</v>
      </c>
      <c r="BL151" s="18" t="s">
        <v>180</v>
      </c>
      <c r="BM151" s="257" t="s">
        <v>1879</v>
      </c>
    </row>
    <row r="152" spans="1:51" s="13" customFormat="1" ht="12">
      <c r="A152" s="13"/>
      <c r="B152" s="259"/>
      <c r="C152" s="260"/>
      <c r="D152" s="261" t="s">
        <v>223</v>
      </c>
      <c r="E152" s="262" t="s">
        <v>1</v>
      </c>
      <c r="F152" s="263" t="s">
        <v>2011</v>
      </c>
      <c r="G152" s="260"/>
      <c r="H152" s="264">
        <v>96.288</v>
      </c>
      <c r="I152" s="265"/>
      <c r="J152" s="260"/>
      <c r="K152" s="260"/>
      <c r="L152" s="266"/>
      <c r="M152" s="267"/>
      <c r="N152" s="268"/>
      <c r="O152" s="268"/>
      <c r="P152" s="268"/>
      <c r="Q152" s="268"/>
      <c r="R152" s="268"/>
      <c r="S152" s="268"/>
      <c r="T152" s="26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70" t="s">
        <v>223</v>
      </c>
      <c r="AU152" s="270" t="s">
        <v>82</v>
      </c>
      <c r="AV152" s="13" t="s">
        <v>82</v>
      </c>
      <c r="AW152" s="13" t="s">
        <v>30</v>
      </c>
      <c r="AX152" s="13" t="s">
        <v>80</v>
      </c>
      <c r="AY152" s="270" t="s">
        <v>174</v>
      </c>
    </row>
    <row r="153" spans="1:63" s="12" customFormat="1" ht="22.8" customHeight="1">
      <c r="A153" s="12"/>
      <c r="B153" s="229"/>
      <c r="C153" s="230"/>
      <c r="D153" s="231" t="s">
        <v>72</v>
      </c>
      <c r="E153" s="243" t="s">
        <v>180</v>
      </c>
      <c r="F153" s="243" t="s">
        <v>1881</v>
      </c>
      <c r="G153" s="230"/>
      <c r="H153" s="230"/>
      <c r="I153" s="233"/>
      <c r="J153" s="244">
        <f>BK153</f>
        <v>0</v>
      </c>
      <c r="K153" s="230"/>
      <c r="L153" s="235"/>
      <c r="M153" s="236"/>
      <c r="N153" s="237"/>
      <c r="O153" s="237"/>
      <c r="P153" s="238">
        <f>SUM(P154:P164)</f>
        <v>0</v>
      </c>
      <c r="Q153" s="237"/>
      <c r="R153" s="238">
        <f>SUM(R154:R164)</f>
        <v>0.122088</v>
      </c>
      <c r="S153" s="237"/>
      <c r="T153" s="239">
        <f>SUM(T154:T164)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40" t="s">
        <v>80</v>
      </c>
      <c r="AT153" s="241" t="s">
        <v>72</v>
      </c>
      <c r="AU153" s="241" t="s">
        <v>80</v>
      </c>
      <c r="AY153" s="240" t="s">
        <v>174</v>
      </c>
      <c r="BK153" s="242">
        <f>SUM(BK154:BK164)</f>
        <v>0</v>
      </c>
    </row>
    <row r="154" spans="1:65" s="2" customFormat="1" ht="14.4" customHeight="1">
      <c r="A154" s="39"/>
      <c r="B154" s="40"/>
      <c r="C154" s="245" t="s">
        <v>218</v>
      </c>
      <c r="D154" s="245" t="s">
        <v>176</v>
      </c>
      <c r="E154" s="246" t="s">
        <v>1882</v>
      </c>
      <c r="F154" s="247" t="s">
        <v>1883</v>
      </c>
      <c r="G154" s="248" t="s">
        <v>221</v>
      </c>
      <c r="H154" s="249">
        <v>6.018</v>
      </c>
      <c r="I154" s="250"/>
      <c r="J154" s="251">
        <f>ROUND(I154*H154,2)</f>
        <v>0</v>
      </c>
      <c r="K154" s="252"/>
      <c r="L154" s="45"/>
      <c r="M154" s="253" t="s">
        <v>1</v>
      </c>
      <c r="N154" s="254" t="s">
        <v>38</v>
      </c>
      <c r="O154" s="92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57" t="s">
        <v>180</v>
      </c>
      <c r="AT154" s="257" t="s">
        <v>176</v>
      </c>
      <c r="AU154" s="257" t="s">
        <v>82</v>
      </c>
      <c r="AY154" s="18" t="s">
        <v>174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8" t="s">
        <v>80</v>
      </c>
      <c r="BK154" s="258">
        <f>ROUND(I154*H154,2)</f>
        <v>0</v>
      </c>
      <c r="BL154" s="18" t="s">
        <v>180</v>
      </c>
      <c r="BM154" s="257" t="s">
        <v>1884</v>
      </c>
    </row>
    <row r="155" spans="1:51" s="13" customFormat="1" ht="12">
      <c r="A155" s="13"/>
      <c r="B155" s="259"/>
      <c r="C155" s="260"/>
      <c r="D155" s="261" t="s">
        <v>223</v>
      </c>
      <c r="E155" s="262" t="s">
        <v>1</v>
      </c>
      <c r="F155" s="263" t="s">
        <v>2012</v>
      </c>
      <c r="G155" s="260"/>
      <c r="H155" s="264">
        <v>6.018</v>
      </c>
      <c r="I155" s="265"/>
      <c r="J155" s="260"/>
      <c r="K155" s="260"/>
      <c r="L155" s="266"/>
      <c r="M155" s="267"/>
      <c r="N155" s="268"/>
      <c r="O155" s="268"/>
      <c r="P155" s="268"/>
      <c r="Q155" s="268"/>
      <c r="R155" s="268"/>
      <c r="S155" s="268"/>
      <c r="T155" s="26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70" t="s">
        <v>223</v>
      </c>
      <c r="AU155" s="270" t="s">
        <v>82</v>
      </c>
      <c r="AV155" s="13" t="s">
        <v>82</v>
      </c>
      <c r="AW155" s="13" t="s">
        <v>30</v>
      </c>
      <c r="AX155" s="13" t="s">
        <v>73</v>
      </c>
      <c r="AY155" s="270" t="s">
        <v>174</v>
      </c>
    </row>
    <row r="156" spans="1:51" s="14" customFormat="1" ht="12">
      <c r="A156" s="14"/>
      <c r="B156" s="285"/>
      <c r="C156" s="286"/>
      <c r="D156" s="261" t="s">
        <v>223</v>
      </c>
      <c r="E156" s="287" t="s">
        <v>1</v>
      </c>
      <c r="F156" s="288" t="s">
        <v>521</v>
      </c>
      <c r="G156" s="286"/>
      <c r="H156" s="289">
        <v>6.018</v>
      </c>
      <c r="I156" s="290"/>
      <c r="J156" s="286"/>
      <c r="K156" s="286"/>
      <c r="L156" s="291"/>
      <c r="M156" s="292"/>
      <c r="N156" s="293"/>
      <c r="O156" s="293"/>
      <c r="P156" s="293"/>
      <c r="Q156" s="293"/>
      <c r="R156" s="293"/>
      <c r="S156" s="293"/>
      <c r="T156" s="29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95" t="s">
        <v>223</v>
      </c>
      <c r="AU156" s="295" t="s">
        <v>82</v>
      </c>
      <c r="AV156" s="14" t="s">
        <v>180</v>
      </c>
      <c r="AW156" s="14" t="s">
        <v>30</v>
      </c>
      <c r="AX156" s="14" t="s">
        <v>80</v>
      </c>
      <c r="AY156" s="295" t="s">
        <v>174</v>
      </c>
    </row>
    <row r="157" spans="1:65" s="2" customFormat="1" ht="21.6" customHeight="1">
      <c r="A157" s="39"/>
      <c r="B157" s="40"/>
      <c r="C157" s="245" t="s">
        <v>225</v>
      </c>
      <c r="D157" s="245" t="s">
        <v>176</v>
      </c>
      <c r="E157" s="246" t="s">
        <v>1886</v>
      </c>
      <c r="F157" s="247" t="s">
        <v>1887</v>
      </c>
      <c r="G157" s="248" t="s">
        <v>221</v>
      </c>
      <c r="H157" s="249">
        <v>1.35</v>
      </c>
      <c r="I157" s="250"/>
      <c r="J157" s="251">
        <f>ROUND(I157*H157,2)</f>
        <v>0</v>
      </c>
      <c r="K157" s="252"/>
      <c r="L157" s="45"/>
      <c r="M157" s="253" t="s">
        <v>1</v>
      </c>
      <c r="N157" s="254" t="s">
        <v>38</v>
      </c>
      <c r="O157" s="92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7" t="s">
        <v>180</v>
      </c>
      <c r="AT157" s="257" t="s">
        <v>176</v>
      </c>
      <c r="AU157" s="257" t="s">
        <v>82</v>
      </c>
      <c r="AY157" s="18" t="s">
        <v>174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8" t="s">
        <v>80</v>
      </c>
      <c r="BK157" s="258">
        <f>ROUND(I157*H157,2)</f>
        <v>0</v>
      </c>
      <c r="BL157" s="18" t="s">
        <v>180</v>
      </c>
      <c r="BM157" s="257" t="s">
        <v>1888</v>
      </c>
    </row>
    <row r="158" spans="1:51" s="13" customFormat="1" ht="12">
      <c r="A158" s="13"/>
      <c r="B158" s="259"/>
      <c r="C158" s="260"/>
      <c r="D158" s="261" t="s">
        <v>223</v>
      </c>
      <c r="E158" s="262" t="s">
        <v>1</v>
      </c>
      <c r="F158" s="263" t="s">
        <v>1963</v>
      </c>
      <c r="G158" s="260"/>
      <c r="H158" s="264">
        <v>1.35</v>
      </c>
      <c r="I158" s="265"/>
      <c r="J158" s="260"/>
      <c r="K158" s="260"/>
      <c r="L158" s="266"/>
      <c r="M158" s="267"/>
      <c r="N158" s="268"/>
      <c r="O158" s="268"/>
      <c r="P158" s="268"/>
      <c r="Q158" s="268"/>
      <c r="R158" s="268"/>
      <c r="S158" s="268"/>
      <c r="T158" s="26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70" t="s">
        <v>223</v>
      </c>
      <c r="AU158" s="270" t="s">
        <v>82</v>
      </c>
      <c r="AV158" s="13" t="s">
        <v>82</v>
      </c>
      <c r="AW158" s="13" t="s">
        <v>30</v>
      </c>
      <c r="AX158" s="13" t="s">
        <v>73</v>
      </c>
      <c r="AY158" s="270" t="s">
        <v>174</v>
      </c>
    </row>
    <row r="159" spans="1:51" s="14" customFormat="1" ht="12">
      <c r="A159" s="14"/>
      <c r="B159" s="285"/>
      <c r="C159" s="286"/>
      <c r="D159" s="261" t="s">
        <v>223</v>
      </c>
      <c r="E159" s="287" t="s">
        <v>1</v>
      </c>
      <c r="F159" s="288" t="s">
        <v>521</v>
      </c>
      <c r="G159" s="286"/>
      <c r="H159" s="289">
        <v>1.35</v>
      </c>
      <c r="I159" s="290"/>
      <c r="J159" s="286"/>
      <c r="K159" s="286"/>
      <c r="L159" s="291"/>
      <c r="M159" s="292"/>
      <c r="N159" s="293"/>
      <c r="O159" s="293"/>
      <c r="P159" s="293"/>
      <c r="Q159" s="293"/>
      <c r="R159" s="293"/>
      <c r="S159" s="293"/>
      <c r="T159" s="29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95" t="s">
        <v>223</v>
      </c>
      <c r="AU159" s="295" t="s">
        <v>82</v>
      </c>
      <c r="AV159" s="14" t="s">
        <v>180</v>
      </c>
      <c r="AW159" s="14" t="s">
        <v>30</v>
      </c>
      <c r="AX159" s="14" t="s">
        <v>80</v>
      </c>
      <c r="AY159" s="295" t="s">
        <v>174</v>
      </c>
    </row>
    <row r="160" spans="1:65" s="2" customFormat="1" ht="21.6" customHeight="1">
      <c r="A160" s="39"/>
      <c r="B160" s="40"/>
      <c r="C160" s="245" t="s">
        <v>230</v>
      </c>
      <c r="D160" s="245" t="s">
        <v>176</v>
      </c>
      <c r="E160" s="246" t="s">
        <v>1891</v>
      </c>
      <c r="F160" s="247" t="s">
        <v>1892</v>
      </c>
      <c r="G160" s="248" t="s">
        <v>188</v>
      </c>
      <c r="H160" s="249">
        <v>2.4</v>
      </c>
      <c r="I160" s="250"/>
      <c r="J160" s="251">
        <f>ROUND(I160*H160,2)</f>
        <v>0</v>
      </c>
      <c r="K160" s="252"/>
      <c r="L160" s="45"/>
      <c r="M160" s="253" t="s">
        <v>1</v>
      </c>
      <c r="N160" s="254" t="s">
        <v>38</v>
      </c>
      <c r="O160" s="92"/>
      <c r="P160" s="255">
        <f>O160*H160</f>
        <v>0</v>
      </c>
      <c r="Q160" s="255">
        <v>0.00632</v>
      </c>
      <c r="R160" s="255">
        <f>Q160*H160</f>
        <v>0.015168</v>
      </c>
      <c r="S160" s="255">
        <v>0</v>
      </c>
      <c r="T160" s="256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7" t="s">
        <v>180</v>
      </c>
      <c r="AT160" s="257" t="s">
        <v>176</v>
      </c>
      <c r="AU160" s="257" t="s">
        <v>82</v>
      </c>
      <c r="AY160" s="18" t="s">
        <v>174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8" t="s">
        <v>80</v>
      </c>
      <c r="BK160" s="258">
        <f>ROUND(I160*H160,2)</f>
        <v>0</v>
      </c>
      <c r="BL160" s="18" t="s">
        <v>180</v>
      </c>
      <c r="BM160" s="257" t="s">
        <v>1893</v>
      </c>
    </row>
    <row r="161" spans="1:51" s="13" customFormat="1" ht="12">
      <c r="A161" s="13"/>
      <c r="B161" s="259"/>
      <c r="C161" s="260"/>
      <c r="D161" s="261" t="s">
        <v>223</v>
      </c>
      <c r="E161" s="262" t="s">
        <v>1</v>
      </c>
      <c r="F161" s="263" t="s">
        <v>2013</v>
      </c>
      <c r="G161" s="260"/>
      <c r="H161" s="264">
        <v>2.4</v>
      </c>
      <c r="I161" s="265"/>
      <c r="J161" s="260"/>
      <c r="K161" s="260"/>
      <c r="L161" s="266"/>
      <c r="M161" s="267"/>
      <c r="N161" s="268"/>
      <c r="O161" s="268"/>
      <c r="P161" s="268"/>
      <c r="Q161" s="268"/>
      <c r="R161" s="268"/>
      <c r="S161" s="268"/>
      <c r="T161" s="26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70" t="s">
        <v>223</v>
      </c>
      <c r="AU161" s="270" t="s">
        <v>82</v>
      </c>
      <c r="AV161" s="13" t="s">
        <v>82</v>
      </c>
      <c r="AW161" s="13" t="s">
        <v>30</v>
      </c>
      <c r="AX161" s="13" t="s">
        <v>73</v>
      </c>
      <c r="AY161" s="270" t="s">
        <v>174</v>
      </c>
    </row>
    <row r="162" spans="1:51" s="14" customFormat="1" ht="12">
      <c r="A162" s="14"/>
      <c r="B162" s="285"/>
      <c r="C162" s="286"/>
      <c r="D162" s="261" t="s">
        <v>223</v>
      </c>
      <c r="E162" s="287" t="s">
        <v>1</v>
      </c>
      <c r="F162" s="288" t="s">
        <v>521</v>
      </c>
      <c r="G162" s="286"/>
      <c r="H162" s="289">
        <v>2.4</v>
      </c>
      <c r="I162" s="290"/>
      <c r="J162" s="286"/>
      <c r="K162" s="286"/>
      <c r="L162" s="291"/>
      <c r="M162" s="292"/>
      <c r="N162" s="293"/>
      <c r="O162" s="293"/>
      <c r="P162" s="293"/>
      <c r="Q162" s="293"/>
      <c r="R162" s="293"/>
      <c r="S162" s="293"/>
      <c r="T162" s="29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95" t="s">
        <v>223</v>
      </c>
      <c r="AU162" s="295" t="s">
        <v>82</v>
      </c>
      <c r="AV162" s="14" t="s">
        <v>180</v>
      </c>
      <c r="AW162" s="14" t="s">
        <v>30</v>
      </c>
      <c r="AX162" s="14" t="s">
        <v>80</v>
      </c>
      <c r="AY162" s="295" t="s">
        <v>174</v>
      </c>
    </row>
    <row r="163" spans="1:65" s="2" customFormat="1" ht="14.4" customHeight="1">
      <c r="A163" s="39"/>
      <c r="B163" s="40"/>
      <c r="C163" s="271" t="s">
        <v>234</v>
      </c>
      <c r="D163" s="271" t="s">
        <v>242</v>
      </c>
      <c r="E163" s="272" t="s">
        <v>1896</v>
      </c>
      <c r="F163" s="273" t="s">
        <v>1897</v>
      </c>
      <c r="G163" s="274" t="s">
        <v>188</v>
      </c>
      <c r="H163" s="275">
        <v>9</v>
      </c>
      <c r="I163" s="276"/>
      <c r="J163" s="277">
        <f>ROUND(I163*H163,2)</f>
        <v>0</v>
      </c>
      <c r="K163" s="278"/>
      <c r="L163" s="279"/>
      <c r="M163" s="280" t="s">
        <v>1</v>
      </c>
      <c r="N163" s="281" t="s">
        <v>38</v>
      </c>
      <c r="O163" s="92"/>
      <c r="P163" s="255">
        <f>O163*H163</f>
        <v>0</v>
      </c>
      <c r="Q163" s="255">
        <v>0.01188</v>
      </c>
      <c r="R163" s="255">
        <f>Q163*H163</f>
        <v>0.10692</v>
      </c>
      <c r="S163" s="255">
        <v>0</v>
      </c>
      <c r="T163" s="256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57" t="s">
        <v>205</v>
      </c>
      <c r="AT163" s="257" t="s">
        <v>242</v>
      </c>
      <c r="AU163" s="257" t="s">
        <v>82</v>
      </c>
      <c r="AY163" s="18" t="s">
        <v>174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8" t="s">
        <v>80</v>
      </c>
      <c r="BK163" s="258">
        <f>ROUND(I163*H163,2)</f>
        <v>0</v>
      </c>
      <c r="BL163" s="18" t="s">
        <v>180</v>
      </c>
      <c r="BM163" s="257" t="s">
        <v>1898</v>
      </c>
    </row>
    <row r="164" spans="1:51" s="13" customFormat="1" ht="12">
      <c r="A164" s="13"/>
      <c r="B164" s="259"/>
      <c r="C164" s="260"/>
      <c r="D164" s="261" t="s">
        <v>223</v>
      </c>
      <c r="E164" s="262" t="s">
        <v>1</v>
      </c>
      <c r="F164" s="263" t="s">
        <v>1965</v>
      </c>
      <c r="G164" s="260"/>
      <c r="H164" s="264">
        <v>9</v>
      </c>
      <c r="I164" s="265"/>
      <c r="J164" s="260"/>
      <c r="K164" s="260"/>
      <c r="L164" s="266"/>
      <c r="M164" s="267"/>
      <c r="N164" s="268"/>
      <c r="O164" s="268"/>
      <c r="P164" s="268"/>
      <c r="Q164" s="268"/>
      <c r="R164" s="268"/>
      <c r="S164" s="268"/>
      <c r="T164" s="26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70" t="s">
        <v>223</v>
      </c>
      <c r="AU164" s="270" t="s">
        <v>82</v>
      </c>
      <c r="AV164" s="13" t="s">
        <v>82</v>
      </c>
      <c r="AW164" s="13" t="s">
        <v>30</v>
      </c>
      <c r="AX164" s="13" t="s">
        <v>80</v>
      </c>
      <c r="AY164" s="270" t="s">
        <v>174</v>
      </c>
    </row>
    <row r="165" spans="1:63" s="12" customFormat="1" ht="22.8" customHeight="1">
      <c r="A165" s="12"/>
      <c r="B165" s="229"/>
      <c r="C165" s="230"/>
      <c r="D165" s="231" t="s">
        <v>72</v>
      </c>
      <c r="E165" s="243" t="s">
        <v>205</v>
      </c>
      <c r="F165" s="243" t="s">
        <v>1900</v>
      </c>
      <c r="G165" s="230"/>
      <c r="H165" s="230"/>
      <c r="I165" s="233"/>
      <c r="J165" s="244">
        <f>BK165</f>
        <v>0</v>
      </c>
      <c r="K165" s="230"/>
      <c r="L165" s="235"/>
      <c r="M165" s="236"/>
      <c r="N165" s="237"/>
      <c r="O165" s="237"/>
      <c r="P165" s="238">
        <f>SUM(P166:P184)</f>
        <v>0</v>
      </c>
      <c r="Q165" s="237"/>
      <c r="R165" s="238">
        <f>SUM(R166:R184)</f>
        <v>21.112080000000002</v>
      </c>
      <c r="S165" s="237"/>
      <c r="T165" s="239">
        <f>SUM(T166:T184)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40" t="s">
        <v>80</v>
      </c>
      <c r="AT165" s="241" t="s">
        <v>72</v>
      </c>
      <c r="AU165" s="241" t="s">
        <v>80</v>
      </c>
      <c r="AY165" s="240" t="s">
        <v>174</v>
      </c>
      <c r="BK165" s="242">
        <f>SUM(BK166:BK184)</f>
        <v>0</v>
      </c>
    </row>
    <row r="166" spans="1:65" s="2" customFormat="1" ht="21.6" customHeight="1">
      <c r="A166" s="39"/>
      <c r="B166" s="40"/>
      <c r="C166" s="245" t="s">
        <v>8</v>
      </c>
      <c r="D166" s="245" t="s">
        <v>176</v>
      </c>
      <c r="E166" s="246" t="s">
        <v>1901</v>
      </c>
      <c r="F166" s="247" t="s">
        <v>1902</v>
      </c>
      <c r="G166" s="248" t="s">
        <v>179</v>
      </c>
      <c r="H166" s="249">
        <v>4</v>
      </c>
      <c r="I166" s="250"/>
      <c r="J166" s="251">
        <f>ROUND(I166*H166,2)</f>
        <v>0</v>
      </c>
      <c r="K166" s="252"/>
      <c r="L166" s="45"/>
      <c r="M166" s="253" t="s">
        <v>1</v>
      </c>
      <c r="N166" s="254" t="s">
        <v>38</v>
      </c>
      <c r="O166" s="92"/>
      <c r="P166" s="255">
        <f>O166*H166</f>
        <v>0</v>
      </c>
      <c r="Q166" s="255">
        <v>0.0066</v>
      </c>
      <c r="R166" s="255">
        <f>Q166*H166</f>
        <v>0.0264</v>
      </c>
      <c r="S166" s="255">
        <v>0</v>
      </c>
      <c r="T166" s="256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7" t="s">
        <v>180</v>
      </c>
      <c r="AT166" s="257" t="s">
        <v>176</v>
      </c>
      <c r="AU166" s="257" t="s">
        <v>82</v>
      </c>
      <c r="AY166" s="18" t="s">
        <v>174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8" t="s">
        <v>80</v>
      </c>
      <c r="BK166" s="258">
        <f>ROUND(I166*H166,2)</f>
        <v>0</v>
      </c>
      <c r="BL166" s="18" t="s">
        <v>180</v>
      </c>
      <c r="BM166" s="257" t="s">
        <v>1903</v>
      </c>
    </row>
    <row r="167" spans="1:65" s="2" customFormat="1" ht="21.6" customHeight="1">
      <c r="A167" s="39"/>
      <c r="B167" s="40"/>
      <c r="C167" s="271" t="s">
        <v>241</v>
      </c>
      <c r="D167" s="271" t="s">
        <v>242</v>
      </c>
      <c r="E167" s="272" t="s">
        <v>1904</v>
      </c>
      <c r="F167" s="273" t="s">
        <v>1905</v>
      </c>
      <c r="G167" s="274" t="s">
        <v>179</v>
      </c>
      <c r="H167" s="275">
        <v>1</v>
      </c>
      <c r="I167" s="276"/>
      <c r="J167" s="277">
        <f>ROUND(I167*H167,2)</f>
        <v>0</v>
      </c>
      <c r="K167" s="278"/>
      <c r="L167" s="279"/>
      <c r="M167" s="280" t="s">
        <v>1</v>
      </c>
      <c r="N167" s="281" t="s">
        <v>38</v>
      </c>
      <c r="O167" s="92"/>
      <c r="P167" s="255">
        <f>O167*H167</f>
        <v>0</v>
      </c>
      <c r="Q167" s="255">
        <v>0.039</v>
      </c>
      <c r="R167" s="255">
        <f>Q167*H167</f>
        <v>0.039</v>
      </c>
      <c r="S167" s="255">
        <v>0</v>
      </c>
      <c r="T167" s="256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7" t="s">
        <v>205</v>
      </c>
      <c r="AT167" s="257" t="s">
        <v>242</v>
      </c>
      <c r="AU167" s="257" t="s">
        <v>82</v>
      </c>
      <c r="AY167" s="18" t="s">
        <v>174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8" t="s">
        <v>80</v>
      </c>
      <c r="BK167" s="258">
        <f>ROUND(I167*H167,2)</f>
        <v>0</v>
      </c>
      <c r="BL167" s="18" t="s">
        <v>180</v>
      </c>
      <c r="BM167" s="257" t="s">
        <v>1906</v>
      </c>
    </row>
    <row r="168" spans="1:65" s="2" customFormat="1" ht="21.6" customHeight="1">
      <c r="A168" s="39"/>
      <c r="B168" s="40"/>
      <c r="C168" s="271" t="s">
        <v>248</v>
      </c>
      <c r="D168" s="271" t="s">
        <v>242</v>
      </c>
      <c r="E168" s="272" t="s">
        <v>1966</v>
      </c>
      <c r="F168" s="273" t="s">
        <v>1967</v>
      </c>
      <c r="G168" s="274" t="s">
        <v>179</v>
      </c>
      <c r="H168" s="275">
        <v>2</v>
      </c>
      <c r="I168" s="276"/>
      <c r="J168" s="277">
        <f>ROUND(I168*H168,2)</f>
        <v>0</v>
      </c>
      <c r="K168" s="278"/>
      <c r="L168" s="279"/>
      <c r="M168" s="280" t="s">
        <v>1</v>
      </c>
      <c r="N168" s="281" t="s">
        <v>38</v>
      </c>
      <c r="O168" s="92"/>
      <c r="P168" s="255">
        <f>O168*H168</f>
        <v>0</v>
      </c>
      <c r="Q168" s="255">
        <v>0.039</v>
      </c>
      <c r="R168" s="255">
        <f>Q168*H168</f>
        <v>0.078</v>
      </c>
      <c r="S168" s="255">
        <v>0</v>
      </c>
      <c r="T168" s="256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57" t="s">
        <v>205</v>
      </c>
      <c r="AT168" s="257" t="s">
        <v>242</v>
      </c>
      <c r="AU168" s="257" t="s">
        <v>82</v>
      </c>
      <c r="AY168" s="18" t="s">
        <v>174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8" t="s">
        <v>80</v>
      </c>
      <c r="BK168" s="258">
        <f>ROUND(I168*H168,2)</f>
        <v>0</v>
      </c>
      <c r="BL168" s="18" t="s">
        <v>180</v>
      </c>
      <c r="BM168" s="257" t="s">
        <v>1968</v>
      </c>
    </row>
    <row r="169" spans="1:65" s="2" customFormat="1" ht="21.6" customHeight="1">
      <c r="A169" s="39"/>
      <c r="B169" s="40"/>
      <c r="C169" s="271" t="s">
        <v>253</v>
      </c>
      <c r="D169" s="271" t="s">
        <v>242</v>
      </c>
      <c r="E169" s="272" t="s">
        <v>1969</v>
      </c>
      <c r="F169" s="273" t="s">
        <v>1970</v>
      </c>
      <c r="G169" s="274" t="s">
        <v>179</v>
      </c>
      <c r="H169" s="275">
        <v>1</v>
      </c>
      <c r="I169" s="276"/>
      <c r="J169" s="277">
        <f>ROUND(I169*H169,2)</f>
        <v>0</v>
      </c>
      <c r="K169" s="278"/>
      <c r="L169" s="279"/>
      <c r="M169" s="280" t="s">
        <v>1</v>
      </c>
      <c r="N169" s="281" t="s">
        <v>38</v>
      </c>
      <c r="O169" s="92"/>
      <c r="P169" s="255">
        <f>O169*H169</f>
        <v>0</v>
      </c>
      <c r="Q169" s="255">
        <v>0.051</v>
      </c>
      <c r="R169" s="255">
        <f>Q169*H169</f>
        <v>0.051</v>
      </c>
      <c r="S169" s="255">
        <v>0</v>
      </c>
      <c r="T169" s="256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7" t="s">
        <v>205</v>
      </c>
      <c r="AT169" s="257" t="s">
        <v>242</v>
      </c>
      <c r="AU169" s="257" t="s">
        <v>82</v>
      </c>
      <c r="AY169" s="18" t="s">
        <v>174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8" t="s">
        <v>80</v>
      </c>
      <c r="BK169" s="258">
        <f>ROUND(I169*H169,2)</f>
        <v>0</v>
      </c>
      <c r="BL169" s="18" t="s">
        <v>180</v>
      </c>
      <c r="BM169" s="257" t="s">
        <v>1971</v>
      </c>
    </row>
    <row r="170" spans="1:65" s="2" customFormat="1" ht="32.4" customHeight="1">
      <c r="A170" s="39"/>
      <c r="B170" s="40"/>
      <c r="C170" s="245" t="s">
        <v>258</v>
      </c>
      <c r="D170" s="245" t="s">
        <v>176</v>
      </c>
      <c r="E170" s="246" t="s">
        <v>1907</v>
      </c>
      <c r="F170" s="247" t="s">
        <v>2014</v>
      </c>
      <c r="G170" s="248" t="s">
        <v>208</v>
      </c>
      <c r="H170" s="249">
        <v>30</v>
      </c>
      <c r="I170" s="250"/>
      <c r="J170" s="251">
        <f>ROUND(I170*H170,2)</f>
        <v>0</v>
      </c>
      <c r="K170" s="252"/>
      <c r="L170" s="45"/>
      <c r="M170" s="253" t="s">
        <v>1</v>
      </c>
      <c r="N170" s="254" t="s">
        <v>38</v>
      </c>
      <c r="O170" s="92"/>
      <c r="P170" s="255">
        <f>O170*H170</f>
        <v>0</v>
      </c>
      <c r="Q170" s="255">
        <v>2E-05</v>
      </c>
      <c r="R170" s="255">
        <f>Q170*H170</f>
        <v>0.0006000000000000001</v>
      </c>
      <c r="S170" s="255">
        <v>0</v>
      </c>
      <c r="T170" s="256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7" t="s">
        <v>180</v>
      </c>
      <c r="AT170" s="257" t="s">
        <v>176</v>
      </c>
      <c r="AU170" s="257" t="s">
        <v>82</v>
      </c>
      <c r="AY170" s="18" t="s">
        <v>174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8" t="s">
        <v>80</v>
      </c>
      <c r="BK170" s="258">
        <f>ROUND(I170*H170,2)</f>
        <v>0</v>
      </c>
      <c r="BL170" s="18" t="s">
        <v>180</v>
      </c>
      <c r="BM170" s="257" t="s">
        <v>1909</v>
      </c>
    </row>
    <row r="171" spans="1:65" s="2" customFormat="1" ht="14.4" customHeight="1">
      <c r="A171" s="39"/>
      <c r="B171" s="40"/>
      <c r="C171" s="271" t="s">
        <v>263</v>
      </c>
      <c r="D171" s="271" t="s">
        <v>242</v>
      </c>
      <c r="E171" s="272" t="s">
        <v>2015</v>
      </c>
      <c r="F171" s="273" t="s">
        <v>2016</v>
      </c>
      <c r="G171" s="274" t="s">
        <v>179</v>
      </c>
      <c r="H171" s="275">
        <v>15</v>
      </c>
      <c r="I171" s="276"/>
      <c r="J171" s="277">
        <f>ROUND(I171*H171,2)</f>
        <v>0</v>
      </c>
      <c r="K171" s="278"/>
      <c r="L171" s="279"/>
      <c r="M171" s="280" t="s">
        <v>1</v>
      </c>
      <c r="N171" s="281" t="s">
        <v>38</v>
      </c>
      <c r="O171" s="92"/>
      <c r="P171" s="255">
        <f>O171*H171</f>
        <v>0</v>
      </c>
      <c r="Q171" s="255">
        <v>0.0152</v>
      </c>
      <c r="R171" s="255">
        <f>Q171*H171</f>
        <v>0.228</v>
      </c>
      <c r="S171" s="255">
        <v>0</v>
      </c>
      <c r="T171" s="256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7" t="s">
        <v>205</v>
      </c>
      <c r="AT171" s="257" t="s">
        <v>242</v>
      </c>
      <c r="AU171" s="257" t="s">
        <v>82</v>
      </c>
      <c r="AY171" s="18" t="s">
        <v>174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8" t="s">
        <v>80</v>
      </c>
      <c r="BK171" s="258">
        <f>ROUND(I171*H171,2)</f>
        <v>0</v>
      </c>
      <c r="BL171" s="18" t="s">
        <v>180</v>
      </c>
      <c r="BM171" s="257" t="s">
        <v>2017</v>
      </c>
    </row>
    <row r="172" spans="1:65" s="2" customFormat="1" ht="32.4" customHeight="1">
      <c r="A172" s="39"/>
      <c r="B172" s="40"/>
      <c r="C172" s="245" t="s">
        <v>7</v>
      </c>
      <c r="D172" s="245" t="s">
        <v>176</v>
      </c>
      <c r="E172" s="246" t="s">
        <v>1913</v>
      </c>
      <c r="F172" s="247" t="s">
        <v>1914</v>
      </c>
      <c r="G172" s="248" t="s">
        <v>179</v>
      </c>
      <c r="H172" s="249">
        <v>4</v>
      </c>
      <c r="I172" s="250"/>
      <c r="J172" s="251">
        <f>ROUND(I172*H172,2)</f>
        <v>0</v>
      </c>
      <c r="K172" s="252"/>
      <c r="L172" s="45"/>
      <c r="M172" s="253" t="s">
        <v>1</v>
      </c>
      <c r="N172" s="254" t="s">
        <v>38</v>
      </c>
      <c r="O172" s="92"/>
      <c r="P172" s="255">
        <f>O172*H172</f>
        <v>0</v>
      </c>
      <c r="Q172" s="255">
        <v>2.11676</v>
      </c>
      <c r="R172" s="255">
        <f>Q172*H172</f>
        <v>8.46704</v>
      </c>
      <c r="S172" s="255">
        <v>0</v>
      </c>
      <c r="T172" s="256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7" t="s">
        <v>180</v>
      </c>
      <c r="AT172" s="257" t="s">
        <v>176</v>
      </c>
      <c r="AU172" s="257" t="s">
        <v>82</v>
      </c>
      <c r="AY172" s="18" t="s">
        <v>174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8" t="s">
        <v>80</v>
      </c>
      <c r="BK172" s="258">
        <f>ROUND(I172*H172,2)</f>
        <v>0</v>
      </c>
      <c r="BL172" s="18" t="s">
        <v>180</v>
      </c>
      <c r="BM172" s="257" t="s">
        <v>1915</v>
      </c>
    </row>
    <row r="173" spans="1:65" s="2" customFormat="1" ht="32.4" customHeight="1">
      <c r="A173" s="39"/>
      <c r="B173" s="40"/>
      <c r="C173" s="271" t="s">
        <v>270</v>
      </c>
      <c r="D173" s="271" t="s">
        <v>242</v>
      </c>
      <c r="E173" s="272" t="s">
        <v>1981</v>
      </c>
      <c r="F173" s="273" t="s">
        <v>1982</v>
      </c>
      <c r="G173" s="274" t="s">
        <v>179</v>
      </c>
      <c r="H173" s="275">
        <v>2</v>
      </c>
      <c r="I173" s="276"/>
      <c r="J173" s="277">
        <f>ROUND(I173*H173,2)</f>
        <v>0</v>
      </c>
      <c r="K173" s="278"/>
      <c r="L173" s="279"/>
      <c r="M173" s="280" t="s">
        <v>1</v>
      </c>
      <c r="N173" s="281" t="s">
        <v>38</v>
      </c>
      <c r="O173" s="92"/>
      <c r="P173" s="255">
        <f>O173*H173</f>
        <v>0</v>
      </c>
      <c r="Q173" s="255">
        <v>0.254</v>
      </c>
      <c r="R173" s="255">
        <f>Q173*H173</f>
        <v>0.508</v>
      </c>
      <c r="S173" s="255">
        <v>0</v>
      </c>
      <c r="T173" s="256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57" t="s">
        <v>205</v>
      </c>
      <c r="AT173" s="257" t="s">
        <v>242</v>
      </c>
      <c r="AU173" s="257" t="s">
        <v>82</v>
      </c>
      <c r="AY173" s="18" t="s">
        <v>174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8" t="s">
        <v>80</v>
      </c>
      <c r="BK173" s="258">
        <f>ROUND(I173*H173,2)</f>
        <v>0</v>
      </c>
      <c r="BL173" s="18" t="s">
        <v>180</v>
      </c>
      <c r="BM173" s="257" t="s">
        <v>1983</v>
      </c>
    </row>
    <row r="174" spans="1:65" s="2" customFormat="1" ht="32.4" customHeight="1">
      <c r="A174" s="39"/>
      <c r="B174" s="40"/>
      <c r="C174" s="271" t="s">
        <v>276</v>
      </c>
      <c r="D174" s="271" t="s">
        <v>242</v>
      </c>
      <c r="E174" s="272" t="s">
        <v>1984</v>
      </c>
      <c r="F174" s="273" t="s">
        <v>1985</v>
      </c>
      <c r="G174" s="274" t="s">
        <v>179</v>
      </c>
      <c r="H174" s="275">
        <v>2</v>
      </c>
      <c r="I174" s="276"/>
      <c r="J174" s="277">
        <f>ROUND(I174*H174,2)</f>
        <v>0</v>
      </c>
      <c r="K174" s="278"/>
      <c r="L174" s="279"/>
      <c r="M174" s="280" t="s">
        <v>1</v>
      </c>
      <c r="N174" s="281" t="s">
        <v>38</v>
      </c>
      <c r="O174" s="92"/>
      <c r="P174" s="255">
        <f>O174*H174</f>
        <v>0</v>
      </c>
      <c r="Q174" s="255">
        <v>0.506</v>
      </c>
      <c r="R174" s="255">
        <f>Q174*H174</f>
        <v>1.012</v>
      </c>
      <c r="S174" s="255">
        <v>0</v>
      </c>
      <c r="T174" s="256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7" t="s">
        <v>205</v>
      </c>
      <c r="AT174" s="257" t="s">
        <v>242</v>
      </c>
      <c r="AU174" s="257" t="s">
        <v>82</v>
      </c>
      <c r="AY174" s="18" t="s">
        <v>174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8" t="s">
        <v>80</v>
      </c>
      <c r="BK174" s="258">
        <f>ROUND(I174*H174,2)</f>
        <v>0</v>
      </c>
      <c r="BL174" s="18" t="s">
        <v>180</v>
      </c>
      <c r="BM174" s="257" t="s">
        <v>1986</v>
      </c>
    </row>
    <row r="175" spans="1:65" s="2" customFormat="1" ht="21.6" customHeight="1">
      <c r="A175" s="39"/>
      <c r="B175" s="40"/>
      <c r="C175" s="271" t="s">
        <v>280</v>
      </c>
      <c r="D175" s="271" t="s">
        <v>242</v>
      </c>
      <c r="E175" s="272" t="s">
        <v>1990</v>
      </c>
      <c r="F175" s="273" t="s">
        <v>1991</v>
      </c>
      <c r="G175" s="274" t="s">
        <v>179</v>
      </c>
      <c r="H175" s="275">
        <v>2</v>
      </c>
      <c r="I175" s="276"/>
      <c r="J175" s="277">
        <f>ROUND(I175*H175,2)</f>
        <v>0</v>
      </c>
      <c r="K175" s="278"/>
      <c r="L175" s="279"/>
      <c r="M175" s="280" t="s">
        <v>1</v>
      </c>
      <c r="N175" s="281" t="s">
        <v>38</v>
      </c>
      <c r="O175" s="92"/>
      <c r="P175" s="255">
        <f>O175*H175</f>
        <v>0</v>
      </c>
      <c r="Q175" s="255">
        <v>1.6</v>
      </c>
      <c r="R175" s="255">
        <f>Q175*H175</f>
        <v>3.2</v>
      </c>
      <c r="S175" s="255">
        <v>0</v>
      </c>
      <c r="T175" s="256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57" t="s">
        <v>205</v>
      </c>
      <c r="AT175" s="257" t="s">
        <v>242</v>
      </c>
      <c r="AU175" s="257" t="s">
        <v>82</v>
      </c>
      <c r="AY175" s="18" t="s">
        <v>174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8" t="s">
        <v>80</v>
      </c>
      <c r="BK175" s="258">
        <f>ROUND(I175*H175,2)</f>
        <v>0</v>
      </c>
      <c r="BL175" s="18" t="s">
        <v>180</v>
      </c>
      <c r="BM175" s="257" t="s">
        <v>1992</v>
      </c>
    </row>
    <row r="176" spans="1:65" s="2" customFormat="1" ht="21.6" customHeight="1">
      <c r="A176" s="39"/>
      <c r="B176" s="40"/>
      <c r="C176" s="271" t="s">
        <v>284</v>
      </c>
      <c r="D176" s="271" t="s">
        <v>242</v>
      </c>
      <c r="E176" s="272" t="s">
        <v>1993</v>
      </c>
      <c r="F176" s="273" t="s">
        <v>1994</v>
      </c>
      <c r="G176" s="274" t="s">
        <v>179</v>
      </c>
      <c r="H176" s="275">
        <v>2</v>
      </c>
      <c r="I176" s="276"/>
      <c r="J176" s="277">
        <f>ROUND(I176*H176,2)</f>
        <v>0</v>
      </c>
      <c r="K176" s="278"/>
      <c r="L176" s="279"/>
      <c r="M176" s="280" t="s">
        <v>1</v>
      </c>
      <c r="N176" s="281" t="s">
        <v>38</v>
      </c>
      <c r="O176" s="92"/>
      <c r="P176" s="255">
        <f>O176*H176</f>
        <v>0</v>
      </c>
      <c r="Q176" s="255">
        <v>0.585</v>
      </c>
      <c r="R176" s="255">
        <f>Q176*H176</f>
        <v>1.17</v>
      </c>
      <c r="S176" s="255">
        <v>0</v>
      </c>
      <c r="T176" s="256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7" t="s">
        <v>205</v>
      </c>
      <c r="AT176" s="257" t="s">
        <v>242</v>
      </c>
      <c r="AU176" s="257" t="s">
        <v>82</v>
      </c>
      <c r="AY176" s="18" t="s">
        <v>174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8" t="s">
        <v>80</v>
      </c>
      <c r="BK176" s="258">
        <f>ROUND(I176*H176,2)</f>
        <v>0</v>
      </c>
      <c r="BL176" s="18" t="s">
        <v>180</v>
      </c>
      <c r="BM176" s="257" t="s">
        <v>1995</v>
      </c>
    </row>
    <row r="177" spans="1:65" s="2" customFormat="1" ht="14.4" customHeight="1">
      <c r="A177" s="39"/>
      <c r="B177" s="40"/>
      <c r="C177" s="271" t="s">
        <v>289</v>
      </c>
      <c r="D177" s="271" t="s">
        <v>242</v>
      </c>
      <c r="E177" s="272" t="s">
        <v>1996</v>
      </c>
      <c r="F177" s="273" t="s">
        <v>1997</v>
      </c>
      <c r="G177" s="274" t="s">
        <v>987</v>
      </c>
      <c r="H177" s="275">
        <v>8</v>
      </c>
      <c r="I177" s="276"/>
      <c r="J177" s="277">
        <f>ROUND(I177*H177,2)</f>
        <v>0</v>
      </c>
      <c r="K177" s="278"/>
      <c r="L177" s="279"/>
      <c r="M177" s="280" t="s">
        <v>1</v>
      </c>
      <c r="N177" s="281" t="s">
        <v>38</v>
      </c>
      <c r="O177" s="92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57" t="s">
        <v>205</v>
      </c>
      <c r="AT177" s="257" t="s">
        <v>242</v>
      </c>
      <c r="AU177" s="257" t="s">
        <v>82</v>
      </c>
      <c r="AY177" s="18" t="s">
        <v>174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8" t="s">
        <v>80</v>
      </c>
      <c r="BK177" s="258">
        <f>ROUND(I177*H177,2)</f>
        <v>0</v>
      </c>
      <c r="BL177" s="18" t="s">
        <v>180</v>
      </c>
      <c r="BM177" s="257" t="s">
        <v>1998</v>
      </c>
    </row>
    <row r="178" spans="1:65" s="2" customFormat="1" ht="21.6" customHeight="1">
      <c r="A178" s="39"/>
      <c r="B178" s="40"/>
      <c r="C178" s="245" t="s">
        <v>293</v>
      </c>
      <c r="D178" s="245" t="s">
        <v>176</v>
      </c>
      <c r="E178" s="246" t="s">
        <v>1925</v>
      </c>
      <c r="F178" s="247" t="s">
        <v>1926</v>
      </c>
      <c r="G178" s="248" t="s">
        <v>179</v>
      </c>
      <c r="H178" s="249">
        <v>2</v>
      </c>
      <c r="I178" s="250"/>
      <c r="J178" s="251">
        <f>ROUND(I178*H178,2)</f>
        <v>0</v>
      </c>
      <c r="K178" s="252"/>
      <c r="L178" s="45"/>
      <c r="M178" s="253" t="s">
        <v>1</v>
      </c>
      <c r="N178" s="254" t="s">
        <v>38</v>
      </c>
      <c r="O178" s="92"/>
      <c r="P178" s="255">
        <f>O178*H178</f>
        <v>0</v>
      </c>
      <c r="Q178" s="255">
        <v>0.00702</v>
      </c>
      <c r="R178" s="255">
        <f>Q178*H178</f>
        <v>0.01404</v>
      </c>
      <c r="S178" s="255">
        <v>0</v>
      </c>
      <c r="T178" s="256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7" t="s">
        <v>180</v>
      </c>
      <c r="AT178" s="257" t="s">
        <v>176</v>
      </c>
      <c r="AU178" s="257" t="s">
        <v>82</v>
      </c>
      <c r="AY178" s="18" t="s">
        <v>174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8" t="s">
        <v>80</v>
      </c>
      <c r="BK178" s="258">
        <f>ROUND(I178*H178,2)</f>
        <v>0</v>
      </c>
      <c r="BL178" s="18" t="s">
        <v>180</v>
      </c>
      <c r="BM178" s="257" t="s">
        <v>1927</v>
      </c>
    </row>
    <row r="179" spans="1:65" s="2" customFormat="1" ht="21.6" customHeight="1">
      <c r="A179" s="39"/>
      <c r="B179" s="40"/>
      <c r="C179" s="271" t="s">
        <v>297</v>
      </c>
      <c r="D179" s="271" t="s">
        <v>242</v>
      </c>
      <c r="E179" s="272" t="s">
        <v>1928</v>
      </c>
      <c r="F179" s="273" t="s">
        <v>1929</v>
      </c>
      <c r="G179" s="274" t="s">
        <v>179</v>
      </c>
      <c r="H179" s="275">
        <v>2</v>
      </c>
      <c r="I179" s="276"/>
      <c r="J179" s="277">
        <f>ROUND(I179*H179,2)</f>
        <v>0</v>
      </c>
      <c r="K179" s="278"/>
      <c r="L179" s="279"/>
      <c r="M179" s="280" t="s">
        <v>1</v>
      </c>
      <c r="N179" s="281" t="s">
        <v>38</v>
      </c>
      <c r="O179" s="92"/>
      <c r="P179" s="255">
        <f>O179*H179</f>
        <v>0</v>
      </c>
      <c r="Q179" s="255">
        <v>0.162</v>
      </c>
      <c r="R179" s="255">
        <f>Q179*H179</f>
        <v>0.324</v>
      </c>
      <c r="S179" s="255">
        <v>0</v>
      </c>
      <c r="T179" s="256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57" t="s">
        <v>205</v>
      </c>
      <c r="AT179" s="257" t="s">
        <v>242</v>
      </c>
      <c r="AU179" s="257" t="s">
        <v>82</v>
      </c>
      <c r="AY179" s="18" t="s">
        <v>174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8" t="s">
        <v>80</v>
      </c>
      <c r="BK179" s="258">
        <f>ROUND(I179*H179,2)</f>
        <v>0</v>
      </c>
      <c r="BL179" s="18" t="s">
        <v>180</v>
      </c>
      <c r="BM179" s="257" t="s">
        <v>1930</v>
      </c>
    </row>
    <row r="180" spans="1:65" s="2" customFormat="1" ht="21.6" customHeight="1">
      <c r="A180" s="39"/>
      <c r="B180" s="40"/>
      <c r="C180" s="271" t="s">
        <v>301</v>
      </c>
      <c r="D180" s="271" t="s">
        <v>242</v>
      </c>
      <c r="E180" s="272" t="s">
        <v>1931</v>
      </c>
      <c r="F180" s="273" t="s">
        <v>1932</v>
      </c>
      <c r="G180" s="274" t="s">
        <v>179</v>
      </c>
      <c r="H180" s="275">
        <v>3</v>
      </c>
      <c r="I180" s="276"/>
      <c r="J180" s="277">
        <f>ROUND(I180*H180,2)</f>
        <v>0</v>
      </c>
      <c r="K180" s="278"/>
      <c r="L180" s="279"/>
      <c r="M180" s="280" t="s">
        <v>1</v>
      </c>
      <c r="N180" s="281" t="s">
        <v>38</v>
      </c>
      <c r="O180" s="92"/>
      <c r="P180" s="255">
        <f>O180*H180</f>
        <v>0</v>
      </c>
      <c r="Q180" s="255">
        <v>0.162</v>
      </c>
      <c r="R180" s="255">
        <f>Q180*H180</f>
        <v>0.486</v>
      </c>
      <c r="S180" s="255">
        <v>0</v>
      </c>
      <c r="T180" s="256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7" t="s">
        <v>205</v>
      </c>
      <c r="AT180" s="257" t="s">
        <v>242</v>
      </c>
      <c r="AU180" s="257" t="s">
        <v>82</v>
      </c>
      <c r="AY180" s="18" t="s">
        <v>174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8" t="s">
        <v>80</v>
      </c>
      <c r="BK180" s="258">
        <f>ROUND(I180*H180,2)</f>
        <v>0</v>
      </c>
      <c r="BL180" s="18" t="s">
        <v>180</v>
      </c>
      <c r="BM180" s="257" t="s">
        <v>1933</v>
      </c>
    </row>
    <row r="181" spans="1:65" s="2" customFormat="1" ht="21.6" customHeight="1">
      <c r="A181" s="39"/>
      <c r="B181" s="40"/>
      <c r="C181" s="271" t="s">
        <v>307</v>
      </c>
      <c r="D181" s="271" t="s">
        <v>242</v>
      </c>
      <c r="E181" s="272" t="s">
        <v>1934</v>
      </c>
      <c r="F181" s="273" t="s">
        <v>1935</v>
      </c>
      <c r="G181" s="274" t="s">
        <v>179</v>
      </c>
      <c r="H181" s="275">
        <v>1</v>
      </c>
      <c r="I181" s="276"/>
      <c r="J181" s="277">
        <f>ROUND(I181*H181,2)</f>
        <v>0</v>
      </c>
      <c r="K181" s="278"/>
      <c r="L181" s="279"/>
      <c r="M181" s="280" t="s">
        <v>1</v>
      </c>
      <c r="N181" s="281" t="s">
        <v>38</v>
      </c>
      <c r="O181" s="92"/>
      <c r="P181" s="255">
        <f>O181*H181</f>
        <v>0</v>
      </c>
      <c r="Q181" s="255">
        <v>0.162</v>
      </c>
      <c r="R181" s="255">
        <f>Q181*H181</f>
        <v>0.162</v>
      </c>
      <c r="S181" s="255">
        <v>0</v>
      </c>
      <c r="T181" s="256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57" t="s">
        <v>205</v>
      </c>
      <c r="AT181" s="257" t="s">
        <v>242</v>
      </c>
      <c r="AU181" s="257" t="s">
        <v>82</v>
      </c>
      <c r="AY181" s="18" t="s">
        <v>174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8" t="s">
        <v>80</v>
      </c>
      <c r="BK181" s="258">
        <f>ROUND(I181*H181,2)</f>
        <v>0</v>
      </c>
      <c r="BL181" s="18" t="s">
        <v>180</v>
      </c>
      <c r="BM181" s="257" t="s">
        <v>1936</v>
      </c>
    </row>
    <row r="182" spans="1:65" s="2" customFormat="1" ht="21.6" customHeight="1">
      <c r="A182" s="39"/>
      <c r="B182" s="40"/>
      <c r="C182" s="271" t="s">
        <v>311</v>
      </c>
      <c r="D182" s="271" t="s">
        <v>242</v>
      </c>
      <c r="E182" s="272" t="s">
        <v>1937</v>
      </c>
      <c r="F182" s="273" t="s">
        <v>2018</v>
      </c>
      <c r="G182" s="274" t="s">
        <v>208</v>
      </c>
      <c r="H182" s="275">
        <v>30</v>
      </c>
      <c r="I182" s="276"/>
      <c r="J182" s="277">
        <f>ROUND(I182*H182,2)</f>
        <v>0</v>
      </c>
      <c r="K182" s="278"/>
      <c r="L182" s="279"/>
      <c r="M182" s="280" t="s">
        <v>1</v>
      </c>
      <c r="N182" s="281" t="s">
        <v>38</v>
      </c>
      <c r="O182" s="92"/>
      <c r="P182" s="255">
        <f>O182*H182</f>
        <v>0</v>
      </c>
      <c r="Q182" s="255">
        <v>0.162</v>
      </c>
      <c r="R182" s="255">
        <f>Q182*H182</f>
        <v>4.86</v>
      </c>
      <c r="S182" s="255">
        <v>0</v>
      </c>
      <c r="T182" s="256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7" t="s">
        <v>205</v>
      </c>
      <c r="AT182" s="257" t="s">
        <v>242</v>
      </c>
      <c r="AU182" s="257" t="s">
        <v>82</v>
      </c>
      <c r="AY182" s="18" t="s">
        <v>174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8" t="s">
        <v>80</v>
      </c>
      <c r="BK182" s="258">
        <f>ROUND(I182*H182,2)</f>
        <v>0</v>
      </c>
      <c r="BL182" s="18" t="s">
        <v>180</v>
      </c>
      <c r="BM182" s="257" t="s">
        <v>1939</v>
      </c>
    </row>
    <row r="183" spans="1:65" s="2" customFormat="1" ht="14.4" customHeight="1">
      <c r="A183" s="39"/>
      <c r="B183" s="40"/>
      <c r="C183" s="271" t="s">
        <v>315</v>
      </c>
      <c r="D183" s="271" t="s">
        <v>242</v>
      </c>
      <c r="E183" s="272" t="s">
        <v>2019</v>
      </c>
      <c r="F183" s="273" t="s">
        <v>2020</v>
      </c>
      <c r="G183" s="274" t="s">
        <v>179</v>
      </c>
      <c r="H183" s="275">
        <v>2</v>
      </c>
      <c r="I183" s="276"/>
      <c r="J183" s="277">
        <f>ROUND(I183*H183,2)</f>
        <v>0</v>
      </c>
      <c r="K183" s="278"/>
      <c r="L183" s="279"/>
      <c r="M183" s="280" t="s">
        <v>1</v>
      </c>
      <c r="N183" s="281" t="s">
        <v>38</v>
      </c>
      <c r="O183" s="92"/>
      <c r="P183" s="255">
        <f>O183*H183</f>
        <v>0</v>
      </c>
      <c r="Q183" s="255">
        <v>0.162</v>
      </c>
      <c r="R183" s="255">
        <f>Q183*H183</f>
        <v>0.324</v>
      </c>
      <c r="S183" s="255">
        <v>0</v>
      </c>
      <c r="T183" s="256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7" t="s">
        <v>205</v>
      </c>
      <c r="AT183" s="257" t="s">
        <v>242</v>
      </c>
      <c r="AU183" s="257" t="s">
        <v>82</v>
      </c>
      <c r="AY183" s="18" t="s">
        <v>174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8" t="s">
        <v>80</v>
      </c>
      <c r="BK183" s="258">
        <f>ROUND(I183*H183,2)</f>
        <v>0</v>
      </c>
      <c r="BL183" s="18" t="s">
        <v>180</v>
      </c>
      <c r="BM183" s="257" t="s">
        <v>2021</v>
      </c>
    </row>
    <row r="184" spans="1:65" s="2" customFormat="1" ht="21.6" customHeight="1">
      <c r="A184" s="39"/>
      <c r="B184" s="40"/>
      <c r="C184" s="271" t="s">
        <v>319</v>
      </c>
      <c r="D184" s="271" t="s">
        <v>242</v>
      </c>
      <c r="E184" s="272" t="s">
        <v>2022</v>
      </c>
      <c r="F184" s="273" t="s">
        <v>2023</v>
      </c>
      <c r="G184" s="274" t="s">
        <v>179</v>
      </c>
      <c r="H184" s="275">
        <v>1</v>
      </c>
      <c r="I184" s="276"/>
      <c r="J184" s="277">
        <f>ROUND(I184*H184,2)</f>
        <v>0</v>
      </c>
      <c r="K184" s="278"/>
      <c r="L184" s="279"/>
      <c r="M184" s="280" t="s">
        <v>1</v>
      </c>
      <c r="N184" s="281" t="s">
        <v>38</v>
      </c>
      <c r="O184" s="92"/>
      <c r="P184" s="255">
        <f>O184*H184</f>
        <v>0</v>
      </c>
      <c r="Q184" s="255">
        <v>0.162</v>
      </c>
      <c r="R184" s="255">
        <f>Q184*H184</f>
        <v>0.162</v>
      </c>
      <c r="S184" s="255">
        <v>0</v>
      </c>
      <c r="T184" s="256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7" t="s">
        <v>205</v>
      </c>
      <c r="AT184" s="257" t="s">
        <v>242</v>
      </c>
      <c r="AU184" s="257" t="s">
        <v>82</v>
      </c>
      <c r="AY184" s="18" t="s">
        <v>174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8" t="s">
        <v>80</v>
      </c>
      <c r="BK184" s="258">
        <f>ROUND(I184*H184,2)</f>
        <v>0</v>
      </c>
      <c r="BL184" s="18" t="s">
        <v>180</v>
      </c>
      <c r="BM184" s="257" t="s">
        <v>2024</v>
      </c>
    </row>
    <row r="185" spans="1:63" s="12" customFormat="1" ht="22.8" customHeight="1">
      <c r="A185" s="12"/>
      <c r="B185" s="229"/>
      <c r="C185" s="230"/>
      <c r="D185" s="231" t="s">
        <v>72</v>
      </c>
      <c r="E185" s="243" t="s">
        <v>391</v>
      </c>
      <c r="F185" s="243" t="s">
        <v>1940</v>
      </c>
      <c r="G185" s="230"/>
      <c r="H185" s="230"/>
      <c r="I185" s="233"/>
      <c r="J185" s="244">
        <f>BK185</f>
        <v>0</v>
      </c>
      <c r="K185" s="230"/>
      <c r="L185" s="235"/>
      <c r="M185" s="236"/>
      <c r="N185" s="237"/>
      <c r="O185" s="237"/>
      <c r="P185" s="238">
        <f>P186</f>
        <v>0</v>
      </c>
      <c r="Q185" s="237"/>
      <c r="R185" s="238">
        <f>R186</f>
        <v>0</v>
      </c>
      <c r="S185" s="237"/>
      <c r="T185" s="239">
        <f>T186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40" t="s">
        <v>80</v>
      </c>
      <c r="AT185" s="241" t="s">
        <v>72</v>
      </c>
      <c r="AU185" s="241" t="s">
        <v>80</v>
      </c>
      <c r="AY185" s="240" t="s">
        <v>174</v>
      </c>
      <c r="BK185" s="242">
        <f>BK186</f>
        <v>0</v>
      </c>
    </row>
    <row r="186" spans="1:65" s="2" customFormat="1" ht="21.6" customHeight="1">
      <c r="A186" s="39"/>
      <c r="B186" s="40"/>
      <c r="C186" s="245" t="s">
        <v>323</v>
      </c>
      <c r="D186" s="245" t="s">
        <v>176</v>
      </c>
      <c r="E186" s="246" t="s">
        <v>1941</v>
      </c>
      <c r="F186" s="247" t="s">
        <v>1942</v>
      </c>
      <c r="G186" s="248" t="s">
        <v>245</v>
      </c>
      <c r="H186" s="249">
        <v>185.18</v>
      </c>
      <c r="I186" s="250"/>
      <c r="J186" s="251">
        <f>ROUND(I186*H186,2)</f>
        <v>0</v>
      </c>
      <c r="K186" s="252"/>
      <c r="L186" s="45"/>
      <c r="M186" s="253" t="s">
        <v>1</v>
      </c>
      <c r="N186" s="254" t="s">
        <v>38</v>
      </c>
      <c r="O186" s="92"/>
      <c r="P186" s="255">
        <f>O186*H186</f>
        <v>0</v>
      </c>
      <c r="Q186" s="255">
        <v>0</v>
      </c>
      <c r="R186" s="255">
        <f>Q186*H186</f>
        <v>0</v>
      </c>
      <c r="S186" s="255">
        <v>0</v>
      </c>
      <c r="T186" s="256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7" t="s">
        <v>180</v>
      </c>
      <c r="AT186" s="257" t="s">
        <v>176</v>
      </c>
      <c r="AU186" s="257" t="s">
        <v>82</v>
      </c>
      <c r="AY186" s="18" t="s">
        <v>174</v>
      </c>
      <c r="BE186" s="258">
        <f>IF(N186="základní",J186,0)</f>
        <v>0</v>
      </c>
      <c r="BF186" s="258">
        <f>IF(N186="snížená",J186,0)</f>
        <v>0</v>
      </c>
      <c r="BG186" s="258">
        <f>IF(N186="zákl. přenesená",J186,0)</f>
        <v>0</v>
      </c>
      <c r="BH186" s="258">
        <f>IF(N186="sníž. přenesená",J186,0)</f>
        <v>0</v>
      </c>
      <c r="BI186" s="258">
        <f>IF(N186="nulová",J186,0)</f>
        <v>0</v>
      </c>
      <c r="BJ186" s="18" t="s">
        <v>80</v>
      </c>
      <c r="BK186" s="258">
        <f>ROUND(I186*H186,2)</f>
        <v>0</v>
      </c>
      <c r="BL186" s="18" t="s">
        <v>180</v>
      </c>
      <c r="BM186" s="257" t="s">
        <v>1943</v>
      </c>
    </row>
    <row r="187" spans="1:63" s="12" customFormat="1" ht="25.9" customHeight="1">
      <c r="A187" s="12"/>
      <c r="B187" s="229"/>
      <c r="C187" s="230"/>
      <c r="D187" s="231" t="s">
        <v>72</v>
      </c>
      <c r="E187" s="232" t="s">
        <v>242</v>
      </c>
      <c r="F187" s="232" t="s">
        <v>1944</v>
      </c>
      <c r="G187" s="230"/>
      <c r="H187" s="230"/>
      <c r="I187" s="233"/>
      <c r="J187" s="234">
        <f>BK187</f>
        <v>0</v>
      </c>
      <c r="K187" s="230"/>
      <c r="L187" s="235"/>
      <c r="M187" s="236"/>
      <c r="N187" s="237"/>
      <c r="O187" s="237"/>
      <c r="P187" s="238">
        <f>P188</f>
        <v>0</v>
      </c>
      <c r="Q187" s="237"/>
      <c r="R187" s="238">
        <f>R188</f>
        <v>0</v>
      </c>
      <c r="S187" s="237"/>
      <c r="T187" s="239">
        <f>T188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40" t="s">
        <v>185</v>
      </c>
      <c r="AT187" s="241" t="s">
        <v>72</v>
      </c>
      <c r="AU187" s="241" t="s">
        <v>73</v>
      </c>
      <c r="AY187" s="240" t="s">
        <v>174</v>
      </c>
      <c r="BK187" s="242">
        <f>BK188</f>
        <v>0</v>
      </c>
    </row>
    <row r="188" spans="1:63" s="12" customFormat="1" ht="22.8" customHeight="1">
      <c r="A188" s="12"/>
      <c r="B188" s="229"/>
      <c r="C188" s="230"/>
      <c r="D188" s="231" t="s">
        <v>72</v>
      </c>
      <c r="E188" s="243" t="s">
        <v>1945</v>
      </c>
      <c r="F188" s="243" t="s">
        <v>1946</v>
      </c>
      <c r="G188" s="230"/>
      <c r="H188" s="230"/>
      <c r="I188" s="233"/>
      <c r="J188" s="244">
        <f>BK188</f>
        <v>0</v>
      </c>
      <c r="K188" s="230"/>
      <c r="L188" s="235"/>
      <c r="M188" s="236"/>
      <c r="N188" s="237"/>
      <c r="O188" s="237"/>
      <c r="P188" s="238">
        <f>P189</f>
        <v>0</v>
      </c>
      <c r="Q188" s="237"/>
      <c r="R188" s="238">
        <f>R189</f>
        <v>0</v>
      </c>
      <c r="S188" s="237"/>
      <c r="T188" s="239">
        <f>T189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40" t="s">
        <v>185</v>
      </c>
      <c r="AT188" s="241" t="s">
        <v>72</v>
      </c>
      <c r="AU188" s="241" t="s">
        <v>80</v>
      </c>
      <c r="AY188" s="240" t="s">
        <v>174</v>
      </c>
      <c r="BK188" s="242">
        <f>BK189</f>
        <v>0</v>
      </c>
    </row>
    <row r="189" spans="1:65" s="2" customFormat="1" ht="21.6" customHeight="1">
      <c r="A189" s="39"/>
      <c r="B189" s="40"/>
      <c r="C189" s="245" t="s">
        <v>327</v>
      </c>
      <c r="D189" s="245" t="s">
        <v>176</v>
      </c>
      <c r="E189" s="246" t="s">
        <v>1947</v>
      </c>
      <c r="F189" s="247" t="s">
        <v>1948</v>
      </c>
      <c r="G189" s="248" t="s">
        <v>208</v>
      </c>
      <c r="H189" s="249">
        <v>30</v>
      </c>
      <c r="I189" s="250"/>
      <c r="J189" s="251">
        <f>ROUND(I189*H189,2)</f>
        <v>0</v>
      </c>
      <c r="K189" s="252"/>
      <c r="L189" s="45"/>
      <c r="M189" s="297" t="s">
        <v>1</v>
      </c>
      <c r="N189" s="298" t="s">
        <v>38</v>
      </c>
      <c r="O189" s="299"/>
      <c r="P189" s="300">
        <f>O189*H189</f>
        <v>0</v>
      </c>
      <c r="Q189" s="300">
        <v>0</v>
      </c>
      <c r="R189" s="300">
        <f>Q189*H189</f>
        <v>0</v>
      </c>
      <c r="S189" s="300">
        <v>0</v>
      </c>
      <c r="T189" s="30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7" t="s">
        <v>661</v>
      </c>
      <c r="AT189" s="257" t="s">
        <v>176</v>
      </c>
      <c r="AU189" s="257" t="s">
        <v>82</v>
      </c>
      <c r="AY189" s="18" t="s">
        <v>174</v>
      </c>
      <c r="BE189" s="258">
        <f>IF(N189="základní",J189,0)</f>
        <v>0</v>
      </c>
      <c r="BF189" s="258">
        <f>IF(N189="snížená",J189,0)</f>
        <v>0</v>
      </c>
      <c r="BG189" s="258">
        <f>IF(N189="zákl. přenesená",J189,0)</f>
        <v>0</v>
      </c>
      <c r="BH189" s="258">
        <f>IF(N189="sníž. přenesená",J189,0)</f>
        <v>0</v>
      </c>
      <c r="BI189" s="258">
        <f>IF(N189="nulová",J189,0)</f>
        <v>0</v>
      </c>
      <c r="BJ189" s="18" t="s">
        <v>80</v>
      </c>
      <c r="BK189" s="258">
        <f>ROUND(I189*H189,2)</f>
        <v>0</v>
      </c>
      <c r="BL189" s="18" t="s">
        <v>661</v>
      </c>
      <c r="BM189" s="257" t="s">
        <v>1949</v>
      </c>
    </row>
    <row r="190" spans="1:31" s="2" customFormat="1" ht="6.95" customHeight="1">
      <c r="A190" s="39"/>
      <c r="B190" s="67"/>
      <c r="C190" s="68"/>
      <c r="D190" s="68"/>
      <c r="E190" s="68"/>
      <c r="F190" s="68"/>
      <c r="G190" s="68"/>
      <c r="H190" s="68"/>
      <c r="I190" s="193"/>
      <c r="J190" s="68"/>
      <c r="K190" s="68"/>
      <c r="L190" s="45"/>
      <c r="M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</row>
  </sheetData>
  <sheetProtection password="CC35" sheet="1" objects="1" scenarios="1" formatColumns="0" formatRows="0" autoFilter="0"/>
  <autoFilter ref="C126:K18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43.57421875" style="1" customWidth="1"/>
    <col min="7" max="7" width="6.00390625" style="1" customWidth="1"/>
    <col min="8" max="8" width="9.8515625" style="1" customWidth="1"/>
    <col min="9" max="9" width="17.28125" style="147" customWidth="1"/>
    <col min="10" max="10" width="17.28125" style="1" customWidth="1"/>
    <col min="11" max="11" width="17.28125" style="1" hidden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123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1"/>
      <c r="AT3" s="18" t="s">
        <v>82</v>
      </c>
    </row>
    <row r="4" spans="2:46" s="1" customFormat="1" ht="24.95" customHeight="1">
      <c r="B4" s="21"/>
      <c r="D4" s="151" t="s">
        <v>136</v>
      </c>
      <c r="I4" s="147"/>
      <c r="L4" s="21"/>
      <c r="M4" s="152" t="s">
        <v>10</v>
      </c>
      <c r="AT4" s="18" t="s">
        <v>4</v>
      </c>
    </row>
    <row r="5" spans="2:12" s="1" customFormat="1" ht="6.95" customHeight="1">
      <c r="B5" s="21"/>
      <c r="I5" s="147"/>
      <c r="L5" s="21"/>
    </row>
    <row r="6" spans="2:12" s="1" customFormat="1" ht="12" customHeight="1">
      <c r="B6" s="21"/>
      <c r="D6" s="153" t="s">
        <v>16</v>
      </c>
      <c r="I6" s="147"/>
      <c r="L6" s="21"/>
    </row>
    <row r="7" spans="2:12" s="1" customFormat="1" ht="24" customHeight="1">
      <c r="B7" s="21"/>
      <c r="E7" s="154" t="str">
        <f>'Rekapitulace stavby'!K6</f>
        <v>Revitalizace čistírny odpadních vod v areálu nemocnice Rychnov nad Kněžnou</v>
      </c>
      <c r="F7" s="153"/>
      <c r="G7" s="153"/>
      <c r="H7" s="153"/>
      <c r="I7" s="147"/>
      <c r="L7" s="21"/>
    </row>
    <row r="8" spans="2:12" s="1" customFormat="1" ht="12" customHeight="1">
      <c r="B8" s="21"/>
      <c r="D8" s="153" t="s">
        <v>137</v>
      </c>
      <c r="I8" s="147"/>
      <c r="L8" s="21"/>
    </row>
    <row r="9" spans="1:31" s="2" customFormat="1" ht="14.4" customHeight="1">
      <c r="A9" s="39"/>
      <c r="B9" s="45"/>
      <c r="C9" s="39"/>
      <c r="D9" s="39"/>
      <c r="E9" s="154" t="s">
        <v>1831</v>
      </c>
      <c r="F9" s="39"/>
      <c r="G9" s="39"/>
      <c r="H9" s="39"/>
      <c r="I9" s="155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3" t="s">
        <v>139</v>
      </c>
      <c r="E10" s="39"/>
      <c r="F10" s="39"/>
      <c r="G10" s="39"/>
      <c r="H10" s="39"/>
      <c r="I10" s="155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4.4" customHeight="1">
      <c r="A11" s="39"/>
      <c r="B11" s="45"/>
      <c r="C11" s="39"/>
      <c r="D11" s="39"/>
      <c r="E11" s="156" t="s">
        <v>2025</v>
      </c>
      <c r="F11" s="39"/>
      <c r="G11" s="39"/>
      <c r="H11" s="39"/>
      <c r="I11" s="155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155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3" t="s">
        <v>18</v>
      </c>
      <c r="E13" s="39"/>
      <c r="F13" s="142" t="s">
        <v>1</v>
      </c>
      <c r="G13" s="39"/>
      <c r="H13" s="39"/>
      <c r="I13" s="157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3" t="s">
        <v>20</v>
      </c>
      <c r="E14" s="39"/>
      <c r="F14" s="142" t="s">
        <v>21</v>
      </c>
      <c r="G14" s="39"/>
      <c r="H14" s="39"/>
      <c r="I14" s="157" t="s">
        <v>22</v>
      </c>
      <c r="J14" s="158" t="str">
        <f>'Rekapitulace stavby'!AN8</f>
        <v>25. 8. 2020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155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3" t="s">
        <v>24</v>
      </c>
      <c r="E16" s="39"/>
      <c r="F16" s="39"/>
      <c r="G16" s="39"/>
      <c r="H16" s="39"/>
      <c r="I16" s="157" t="s">
        <v>25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7" t="s">
        <v>26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155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3" t="s">
        <v>27</v>
      </c>
      <c r="E19" s="39"/>
      <c r="F19" s="39"/>
      <c r="G19" s="39"/>
      <c r="H19" s="39"/>
      <c r="I19" s="157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7" t="s">
        <v>26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155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3" t="s">
        <v>29</v>
      </c>
      <c r="E22" s="39"/>
      <c r="F22" s="39"/>
      <c r="G22" s="39"/>
      <c r="H22" s="39"/>
      <c r="I22" s="157" t="s">
        <v>25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 xml:space="preserve"> </v>
      </c>
      <c r="F23" s="39"/>
      <c r="G23" s="39"/>
      <c r="H23" s="39"/>
      <c r="I23" s="157" t="s">
        <v>26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155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3" t="s">
        <v>31</v>
      </c>
      <c r="E25" s="39"/>
      <c r="F25" s="39"/>
      <c r="G25" s="39"/>
      <c r="H25" s="39"/>
      <c r="I25" s="157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7" t="s">
        <v>26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155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3" t="s">
        <v>32</v>
      </c>
      <c r="E28" s="39"/>
      <c r="F28" s="39"/>
      <c r="G28" s="39"/>
      <c r="H28" s="39"/>
      <c r="I28" s="155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4.4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155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4"/>
      <c r="E31" s="164"/>
      <c r="F31" s="164"/>
      <c r="G31" s="164"/>
      <c r="H31" s="164"/>
      <c r="I31" s="165"/>
      <c r="J31" s="164"/>
      <c r="K31" s="164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6" t="s">
        <v>33</v>
      </c>
      <c r="E32" s="39"/>
      <c r="F32" s="39"/>
      <c r="G32" s="39"/>
      <c r="H32" s="39"/>
      <c r="I32" s="155"/>
      <c r="J32" s="167">
        <f>ROUND(J127,2)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4"/>
      <c r="E33" s="164"/>
      <c r="F33" s="164"/>
      <c r="G33" s="164"/>
      <c r="H33" s="164"/>
      <c r="I33" s="165"/>
      <c r="J33" s="164"/>
      <c r="K33" s="164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8" t="s">
        <v>35</v>
      </c>
      <c r="G34" s="39"/>
      <c r="H34" s="39"/>
      <c r="I34" s="169" t="s">
        <v>34</v>
      </c>
      <c r="J34" s="168" t="s">
        <v>36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70" t="s">
        <v>37</v>
      </c>
      <c r="E35" s="153" t="s">
        <v>38</v>
      </c>
      <c r="F35" s="171">
        <f>ROUND((SUM(BE127:BE177)),2)</f>
        <v>0</v>
      </c>
      <c r="G35" s="39"/>
      <c r="H35" s="39"/>
      <c r="I35" s="172">
        <v>0.21</v>
      </c>
      <c r="J35" s="171">
        <f>ROUND(((SUM(BE127:BE177))*I35),2)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3" t="s">
        <v>39</v>
      </c>
      <c r="F36" s="171">
        <f>ROUND((SUM(BF127:BF177)),2)</f>
        <v>0</v>
      </c>
      <c r="G36" s="39"/>
      <c r="H36" s="39"/>
      <c r="I36" s="172">
        <v>0.15</v>
      </c>
      <c r="J36" s="171">
        <f>ROUND(((SUM(BF127:BF177))*I36),2)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3" t="s">
        <v>40</v>
      </c>
      <c r="F37" s="171">
        <f>ROUND((SUM(BG127:BG177)),2)</f>
        <v>0</v>
      </c>
      <c r="G37" s="39"/>
      <c r="H37" s="39"/>
      <c r="I37" s="172">
        <v>0.21</v>
      </c>
      <c r="J37" s="171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3" t="s">
        <v>41</v>
      </c>
      <c r="F38" s="171">
        <f>ROUND((SUM(BH127:BH177)),2)</f>
        <v>0</v>
      </c>
      <c r="G38" s="39"/>
      <c r="H38" s="39"/>
      <c r="I38" s="172">
        <v>0.15</v>
      </c>
      <c r="J38" s="171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3" t="s">
        <v>42</v>
      </c>
      <c r="F39" s="171">
        <f>ROUND((SUM(BI127:BI177)),2)</f>
        <v>0</v>
      </c>
      <c r="G39" s="39"/>
      <c r="H39" s="39"/>
      <c r="I39" s="172">
        <v>0</v>
      </c>
      <c r="J39" s="171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155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73"/>
      <c r="D41" s="174" t="s">
        <v>43</v>
      </c>
      <c r="E41" s="175"/>
      <c r="F41" s="175"/>
      <c r="G41" s="176" t="s">
        <v>44</v>
      </c>
      <c r="H41" s="177" t="s">
        <v>45</v>
      </c>
      <c r="I41" s="178"/>
      <c r="J41" s="179">
        <f>SUM(J32:J39)</f>
        <v>0</v>
      </c>
      <c r="K41" s="180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155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I43" s="147"/>
      <c r="L43" s="21"/>
    </row>
    <row r="44" spans="2:12" s="1" customFormat="1" ht="14.4" customHeight="1">
      <c r="B44" s="21"/>
      <c r="I44" s="147"/>
      <c r="L44" s="21"/>
    </row>
    <row r="45" spans="2:12" s="1" customFormat="1" ht="14.4" customHeight="1">
      <c r="B45" s="21"/>
      <c r="I45" s="147"/>
      <c r="L45" s="21"/>
    </row>
    <row r="46" spans="2:12" s="1" customFormat="1" ht="14.4" customHeight="1">
      <c r="B46" s="21"/>
      <c r="I46" s="147"/>
      <c r="L46" s="21"/>
    </row>
    <row r="47" spans="2:12" s="1" customFormat="1" ht="14.4" customHeight="1">
      <c r="B47" s="21"/>
      <c r="I47" s="147"/>
      <c r="L47" s="21"/>
    </row>
    <row r="48" spans="2:12" s="1" customFormat="1" ht="14.4" customHeight="1">
      <c r="B48" s="21"/>
      <c r="I48" s="147"/>
      <c r="L48" s="21"/>
    </row>
    <row r="49" spans="2:12" s="1" customFormat="1" ht="14.4" customHeight="1">
      <c r="B49" s="21"/>
      <c r="I49" s="147"/>
      <c r="L49" s="21"/>
    </row>
    <row r="50" spans="2:12" s="2" customFormat="1" ht="14.4" customHeight="1">
      <c r="B50" s="64"/>
      <c r="D50" s="181" t="s">
        <v>46</v>
      </c>
      <c r="E50" s="182"/>
      <c r="F50" s="182"/>
      <c r="G50" s="181" t="s">
        <v>47</v>
      </c>
      <c r="H50" s="182"/>
      <c r="I50" s="183"/>
      <c r="J50" s="182"/>
      <c r="K50" s="182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84" t="s">
        <v>48</v>
      </c>
      <c r="E61" s="185"/>
      <c r="F61" s="186" t="s">
        <v>49</v>
      </c>
      <c r="G61" s="184" t="s">
        <v>48</v>
      </c>
      <c r="H61" s="185"/>
      <c r="I61" s="187"/>
      <c r="J61" s="188" t="s">
        <v>49</v>
      </c>
      <c r="K61" s="185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81" t="s">
        <v>50</v>
      </c>
      <c r="E65" s="189"/>
      <c r="F65" s="189"/>
      <c r="G65" s="181" t="s">
        <v>51</v>
      </c>
      <c r="H65" s="189"/>
      <c r="I65" s="190"/>
      <c r="J65" s="189"/>
      <c r="K65" s="18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84" t="s">
        <v>48</v>
      </c>
      <c r="E76" s="185"/>
      <c r="F76" s="186" t="s">
        <v>49</v>
      </c>
      <c r="G76" s="184" t="s">
        <v>48</v>
      </c>
      <c r="H76" s="185"/>
      <c r="I76" s="187"/>
      <c r="J76" s="188" t="s">
        <v>49</v>
      </c>
      <c r="K76" s="185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145</v>
      </c>
      <c r="D82" s="41"/>
      <c r="E82" s="41"/>
      <c r="F82" s="41"/>
      <c r="G82" s="41"/>
      <c r="H82" s="41"/>
      <c r="I82" s="155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55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55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4" customHeight="1">
      <c r="A85" s="39"/>
      <c r="B85" s="40"/>
      <c r="C85" s="41"/>
      <c r="D85" s="41"/>
      <c r="E85" s="197" t="str">
        <f>E7</f>
        <v>Revitalizace čistírny odpadních vod v areálu nemocnice Rychnov nad Kněžnou</v>
      </c>
      <c r="F85" s="33"/>
      <c r="G85" s="33"/>
      <c r="H85" s="33"/>
      <c r="I85" s="155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137</v>
      </c>
      <c r="D86" s="23"/>
      <c r="E86" s="23"/>
      <c r="F86" s="23"/>
      <c r="G86" s="23"/>
      <c r="H86" s="23"/>
      <c r="I86" s="147"/>
      <c r="J86" s="23"/>
      <c r="K86" s="23"/>
      <c r="L86" s="21"/>
    </row>
    <row r="87" spans="1:31" s="2" customFormat="1" ht="14.4" customHeight="1">
      <c r="A87" s="39"/>
      <c r="B87" s="40"/>
      <c r="C87" s="41"/>
      <c r="D87" s="41"/>
      <c r="E87" s="197" t="s">
        <v>1831</v>
      </c>
      <c r="F87" s="41"/>
      <c r="G87" s="41"/>
      <c r="H87" s="41"/>
      <c r="I87" s="155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139</v>
      </c>
      <c r="D88" s="41"/>
      <c r="E88" s="41"/>
      <c r="F88" s="41"/>
      <c r="G88" s="41"/>
      <c r="H88" s="41"/>
      <c r="I88" s="155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4.4" customHeight="1">
      <c r="A89" s="39"/>
      <c r="B89" s="40"/>
      <c r="C89" s="41"/>
      <c r="D89" s="41"/>
      <c r="E89" s="77" t="str">
        <f>E11</f>
        <v>IO.04 - Nová areálová dešťová kanalizace</v>
      </c>
      <c r="F89" s="41"/>
      <c r="G89" s="41"/>
      <c r="H89" s="41"/>
      <c r="I89" s="155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55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157" t="s">
        <v>22</v>
      </c>
      <c r="J91" s="80" t="str">
        <f>IF(J14="","",J14)</f>
        <v>25. 8. 2020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155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6" customHeight="1">
      <c r="A93" s="39"/>
      <c r="B93" s="40"/>
      <c r="C93" s="33" t="s">
        <v>24</v>
      </c>
      <c r="D93" s="41"/>
      <c r="E93" s="41"/>
      <c r="F93" s="28" t="str">
        <f>E17</f>
        <v xml:space="preserve"> </v>
      </c>
      <c r="G93" s="41"/>
      <c r="H93" s="41"/>
      <c r="I93" s="157" t="s">
        <v>29</v>
      </c>
      <c r="J93" s="37" t="str">
        <f>E23</f>
        <v xml:space="preserve"> 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6" customHeight="1">
      <c r="A94" s="39"/>
      <c r="B94" s="40"/>
      <c r="C94" s="33" t="s">
        <v>27</v>
      </c>
      <c r="D94" s="41"/>
      <c r="E94" s="41"/>
      <c r="F94" s="28" t="str">
        <f>IF(E20="","",E20)</f>
        <v>Vyplň údaj</v>
      </c>
      <c r="G94" s="41"/>
      <c r="H94" s="41"/>
      <c r="I94" s="157" t="s">
        <v>31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55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98" t="s">
        <v>146</v>
      </c>
      <c r="D96" s="199"/>
      <c r="E96" s="199"/>
      <c r="F96" s="199"/>
      <c r="G96" s="199"/>
      <c r="H96" s="199"/>
      <c r="I96" s="200"/>
      <c r="J96" s="201" t="s">
        <v>147</v>
      </c>
      <c r="K96" s="199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155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202" t="s">
        <v>148</v>
      </c>
      <c r="D98" s="41"/>
      <c r="E98" s="41"/>
      <c r="F98" s="41"/>
      <c r="G98" s="41"/>
      <c r="H98" s="41"/>
      <c r="I98" s="155"/>
      <c r="J98" s="111">
        <f>J127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149</v>
      </c>
    </row>
    <row r="99" spans="1:31" s="9" customFormat="1" ht="24.95" customHeight="1">
      <c r="A99" s="9"/>
      <c r="B99" s="203"/>
      <c r="C99" s="204"/>
      <c r="D99" s="205" t="s">
        <v>1833</v>
      </c>
      <c r="E99" s="206"/>
      <c r="F99" s="206"/>
      <c r="G99" s="206"/>
      <c r="H99" s="206"/>
      <c r="I99" s="207"/>
      <c r="J99" s="208">
        <f>J128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0"/>
      <c r="C100" s="134"/>
      <c r="D100" s="211" t="s">
        <v>1834</v>
      </c>
      <c r="E100" s="212"/>
      <c r="F100" s="212"/>
      <c r="G100" s="212"/>
      <c r="H100" s="212"/>
      <c r="I100" s="213"/>
      <c r="J100" s="214">
        <f>J129</f>
        <v>0</v>
      </c>
      <c r="K100" s="134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0"/>
      <c r="C101" s="134"/>
      <c r="D101" s="211" t="s">
        <v>1835</v>
      </c>
      <c r="E101" s="212"/>
      <c r="F101" s="212"/>
      <c r="G101" s="212"/>
      <c r="H101" s="212"/>
      <c r="I101" s="213"/>
      <c r="J101" s="214">
        <f>J153</f>
        <v>0</v>
      </c>
      <c r="K101" s="134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0"/>
      <c r="C102" s="134"/>
      <c r="D102" s="211" t="s">
        <v>1836</v>
      </c>
      <c r="E102" s="212"/>
      <c r="F102" s="212"/>
      <c r="G102" s="212"/>
      <c r="H102" s="212"/>
      <c r="I102" s="213"/>
      <c r="J102" s="214">
        <f>J165</f>
        <v>0</v>
      </c>
      <c r="K102" s="134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4"/>
      <c r="D103" s="211" t="s">
        <v>1837</v>
      </c>
      <c r="E103" s="212"/>
      <c r="F103" s="212"/>
      <c r="G103" s="212"/>
      <c r="H103" s="212"/>
      <c r="I103" s="213"/>
      <c r="J103" s="214">
        <f>J173</f>
        <v>0</v>
      </c>
      <c r="K103" s="134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203"/>
      <c r="C104" s="204"/>
      <c r="D104" s="205" t="s">
        <v>1838</v>
      </c>
      <c r="E104" s="206"/>
      <c r="F104" s="206"/>
      <c r="G104" s="206"/>
      <c r="H104" s="206"/>
      <c r="I104" s="207"/>
      <c r="J104" s="208">
        <f>J175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210"/>
      <c r="C105" s="134"/>
      <c r="D105" s="211" t="s">
        <v>1839</v>
      </c>
      <c r="E105" s="212"/>
      <c r="F105" s="212"/>
      <c r="G105" s="212"/>
      <c r="H105" s="212"/>
      <c r="I105" s="213"/>
      <c r="J105" s="214">
        <f>J176</f>
        <v>0</v>
      </c>
      <c r="K105" s="134"/>
      <c r="L105" s="21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9"/>
      <c r="B106" s="40"/>
      <c r="C106" s="41"/>
      <c r="D106" s="41"/>
      <c r="E106" s="41"/>
      <c r="F106" s="41"/>
      <c r="G106" s="41"/>
      <c r="H106" s="41"/>
      <c r="I106" s="155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67"/>
      <c r="C107" s="68"/>
      <c r="D107" s="68"/>
      <c r="E107" s="68"/>
      <c r="F107" s="68"/>
      <c r="G107" s="68"/>
      <c r="H107" s="68"/>
      <c r="I107" s="193"/>
      <c r="J107" s="68"/>
      <c r="K107" s="68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11" spans="1:31" s="2" customFormat="1" ht="6.95" customHeight="1">
      <c r="A111" s="39"/>
      <c r="B111" s="69"/>
      <c r="C111" s="70"/>
      <c r="D111" s="70"/>
      <c r="E111" s="70"/>
      <c r="F111" s="70"/>
      <c r="G111" s="70"/>
      <c r="H111" s="70"/>
      <c r="I111" s="196"/>
      <c r="J111" s="70"/>
      <c r="K111" s="70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4.95" customHeight="1">
      <c r="A112" s="39"/>
      <c r="B112" s="40"/>
      <c r="C112" s="24" t="s">
        <v>159</v>
      </c>
      <c r="D112" s="41"/>
      <c r="E112" s="41"/>
      <c r="F112" s="41"/>
      <c r="G112" s="41"/>
      <c r="H112" s="41"/>
      <c r="I112" s="155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155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16</v>
      </c>
      <c r="D114" s="41"/>
      <c r="E114" s="41"/>
      <c r="F114" s="41"/>
      <c r="G114" s="41"/>
      <c r="H114" s="41"/>
      <c r="I114" s="155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" customHeight="1">
      <c r="A115" s="39"/>
      <c r="B115" s="40"/>
      <c r="C115" s="41"/>
      <c r="D115" s="41"/>
      <c r="E115" s="197" t="str">
        <f>E7</f>
        <v>Revitalizace čistírny odpadních vod v areálu nemocnice Rychnov nad Kněžnou</v>
      </c>
      <c r="F115" s="33"/>
      <c r="G115" s="33"/>
      <c r="H115" s="33"/>
      <c r="I115" s="155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2:12" s="1" customFormat="1" ht="12" customHeight="1">
      <c r="B116" s="22"/>
      <c r="C116" s="33" t="s">
        <v>137</v>
      </c>
      <c r="D116" s="23"/>
      <c r="E116" s="23"/>
      <c r="F116" s="23"/>
      <c r="G116" s="23"/>
      <c r="H116" s="23"/>
      <c r="I116" s="147"/>
      <c r="J116" s="23"/>
      <c r="K116" s="23"/>
      <c r="L116" s="21"/>
    </row>
    <row r="117" spans="1:31" s="2" customFormat="1" ht="14.4" customHeight="1">
      <c r="A117" s="39"/>
      <c r="B117" s="40"/>
      <c r="C117" s="41"/>
      <c r="D117" s="41"/>
      <c r="E117" s="197" t="s">
        <v>1831</v>
      </c>
      <c r="F117" s="41"/>
      <c r="G117" s="41"/>
      <c r="H117" s="41"/>
      <c r="I117" s="155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139</v>
      </c>
      <c r="D118" s="41"/>
      <c r="E118" s="41"/>
      <c r="F118" s="41"/>
      <c r="G118" s="41"/>
      <c r="H118" s="41"/>
      <c r="I118" s="155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4.4" customHeight="1">
      <c r="A119" s="39"/>
      <c r="B119" s="40"/>
      <c r="C119" s="41"/>
      <c r="D119" s="41"/>
      <c r="E119" s="77" t="str">
        <f>E11</f>
        <v>IO.04 - Nová areálová dešťová kanalizace</v>
      </c>
      <c r="F119" s="41"/>
      <c r="G119" s="41"/>
      <c r="H119" s="41"/>
      <c r="I119" s="155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155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20</v>
      </c>
      <c r="D121" s="41"/>
      <c r="E121" s="41"/>
      <c r="F121" s="28" t="str">
        <f>F14</f>
        <v xml:space="preserve"> </v>
      </c>
      <c r="G121" s="41"/>
      <c r="H121" s="41"/>
      <c r="I121" s="157" t="s">
        <v>22</v>
      </c>
      <c r="J121" s="80" t="str">
        <f>IF(J14="","",J14)</f>
        <v>25. 8. 2020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155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6" customHeight="1">
      <c r="A123" s="39"/>
      <c r="B123" s="40"/>
      <c r="C123" s="33" t="s">
        <v>24</v>
      </c>
      <c r="D123" s="41"/>
      <c r="E123" s="41"/>
      <c r="F123" s="28" t="str">
        <f>E17</f>
        <v xml:space="preserve"> </v>
      </c>
      <c r="G123" s="41"/>
      <c r="H123" s="41"/>
      <c r="I123" s="157" t="s">
        <v>29</v>
      </c>
      <c r="J123" s="37" t="str">
        <f>E23</f>
        <v xml:space="preserve">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6" customHeight="1">
      <c r="A124" s="39"/>
      <c r="B124" s="40"/>
      <c r="C124" s="33" t="s">
        <v>27</v>
      </c>
      <c r="D124" s="41"/>
      <c r="E124" s="41"/>
      <c r="F124" s="28" t="str">
        <f>IF(E20="","",E20)</f>
        <v>Vyplň údaj</v>
      </c>
      <c r="G124" s="41"/>
      <c r="H124" s="41"/>
      <c r="I124" s="157" t="s">
        <v>31</v>
      </c>
      <c r="J124" s="37" t="str">
        <f>E26</f>
        <v xml:space="preserve"> 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0.3" customHeight="1">
      <c r="A125" s="39"/>
      <c r="B125" s="40"/>
      <c r="C125" s="41"/>
      <c r="D125" s="41"/>
      <c r="E125" s="41"/>
      <c r="F125" s="41"/>
      <c r="G125" s="41"/>
      <c r="H125" s="41"/>
      <c r="I125" s="155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11" customFormat="1" ht="29.25" customHeight="1">
      <c r="A126" s="216"/>
      <c r="B126" s="217"/>
      <c r="C126" s="218" t="s">
        <v>160</v>
      </c>
      <c r="D126" s="219" t="s">
        <v>58</v>
      </c>
      <c r="E126" s="219" t="s">
        <v>54</v>
      </c>
      <c r="F126" s="219" t="s">
        <v>55</v>
      </c>
      <c r="G126" s="219" t="s">
        <v>161</v>
      </c>
      <c r="H126" s="219" t="s">
        <v>162</v>
      </c>
      <c r="I126" s="220" t="s">
        <v>163</v>
      </c>
      <c r="J126" s="221" t="s">
        <v>147</v>
      </c>
      <c r="K126" s="222" t="s">
        <v>164</v>
      </c>
      <c r="L126" s="223"/>
      <c r="M126" s="101" t="s">
        <v>1</v>
      </c>
      <c r="N126" s="102" t="s">
        <v>37</v>
      </c>
      <c r="O126" s="102" t="s">
        <v>165</v>
      </c>
      <c r="P126" s="102" t="s">
        <v>166</v>
      </c>
      <c r="Q126" s="102" t="s">
        <v>167</v>
      </c>
      <c r="R126" s="102" t="s">
        <v>168</v>
      </c>
      <c r="S126" s="102" t="s">
        <v>169</v>
      </c>
      <c r="T126" s="103" t="s">
        <v>170</v>
      </c>
      <c r="U126" s="216"/>
      <c r="V126" s="216"/>
      <c r="W126" s="216"/>
      <c r="X126" s="216"/>
      <c r="Y126" s="216"/>
      <c r="Z126" s="216"/>
      <c r="AA126" s="216"/>
      <c r="AB126" s="216"/>
      <c r="AC126" s="216"/>
      <c r="AD126" s="216"/>
      <c r="AE126" s="216"/>
    </row>
    <row r="127" spans="1:63" s="2" customFormat="1" ht="22.8" customHeight="1">
      <c r="A127" s="39"/>
      <c r="B127" s="40"/>
      <c r="C127" s="108" t="s">
        <v>171</v>
      </c>
      <c r="D127" s="41"/>
      <c r="E127" s="41"/>
      <c r="F127" s="41"/>
      <c r="G127" s="41"/>
      <c r="H127" s="41"/>
      <c r="I127" s="155"/>
      <c r="J127" s="224">
        <f>BK127</f>
        <v>0</v>
      </c>
      <c r="K127" s="41"/>
      <c r="L127" s="45"/>
      <c r="M127" s="104"/>
      <c r="N127" s="225"/>
      <c r="O127" s="105"/>
      <c r="P127" s="226">
        <f>P128+P175</f>
        <v>0</v>
      </c>
      <c r="Q127" s="105"/>
      <c r="R127" s="226">
        <f>R128+R175</f>
        <v>123.881282</v>
      </c>
      <c r="S127" s="105"/>
      <c r="T127" s="227">
        <f>T128+T175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72</v>
      </c>
      <c r="AU127" s="18" t="s">
        <v>149</v>
      </c>
      <c r="BK127" s="228">
        <f>BK128+BK175</f>
        <v>0</v>
      </c>
    </row>
    <row r="128" spans="1:63" s="12" customFormat="1" ht="25.9" customHeight="1">
      <c r="A128" s="12"/>
      <c r="B128" s="229"/>
      <c r="C128" s="230"/>
      <c r="D128" s="231" t="s">
        <v>72</v>
      </c>
      <c r="E128" s="232" t="s">
        <v>172</v>
      </c>
      <c r="F128" s="232" t="s">
        <v>1840</v>
      </c>
      <c r="G128" s="230"/>
      <c r="H128" s="230"/>
      <c r="I128" s="233"/>
      <c r="J128" s="234">
        <f>BK128</f>
        <v>0</v>
      </c>
      <c r="K128" s="230"/>
      <c r="L128" s="235"/>
      <c r="M128" s="236"/>
      <c r="N128" s="237"/>
      <c r="O128" s="237"/>
      <c r="P128" s="238">
        <f>P129+P153+P165+P173</f>
        <v>0</v>
      </c>
      <c r="Q128" s="237"/>
      <c r="R128" s="238">
        <f>R129+R153+R165+R173</f>
        <v>123.881282</v>
      </c>
      <c r="S128" s="237"/>
      <c r="T128" s="239">
        <f>T129+T153+T165+T173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40" t="s">
        <v>80</v>
      </c>
      <c r="AT128" s="241" t="s">
        <v>72</v>
      </c>
      <c r="AU128" s="241" t="s">
        <v>73</v>
      </c>
      <c r="AY128" s="240" t="s">
        <v>174</v>
      </c>
      <c r="BK128" s="242">
        <f>BK129+BK153+BK165+BK173</f>
        <v>0</v>
      </c>
    </row>
    <row r="129" spans="1:63" s="12" customFormat="1" ht="22.8" customHeight="1">
      <c r="A129" s="12"/>
      <c r="B129" s="229"/>
      <c r="C129" s="230"/>
      <c r="D129" s="231" t="s">
        <v>72</v>
      </c>
      <c r="E129" s="243" t="s">
        <v>80</v>
      </c>
      <c r="F129" s="243" t="s">
        <v>1841</v>
      </c>
      <c r="G129" s="230"/>
      <c r="H129" s="230"/>
      <c r="I129" s="233"/>
      <c r="J129" s="244">
        <f>BK129</f>
        <v>0</v>
      </c>
      <c r="K129" s="230"/>
      <c r="L129" s="235"/>
      <c r="M129" s="236"/>
      <c r="N129" s="237"/>
      <c r="O129" s="237"/>
      <c r="P129" s="238">
        <f>SUM(P130:P152)</f>
        <v>0</v>
      </c>
      <c r="Q129" s="237"/>
      <c r="R129" s="238">
        <f>SUM(R130:R152)</f>
        <v>116.28</v>
      </c>
      <c r="S129" s="237"/>
      <c r="T129" s="239">
        <f>SUM(T130:T152)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40" t="s">
        <v>80</v>
      </c>
      <c r="AT129" s="241" t="s">
        <v>72</v>
      </c>
      <c r="AU129" s="241" t="s">
        <v>80</v>
      </c>
      <c r="AY129" s="240" t="s">
        <v>174</v>
      </c>
      <c r="BK129" s="242">
        <f>SUM(BK130:BK152)</f>
        <v>0</v>
      </c>
    </row>
    <row r="130" spans="1:65" s="2" customFormat="1" ht="21.6" customHeight="1">
      <c r="A130" s="39"/>
      <c r="B130" s="40"/>
      <c r="C130" s="245" t="s">
        <v>80</v>
      </c>
      <c r="D130" s="245" t="s">
        <v>176</v>
      </c>
      <c r="E130" s="246" t="s">
        <v>1842</v>
      </c>
      <c r="F130" s="247" t="s">
        <v>1843</v>
      </c>
      <c r="G130" s="248" t="s">
        <v>221</v>
      </c>
      <c r="H130" s="249">
        <v>68.4</v>
      </c>
      <c r="I130" s="250"/>
      <c r="J130" s="251">
        <f>ROUND(I130*H130,2)</f>
        <v>0</v>
      </c>
      <c r="K130" s="252"/>
      <c r="L130" s="45"/>
      <c r="M130" s="253" t="s">
        <v>1</v>
      </c>
      <c r="N130" s="254" t="s">
        <v>38</v>
      </c>
      <c r="O130" s="92"/>
      <c r="P130" s="255">
        <f>O130*H130</f>
        <v>0</v>
      </c>
      <c r="Q130" s="255">
        <v>0</v>
      </c>
      <c r="R130" s="255">
        <f>Q130*H130</f>
        <v>0</v>
      </c>
      <c r="S130" s="255">
        <v>0</v>
      </c>
      <c r="T130" s="256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57" t="s">
        <v>180</v>
      </c>
      <c r="AT130" s="257" t="s">
        <v>176</v>
      </c>
      <c r="AU130" s="257" t="s">
        <v>82</v>
      </c>
      <c r="AY130" s="18" t="s">
        <v>174</v>
      </c>
      <c r="BE130" s="258">
        <f>IF(N130="základní",J130,0)</f>
        <v>0</v>
      </c>
      <c r="BF130" s="258">
        <f>IF(N130="snížená",J130,0)</f>
        <v>0</v>
      </c>
      <c r="BG130" s="258">
        <f>IF(N130="zákl. přenesená",J130,0)</f>
        <v>0</v>
      </c>
      <c r="BH130" s="258">
        <f>IF(N130="sníž. přenesená",J130,0)</f>
        <v>0</v>
      </c>
      <c r="BI130" s="258">
        <f>IF(N130="nulová",J130,0)</f>
        <v>0</v>
      </c>
      <c r="BJ130" s="18" t="s">
        <v>80</v>
      </c>
      <c r="BK130" s="258">
        <f>ROUND(I130*H130,2)</f>
        <v>0</v>
      </c>
      <c r="BL130" s="18" t="s">
        <v>180</v>
      </c>
      <c r="BM130" s="257" t="s">
        <v>1844</v>
      </c>
    </row>
    <row r="131" spans="1:51" s="13" customFormat="1" ht="12">
      <c r="A131" s="13"/>
      <c r="B131" s="259"/>
      <c r="C131" s="260"/>
      <c r="D131" s="261" t="s">
        <v>223</v>
      </c>
      <c r="E131" s="262" t="s">
        <v>1</v>
      </c>
      <c r="F131" s="263" t="s">
        <v>2026</v>
      </c>
      <c r="G131" s="260"/>
      <c r="H131" s="264">
        <v>68.4</v>
      </c>
      <c r="I131" s="265"/>
      <c r="J131" s="260"/>
      <c r="K131" s="260"/>
      <c r="L131" s="266"/>
      <c r="M131" s="267"/>
      <c r="N131" s="268"/>
      <c r="O131" s="268"/>
      <c r="P131" s="268"/>
      <c r="Q131" s="268"/>
      <c r="R131" s="268"/>
      <c r="S131" s="268"/>
      <c r="T131" s="26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70" t="s">
        <v>223</v>
      </c>
      <c r="AU131" s="270" t="s">
        <v>82</v>
      </c>
      <c r="AV131" s="13" t="s">
        <v>82</v>
      </c>
      <c r="AW131" s="13" t="s">
        <v>30</v>
      </c>
      <c r="AX131" s="13" t="s">
        <v>80</v>
      </c>
      <c r="AY131" s="270" t="s">
        <v>174</v>
      </c>
    </row>
    <row r="132" spans="1:65" s="2" customFormat="1" ht="21.6" customHeight="1">
      <c r="A132" s="39"/>
      <c r="B132" s="40"/>
      <c r="C132" s="245" t="s">
        <v>82</v>
      </c>
      <c r="D132" s="245" t="s">
        <v>176</v>
      </c>
      <c r="E132" s="246" t="s">
        <v>1846</v>
      </c>
      <c r="F132" s="247" t="s">
        <v>1847</v>
      </c>
      <c r="G132" s="248" t="s">
        <v>221</v>
      </c>
      <c r="H132" s="249">
        <v>34.2</v>
      </c>
      <c r="I132" s="250"/>
      <c r="J132" s="251">
        <f>ROUND(I132*H132,2)</f>
        <v>0</v>
      </c>
      <c r="K132" s="252"/>
      <c r="L132" s="45"/>
      <c r="M132" s="253" t="s">
        <v>1</v>
      </c>
      <c r="N132" s="254" t="s">
        <v>38</v>
      </c>
      <c r="O132" s="92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7" t="s">
        <v>180</v>
      </c>
      <c r="AT132" s="257" t="s">
        <v>176</v>
      </c>
      <c r="AU132" s="257" t="s">
        <v>82</v>
      </c>
      <c r="AY132" s="18" t="s">
        <v>174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8" t="s">
        <v>80</v>
      </c>
      <c r="BK132" s="258">
        <f>ROUND(I132*H132,2)</f>
        <v>0</v>
      </c>
      <c r="BL132" s="18" t="s">
        <v>180</v>
      </c>
      <c r="BM132" s="257" t="s">
        <v>1848</v>
      </c>
    </row>
    <row r="133" spans="1:51" s="13" customFormat="1" ht="12">
      <c r="A133" s="13"/>
      <c r="B133" s="259"/>
      <c r="C133" s="260"/>
      <c r="D133" s="261" t="s">
        <v>223</v>
      </c>
      <c r="E133" s="262" t="s">
        <v>1</v>
      </c>
      <c r="F133" s="263" t="s">
        <v>2027</v>
      </c>
      <c r="G133" s="260"/>
      <c r="H133" s="264">
        <v>34.2</v>
      </c>
      <c r="I133" s="265"/>
      <c r="J133" s="260"/>
      <c r="K133" s="260"/>
      <c r="L133" s="266"/>
      <c r="M133" s="267"/>
      <c r="N133" s="268"/>
      <c r="O133" s="268"/>
      <c r="P133" s="268"/>
      <c r="Q133" s="268"/>
      <c r="R133" s="268"/>
      <c r="S133" s="268"/>
      <c r="T133" s="26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70" t="s">
        <v>223</v>
      </c>
      <c r="AU133" s="270" t="s">
        <v>82</v>
      </c>
      <c r="AV133" s="13" t="s">
        <v>82</v>
      </c>
      <c r="AW133" s="13" t="s">
        <v>30</v>
      </c>
      <c r="AX133" s="13" t="s">
        <v>80</v>
      </c>
      <c r="AY133" s="270" t="s">
        <v>174</v>
      </c>
    </row>
    <row r="134" spans="1:65" s="2" customFormat="1" ht="21.6" customHeight="1">
      <c r="A134" s="39"/>
      <c r="B134" s="40"/>
      <c r="C134" s="245" t="s">
        <v>185</v>
      </c>
      <c r="D134" s="245" t="s">
        <v>176</v>
      </c>
      <c r="E134" s="246" t="s">
        <v>1850</v>
      </c>
      <c r="F134" s="247" t="s">
        <v>1851</v>
      </c>
      <c r="G134" s="248" t="s">
        <v>188</v>
      </c>
      <c r="H134" s="249">
        <v>114</v>
      </c>
      <c r="I134" s="250"/>
      <c r="J134" s="251">
        <f>ROUND(I134*H134,2)</f>
        <v>0</v>
      </c>
      <c r="K134" s="252"/>
      <c r="L134" s="45"/>
      <c r="M134" s="253" t="s">
        <v>1</v>
      </c>
      <c r="N134" s="254" t="s">
        <v>38</v>
      </c>
      <c r="O134" s="92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7" t="s">
        <v>180</v>
      </c>
      <c r="AT134" s="257" t="s">
        <v>176</v>
      </c>
      <c r="AU134" s="257" t="s">
        <v>82</v>
      </c>
      <c r="AY134" s="18" t="s">
        <v>174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8" t="s">
        <v>80</v>
      </c>
      <c r="BK134" s="258">
        <f>ROUND(I134*H134,2)</f>
        <v>0</v>
      </c>
      <c r="BL134" s="18" t="s">
        <v>180</v>
      </c>
      <c r="BM134" s="257" t="s">
        <v>1852</v>
      </c>
    </row>
    <row r="135" spans="1:51" s="13" customFormat="1" ht="12">
      <c r="A135" s="13"/>
      <c r="B135" s="259"/>
      <c r="C135" s="260"/>
      <c r="D135" s="261" t="s">
        <v>223</v>
      </c>
      <c r="E135" s="262" t="s">
        <v>1</v>
      </c>
      <c r="F135" s="263" t="s">
        <v>2028</v>
      </c>
      <c r="G135" s="260"/>
      <c r="H135" s="264">
        <v>114</v>
      </c>
      <c r="I135" s="265"/>
      <c r="J135" s="260"/>
      <c r="K135" s="260"/>
      <c r="L135" s="266"/>
      <c r="M135" s="267"/>
      <c r="N135" s="268"/>
      <c r="O135" s="268"/>
      <c r="P135" s="268"/>
      <c r="Q135" s="268"/>
      <c r="R135" s="268"/>
      <c r="S135" s="268"/>
      <c r="T135" s="26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70" t="s">
        <v>223</v>
      </c>
      <c r="AU135" s="270" t="s">
        <v>82</v>
      </c>
      <c r="AV135" s="13" t="s">
        <v>82</v>
      </c>
      <c r="AW135" s="13" t="s">
        <v>30</v>
      </c>
      <c r="AX135" s="13" t="s">
        <v>80</v>
      </c>
      <c r="AY135" s="270" t="s">
        <v>174</v>
      </c>
    </row>
    <row r="136" spans="1:65" s="2" customFormat="1" ht="21.6" customHeight="1">
      <c r="A136" s="39"/>
      <c r="B136" s="40"/>
      <c r="C136" s="245" t="s">
        <v>180</v>
      </c>
      <c r="D136" s="245" t="s">
        <v>176</v>
      </c>
      <c r="E136" s="246" t="s">
        <v>1854</v>
      </c>
      <c r="F136" s="247" t="s">
        <v>1855</v>
      </c>
      <c r="G136" s="248" t="s">
        <v>221</v>
      </c>
      <c r="H136" s="249">
        <v>13.68</v>
      </c>
      <c r="I136" s="250"/>
      <c r="J136" s="251">
        <f>ROUND(I136*H136,2)</f>
        <v>0</v>
      </c>
      <c r="K136" s="252"/>
      <c r="L136" s="45"/>
      <c r="M136" s="253" t="s">
        <v>1</v>
      </c>
      <c r="N136" s="254" t="s">
        <v>38</v>
      </c>
      <c r="O136" s="92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7" t="s">
        <v>180</v>
      </c>
      <c r="AT136" s="257" t="s">
        <v>176</v>
      </c>
      <c r="AU136" s="257" t="s">
        <v>82</v>
      </c>
      <c r="AY136" s="18" t="s">
        <v>174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8" t="s">
        <v>80</v>
      </c>
      <c r="BK136" s="258">
        <f>ROUND(I136*H136,2)</f>
        <v>0</v>
      </c>
      <c r="BL136" s="18" t="s">
        <v>180</v>
      </c>
      <c r="BM136" s="257" t="s">
        <v>1856</v>
      </c>
    </row>
    <row r="137" spans="1:51" s="13" customFormat="1" ht="12">
      <c r="A137" s="13"/>
      <c r="B137" s="259"/>
      <c r="C137" s="260"/>
      <c r="D137" s="261" t="s">
        <v>223</v>
      </c>
      <c r="E137" s="262" t="s">
        <v>1</v>
      </c>
      <c r="F137" s="263" t="s">
        <v>2029</v>
      </c>
      <c r="G137" s="260"/>
      <c r="H137" s="264">
        <v>13.68</v>
      </c>
      <c r="I137" s="265"/>
      <c r="J137" s="260"/>
      <c r="K137" s="260"/>
      <c r="L137" s="266"/>
      <c r="M137" s="267"/>
      <c r="N137" s="268"/>
      <c r="O137" s="268"/>
      <c r="P137" s="268"/>
      <c r="Q137" s="268"/>
      <c r="R137" s="268"/>
      <c r="S137" s="268"/>
      <c r="T137" s="26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70" t="s">
        <v>223</v>
      </c>
      <c r="AU137" s="270" t="s">
        <v>82</v>
      </c>
      <c r="AV137" s="13" t="s">
        <v>82</v>
      </c>
      <c r="AW137" s="13" t="s">
        <v>30</v>
      </c>
      <c r="AX137" s="13" t="s">
        <v>73</v>
      </c>
      <c r="AY137" s="270" t="s">
        <v>174</v>
      </c>
    </row>
    <row r="138" spans="1:51" s="14" customFormat="1" ht="12">
      <c r="A138" s="14"/>
      <c r="B138" s="285"/>
      <c r="C138" s="286"/>
      <c r="D138" s="261" t="s">
        <v>223</v>
      </c>
      <c r="E138" s="287" t="s">
        <v>1</v>
      </c>
      <c r="F138" s="288" t="s">
        <v>521</v>
      </c>
      <c r="G138" s="286"/>
      <c r="H138" s="289">
        <v>13.68</v>
      </c>
      <c r="I138" s="290"/>
      <c r="J138" s="286"/>
      <c r="K138" s="286"/>
      <c r="L138" s="291"/>
      <c r="M138" s="292"/>
      <c r="N138" s="293"/>
      <c r="O138" s="293"/>
      <c r="P138" s="293"/>
      <c r="Q138" s="293"/>
      <c r="R138" s="293"/>
      <c r="S138" s="293"/>
      <c r="T138" s="29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95" t="s">
        <v>223</v>
      </c>
      <c r="AU138" s="295" t="s">
        <v>82</v>
      </c>
      <c r="AV138" s="14" t="s">
        <v>180</v>
      </c>
      <c r="AW138" s="14" t="s">
        <v>30</v>
      </c>
      <c r="AX138" s="14" t="s">
        <v>80</v>
      </c>
      <c r="AY138" s="295" t="s">
        <v>174</v>
      </c>
    </row>
    <row r="139" spans="1:65" s="2" customFormat="1" ht="21.6" customHeight="1">
      <c r="A139" s="39"/>
      <c r="B139" s="40"/>
      <c r="C139" s="245" t="s">
        <v>193</v>
      </c>
      <c r="D139" s="245" t="s">
        <v>176</v>
      </c>
      <c r="E139" s="246" t="s">
        <v>1858</v>
      </c>
      <c r="F139" s="247" t="s">
        <v>1859</v>
      </c>
      <c r="G139" s="248" t="s">
        <v>221</v>
      </c>
      <c r="H139" s="249">
        <v>13.68</v>
      </c>
      <c r="I139" s="250"/>
      <c r="J139" s="251">
        <f>ROUND(I139*H139,2)</f>
        <v>0</v>
      </c>
      <c r="K139" s="252"/>
      <c r="L139" s="45"/>
      <c r="M139" s="253" t="s">
        <v>1</v>
      </c>
      <c r="N139" s="254" t="s">
        <v>38</v>
      </c>
      <c r="O139" s="92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7" t="s">
        <v>180</v>
      </c>
      <c r="AT139" s="257" t="s">
        <v>176</v>
      </c>
      <c r="AU139" s="257" t="s">
        <v>82</v>
      </c>
      <c r="AY139" s="18" t="s">
        <v>174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8" t="s">
        <v>80</v>
      </c>
      <c r="BK139" s="258">
        <f>ROUND(I139*H139,2)</f>
        <v>0</v>
      </c>
      <c r="BL139" s="18" t="s">
        <v>180</v>
      </c>
      <c r="BM139" s="257" t="s">
        <v>1860</v>
      </c>
    </row>
    <row r="140" spans="1:51" s="13" customFormat="1" ht="12">
      <c r="A140" s="13"/>
      <c r="B140" s="259"/>
      <c r="C140" s="260"/>
      <c r="D140" s="261" t="s">
        <v>223</v>
      </c>
      <c r="E140" s="262" t="s">
        <v>1</v>
      </c>
      <c r="F140" s="263" t="s">
        <v>2030</v>
      </c>
      <c r="G140" s="260"/>
      <c r="H140" s="264">
        <v>13.68</v>
      </c>
      <c r="I140" s="265"/>
      <c r="J140" s="260"/>
      <c r="K140" s="260"/>
      <c r="L140" s="266"/>
      <c r="M140" s="267"/>
      <c r="N140" s="268"/>
      <c r="O140" s="268"/>
      <c r="P140" s="268"/>
      <c r="Q140" s="268"/>
      <c r="R140" s="268"/>
      <c r="S140" s="268"/>
      <c r="T140" s="26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70" t="s">
        <v>223</v>
      </c>
      <c r="AU140" s="270" t="s">
        <v>82</v>
      </c>
      <c r="AV140" s="13" t="s">
        <v>82</v>
      </c>
      <c r="AW140" s="13" t="s">
        <v>30</v>
      </c>
      <c r="AX140" s="13" t="s">
        <v>73</v>
      </c>
      <c r="AY140" s="270" t="s">
        <v>174</v>
      </c>
    </row>
    <row r="141" spans="1:51" s="14" customFormat="1" ht="12">
      <c r="A141" s="14"/>
      <c r="B141" s="285"/>
      <c r="C141" s="286"/>
      <c r="D141" s="261" t="s">
        <v>223</v>
      </c>
      <c r="E141" s="287" t="s">
        <v>1</v>
      </c>
      <c r="F141" s="288" t="s">
        <v>521</v>
      </c>
      <c r="G141" s="286"/>
      <c r="H141" s="289">
        <v>13.68</v>
      </c>
      <c r="I141" s="290"/>
      <c r="J141" s="286"/>
      <c r="K141" s="286"/>
      <c r="L141" s="291"/>
      <c r="M141" s="292"/>
      <c r="N141" s="293"/>
      <c r="O141" s="293"/>
      <c r="P141" s="293"/>
      <c r="Q141" s="293"/>
      <c r="R141" s="293"/>
      <c r="S141" s="293"/>
      <c r="T141" s="29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95" t="s">
        <v>223</v>
      </c>
      <c r="AU141" s="295" t="s">
        <v>82</v>
      </c>
      <c r="AV141" s="14" t="s">
        <v>180</v>
      </c>
      <c r="AW141" s="14" t="s">
        <v>30</v>
      </c>
      <c r="AX141" s="14" t="s">
        <v>80</v>
      </c>
      <c r="AY141" s="295" t="s">
        <v>174</v>
      </c>
    </row>
    <row r="142" spans="1:65" s="2" customFormat="1" ht="21.6" customHeight="1">
      <c r="A142" s="39"/>
      <c r="B142" s="40"/>
      <c r="C142" s="245" t="s">
        <v>197</v>
      </c>
      <c r="D142" s="245" t="s">
        <v>176</v>
      </c>
      <c r="E142" s="246" t="s">
        <v>1862</v>
      </c>
      <c r="F142" s="247" t="s">
        <v>1863</v>
      </c>
      <c r="G142" s="248" t="s">
        <v>221</v>
      </c>
      <c r="H142" s="249">
        <v>13.68</v>
      </c>
      <c r="I142" s="250"/>
      <c r="J142" s="251">
        <f>ROUND(I142*H142,2)</f>
        <v>0</v>
      </c>
      <c r="K142" s="252"/>
      <c r="L142" s="45"/>
      <c r="M142" s="253" t="s">
        <v>1</v>
      </c>
      <c r="N142" s="254" t="s">
        <v>38</v>
      </c>
      <c r="O142" s="92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7" t="s">
        <v>180</v>
      </c>
      <c r="AT142" s="257" t="s">
        <v>176</v>
      </c>
      <c r="AU142" s="257" t="s">
        <v>82</v>
      </c>
      <c r="AY142" s="18" t="s">
        <v>174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8" t="s">
        <v>80</v>
      </c>
      <c r="BK142" s="258">
        <f>ROUND(I142*H142,2)</f>
        <v>0</v>
      </c>
      <c r="BL142" s="18" t="s">
        <v>180</v>
      </c>
      <c r="BM142" s="257" t="s">
        <v>1864</v>
      </c>
    </row>
    <row r="143" spans="1:51" s="13" customFormat="1" ht="12">
      <c r="A143" s="13"/>
      <c r="B143" s="259"/>
      <c r="C143" s="260"/>
      <c r="D143" s="261" t="s">
        <v>223</v>
      </c>
      <c r="E143" s="262" t="s">
        <v>1</v>
      </c>
      <c r="F143" s="263" t="s">
        <v>2031</v>
      </c>
      <c r="G143" s="260"/>
      <c r="H143" s="264">
        <v>13.68</v>
      </c>
      <c r="I143" s="265"/>
      <c r="J143" s="260"/>
      <c r="K143" s="260"/>
      <c r="L143" s="266"/>
      <c r="M143" s="267"/>
      <c r="N143" s="268"/>
      <c r="O143" s="268"/>
      <c r="P143" s="268"/>
      <c r="Q143" s="268"/>
      <c r="R143" s="268"/>
      <c r="S143" s="268"/>
      <c r="T143" s="26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70" t="s">
        <v>223</v>
      </c>
      <c r="AU143" s="270" t="s">
        <v>82</v>
      </c>
      <c r="AV143" s="13" t="s">
        <v>82</v>
      </c>
      <c r="AW143" s="13" t="s">
        <v>30</v>
      </c>
      <c r="AX143" s="13" t="s">
        <v>80</v>
      </c>
      <c r="AY143" s="270" t="s">
        <v>174</v>
      </c>
    </row>
    <row r="144" spans="1:65" s="2" customFormat="1" ht="14.4" customHeight="1">
      <c r="A144" s="39"/>
      <c r="B144" s="40"/>
      <c r="C144" s="245" t="s">
        <v>201</v>
      </c>
      <c r="D144" s="245" t="s">
        <v>176</v>
      </c>
      <c r="E144" s="246" t="s">
        <v>1866</v>
      </c>
      <c r="F144" s="247" t="s">
        <v>1867</v>
      </c>
      <c r="G144" s="248" t="s">
        <v>221</v>
      </c>
      <c r="H144" s="249">
        <v>13.68</v>
      </c>
      <c r="I144" s="250"/>
      <c r="J144" s="251">
        <f>ROUND(I144*H144,2)</f>
        <v>0</v>
      </c>
      <c r="K144" s="252"/>
      <c r="L144" s="45"/>
      <c r="M144" s="253" t="s">
        <v>1</v>
      </c>
      <c r="N144" s="254" t="s">
        <v>38</v>
      </c>
      <c r="O144" s="92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7" t="s">
        <v>180</v>
      </c>
      <c r="AT144" s="257" t="s">
        <v>176</v>
      </c>
      <c r="AU144" s="257" t="s">
        <v>82</v>
      </c>
      <c r="AY144" s="18" t="s">
        <v>174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8" t="s">
        <v>80</v>
      </c>
      <c r="BK144" s="258">
        <f>ROUND(I144*H144,2)</f>
        <v>0</v>
      </c>
      <c r="BL144" s="18" t="s">
        <v>180</v>
      </c>
      <c r="BM144" s="257" t="s">
        <v>1868</v>
      </c>
    </row>
    <row r="145" spans="1:51" s="13" customFormat="1" ht="12">
      <c r="A145" s="13"/>
      <c r="B145" s="259"/>
      <c r="C145" s="260"/>
      <c r="D145" s="261" t="s">
        <v>223</v>
      </c>
      <c r="E145" s="262" t="s">
        <v>1</v>
      </c>
      <c r="F145" s="263" t="s">
        <v>2032</v>
      </c>
      <c r="G145" s="260"/>
      <c r="H145" s="264">
        <v>13.68</v>
      </c>
      <c r="I145" s="265"/>
      <c r="J145" s="260"/>
      <c r="K145" s="260"/>
      <c r="L145" s="266"/>
      <c r="M145" s="267"/>
      <c r="N145" s="268"/>
      <c r="O145" s="268"/>
      <c r="P145" s="268"/>
      <c r="Q145" s="268"/>
      <c r="R145" s="268"/>
      <c r="S145" s="268"/>
      <c r="T145" s="26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70" t="s">
        <v>223</v>
      </c>
      <c r="AU145" s="270" t="s">
        <v>82</v>
      </c>
      <c r="AV145" s="13" t="s">
        <v>82</v>
      </c>
      <c r="AW145" s="13" t="s">
        <v>30</v>
      </c>
      <c r="AX145" s="13" t="s">
        <v>80</v>
      </c>
      <c r="AY145" s="270" t="s">
        <v>174</v>
      </c>
    </row>
    <row r="146" spans="1:65" s="2" customFormat="1" ht="21.6" customHeight="1">
      <c r="A146" s="39"/>
      <c r="B146" s="40"/>
      <c r="C146" s="245" t="s">
        <v>205</v>
      </c>
      <c r="D146" s="245" t="s">
        <v>176</v>
      </c>
      <c r="E146" s="246" t="s">
        <v>1869</v>
      </c>
      <c r="F146" s="247" t="s">
        <v>1870</v>
      </c>
      <c r="G146" s="248" t="s">
        <v>245</v>
      </c>
      <c r="H146" s="249">
        <v>24.624</v>
      </c>
      <c r="I146" s="250"/>
      <c r="J146" s="251">
        <f>ROUND(I146*H146,2)</f>
        <v>0</v>
      </c>
      <c r="K146" s="252"/>
      <c r="L146" s="45"/>
      <c r="M146" s="253" t="s">
        <v>1</v>
      </c>
      <c r="N146" s="254" t="s">
        <v>38</v>
      </c>
      <c r="O146" s="92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7" t="s">
        <v>180</v>
      </c>
      <c r="AT146" s="257" t="s">
        <v>176</v>
      </c>
      <c r="AU146" s="257" t="s">
        <v>82</v>
      </c>
      <c r="AY146" s="18" t="s">
        <v>174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8" t="s">
        <v>80</v>
      </c>
      <c r="BK146" s="258">
        <f>ROUND(I146*H146,2)</f>
        <v>0</v>
      </c>
      <c r="BL146" s="18" t="s">
        <v>180</v>
      </c>
      <c r="BM146" s="257" t="s">
        <v>1871</v>
      </c>
    </row>
    <row r="147" spans="1:51" s="13" customFormat="1" ht="12">
      <c r="A147" s="13"/>
      <c r="B147" s="259"/>
      <c r="C147" s="260"/>
      <c r="D147" s="261" t="s">
        <v>223</v>
      </c>
      <c r="E147" s="262" t="s">
        <v>1</v>
      </c>
      <c r="F147" s="263" t="s">
        <v>2033</v>
      </c>
      <c r="G147" s="260"/>
      <c r="H147" s="264">
        <v>24.624</v>
      </c>
      <c r="I147" s="265"/>
      <c r="J147" s="260"/>
      <c r="K147" s="260"/>
      <c r="L147" s="266"/>
      <c r="M147" s="267"/>
      <c r="N147" s="268"/>
      <c r="O147" s="268"/>
      <c r="P147" s="268"/>
      <c r="Q147" s="268"/>
      <c r="R147" s="268"/>
      <c r="S147" s="268"/>
      <c r="T147" s="26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70" t="s">
        <v>223</v>
      </c>
      <c r="AU147" s="270" t="s">
        <v>82</v>
      </c>
      <c r="AV147" s="13" t="s">
        <v>82</v>
      </c>
      <c r="AW147" s="13" t="s">
        <v>30</v>
      </c>
      <c r="AX147" s="13" t="s">
        <v>80</v>
      </c>
      <c r="AY147" s="270" t="s">
        <v>174</v>
      </c>
    </row>
    <row r="148" spans="1:65" s="2" customFormat="1" ht="14.4" customHeight="1">
      <c r="A148" s="39"/>
      <c r="B148" s="40"/>
      <c r="C148" s="271" t="s">
        <v>210</v>
      </c>
      <c r="D148" s="271" t="s">
        <v>242</v>
      </c>
      <c r="E148" s="272" t="s">
        <v>1873</v>
      </c>
      <c r="F148" s="273" t="s">
        <v>1874</v>
      </c>
      <c r="G148" s="274" t="s">
        <v>245</v>
      </c>
      <c r="H148" s="275">
        <v>23.256</v>
      </c>
      <c r="I148" s="276"/>
      <c r="J148" s="277">
        <f>ROUND(I148*H148,2)</f>
        <v>0</v>
      </c>
      <c r="K148" s="278"/>
      <c r="L148" s="279"/>
      <c r="M148" s="280" t="s">
        <v>1</v>
      </c>
      <c r="N148" s="281" t="s">
        <v>38</v>
      </c>
      <c r="O148" s="92"/>
      <c r="P148" s="255">
        <f>O148*H148</f>
        <v>0</v>
      </c>
      <c r="Q148" s="255">
        <v>1</v>
      </c>
      <c r="R148" s="255">
        <f>Q148*H148</f>
        <v>23.256</v>
      </c>
      <c r="S148" s="255">
        <v>0</v>
      </c>
      <c r="T148" s="256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7" t="s">
        <v>205</v>
      </c>
      <c r="AT148" s="257" t="s">
        <v>242</v>
      </c>
      <c r="AU148" s="257" t="s">
        <v>82</v>
      </c>
      <c r="AY148" s="18" t="s">
        <v>174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8" t="s">
        <v>80</v>
      </c>
      <c r="BK148" s="258">
        <f>ROUND(I148*H148,2)</f>
        <v>0</v>
      </c>
      <c r="BL148" s="18" t="s">
        <v>180</v>
      </c>
      <c r="BM148" s="257" t="s">
        <v>1875</v>
      </c>
    </row>
    <row r="149" spans="1:51" s="13" customFormat="1" ht="12">
      <c r="A149" s="13"/>
      <c r="B149" s="259"/>
      <c r="C149" s="260"/>
      <c r="D149" s="261" t="s">
        <v>223</v>
      </c>
      <c r="E149" s="262" t="s">
        <v>1</v>
      </c>
      <c r="F149" s="263" t="s">
        <v>2034</v>
      </c>
      <c r="G149" s="260"/>
      <c r="H149" s="264">
        <v>23.256</v>
      </c>
      <c r="I149" s="265"/>
      <c r="J149" s="260"/>
      <c r="K149" s="260"/>
      <c r="L149" s="266"/>
      <c r="M149" s="267"/>
      <c r="N149" s="268"/>
      <c r="O149" s="268"/>
      <c r="P149" s="268"/>
      <c r="Q149" s="268"/>
      <c r="R149" s="268"/>
      <c r="S149" s="268"/>
      <c r="T149" s="26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70" t="s">
        <v>223</v>
      </c>
      <c r="AU149" s="270" t="s">
        <v>82</v>
      </c>
      <c r="AV149" s="13" t="s">
        <v>82</v>
      </c>
      <c r="AW149" s="13" t="s">
        <v>30</v>
      </c>
      <c r="AX149" s="13" t="s">
        <v>73</v>
      </c>
      <c r="AY149" s="270" t="s">
        <v>174</v>
      </c>
    </row>
    <row r="150" spans="1:51" s="14" customFormat="1" ht="12">
      <c r="A150" s="14"/>
      <c r="B150" s="285"/>
      <c r="C150" s="286"/>
      <c r="D150" s="261" t="s">
        <v>223</v>
      </c>
      <c r="E150" s="287" t="s">
        <v>1</v>
      </c>
      <c r="F150" s="288" t="s">
        <v>521</v>
      </c>
      <c r="G150" s="286"/>
      <c r="H150" s="289">
        <v>23.256</v>
      </c>
      <c r="I150" s="290"/>
      <c r="J150" s="286"/>
      <c r="K150" s="286"/>
      <c r="L150" s="291"/>
      <c r="M150" s="292"/>
      <c r="N150" s="293"/>
      <c r="O150" s="293"/>
      <c r="P150" s="293"/>
      <c r="Q150" s="293"/>
      <c r="R150" s="293"/>
      <c r="S150" s="293"/>
      <c r="T150" s="29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95" t="s">
        <v>223</v>
      </c>
      <c r="AU150" s="295" t="s">
        <v>82</v>
      </c>
      <c r="AV150" s="14" t="s">
        <v>180</v>
      </c>
      <c r="AW150" s="14" t="s">
        <v>30</v>
      </c>
      <c r="AX150" s="14" t="s">
        <v>80</v>
      </c>
      <c r="AY150" s="295" t="s">
        <v>174</v>
      </c>
    </row>
    <row r="151" spans="1:65" s="2" customFormat="1" ht="14.4" customHeight="1">
      <c r="A151" s="39"/>
      <c r="B151" s="40"/>
      <c r="C151" s="271" t="s">
        <v>214</v>
      </c>
      <c r="D151" s="271" t="s">
        <v>242</v>
      </c>
      <c r="E151" s="272" t="s">
        <v>1877</v>
      </c>
      <c r="F151" s="273" t="s">
        <v>1878</v>
      </c>
      <c r="G151" s="274" t="s">
        <v>245</v>
      </c>
      <c r="H151" s="275">
        <v>93.024</v>
      </c>
      <c r="I151" s="276"/>
      <c r="J151" s="277">
        <f>ROUND(I151*H151,2)</f>
        <v>0</v>
      </c>
      <c r="K151" s="278"/>
      <c r="L151" s="279"/>
      <c r="M151" s="280" t="s">
        <v>1</v>
      </c>
      <c r="N151" s="281" t="s">
        <v>38</v>
      </c>
      <c r="O151" s="92"/>
      <c r="P151" s="255">
        <f>O151*H151</f>
        <v>0</v>
      </c>
      <c r="Q151" s="255">
        <v>1</v>
      </c>
      <c r="R151" s="255">
        <f>Q151*H151</f>
        <v>93.024</v>
      </c>
      <c r="S151" s="255">
        <v>0</v>
      </c>
      <c r="T151" s="256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7" t="s">
        <v>205</v>
      </c>
      <c r="AT151" s="257" t="s">
        <v>242</v>
      </c>
      <c r="AU151" s="257" t="s">
        <v>82</v>
      </c>
      <c r="AY151" s="18" t="s">
        <v>174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8" t="s">
        <v>80</v>
      </c>
      <c r="BK151" s="258">
        <f>ROUND(I151*H151,2)</f>
        <v>0</v>
      </c>
      <c r="BL151" s="18" t="s">
        <v>180</v>
      </c>
      <c r="BM151" s="257" t="s">
        <v>1879</v>
      </c>
    </row>
    <row r="152" spans="1:51" s="13" customFormat="1" ht="12">
      <c r="A152" s="13"/>
      <c r="B152" s="259"/>
      <c r="C152" s="260"/>
      <c r="D152" s="261" t="s">
        <v>223</v>
      </c>
      <c r="E152" s="262" t="s">
        <v>1</v>
      </c>
      <c r="F152" s="263" t="s">
        <v>2035</v>
      </c>
      <c r="G152" s="260"/>
      <c r="H152" s="264">
        <v>93.024</v>
      </c>
      <c r="I152" s="265"/>
      <c r="J152" s="260"/>
      <c r="K152" s="260"/>
      <c r="L152" s="266"/>
      <c r="M152" s="267"/>
      <c r="N152" s="268"/>
      <c r="O152" s="268"/>
      <c r="P152" s="268"/>
      <c r="Q152" s="268"/>
      <c r="R152" s="268"/>
      <c r="S152" s="268"/>
      <c r="T152" s="26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70" t="s">
        <v>223</v>
      </c>
      <c r="AU152" s="270" t="s">
        <v>82</v>
      </c>
      <c r="AV152" s="13" t="s">
        <v>82</v>
      </c>
      <c r="AW152" s="13" t="s">
        <v>30</v>
      </c>
      <c r="AX152" s="13" t="s">
        <v>80</v>
      </c>
      <c r="AY152" s="270" t="s">
        <v>174</v>
      </c>
    </row>
    <row r="153" spans="1:63" s="12" customFormat="1" ht="22.8" customHeight="1">
      <c r="A153" s="12"/>
      <c r="B153" s="229"/>
      <c r="C153" s="230"/>
      <c r="D153" s="231" t="s">
        <v>72</v>
      </c>
      <c r="E153" s="243" t="s">
        <v>180</v>
      </c>
      <c r="F153" s="243" t="s">
        <v>1881</v>
      </c>
      <c r="G153" s="230"/>
      <c r="H153" s="230"/>
      <c r="I153" s="233"/>
      <c r="J153" s="244">
        <f>BK153</f>
        <v>0</v>
      </c>
      <c r="K153" s="230"/>
      <c r="L153" s="235"/>
      <c r="M153" s="236"/>
      <c r="N153" s="237"/>
      <c r="O153" s="237"/>
      <c r="P153" s="238">
        <f>SUM(P154:P164)</f>
        <v>0</v>
      </c>
      <c r="Q153" s="237"/>
      <c r="R153" s="238">
        <f>SUM(R154:R164)</f>
        <v>0.030522</v>
      </c>
      <c r="S153" s="237"/>
      <c r="T153" s="239">
        <f>SUM(T154:T164)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40" t="s">
        <v>80</v>
      </c>
      <c r="AT153" s="241" t="s">
        <v>72</v>
      </c>
      <c r="AU153" s="241" t="s">
        <v>80</v>
      </c>
      <c r="AY153" s="240" t="s">
        <v>174</v>
      </c>
      <c r="BK153" s="242">
        <f>SUM(BK154:BK164)</f>
        <v>0</v>
      </c>
    </row>
    <row r="154" spans="1:65" s="2" customFormat="1" ht="14.4" customHeight="1">
      <c r="A154" s="39"/>
      <c r="B154" s="40"/>
      <c r="C154" s="245" t="s">
        <v>218</v>
      </c>
      <c r="D154" s="245" t="s">
        <v>176</v>
      </c>
      <c r="E154" s="246" t="s">
        <v>1882</v>
      </c>
      <c r="F154" s="247" t="s">
        <v>1883</v>
      </c>
      <c r="G154" s="248" t="s">
        <v>221</v>
      </c>
      <c r="H154" s="249">
        <v>5.814</v>
      </c>
      <c r="I154" s="250"/>
      <c r="J154" s="251">
        <f>ROUND(I154*H154,2)</f>
        <v>0</v>
      </c>
      <c r="K154" s="252"/>
      <c r="L154" s="45"/>
      <c r="M154" s="253" t="s">
        <v>1</v>
      </c>
      <c r="N154" s="254" t="s">
        <v>38</v>
      </c>
      <c r="O154" s="92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57" t="s">
        <v>180</v>
      </c>
      <c r="AT154" s="257" t="s">
        <v>176</v>
      </c>
      <c r="AU154" s="257" t="s">
        <v>82</v>
      </c>
      <c r="AY154" s="18" t="s">
        <v>174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8" t="s">
        <v>80</v>
      </c>
      <c r="BK154" s="258">
        <f>ROUND(I154*H154,2)</f>
        <v>0</v>
      </c>
      <c r="BL154" s="18" t="s">
        <v>180</v>
      </c>
      <c r="BM154" s="257" t="s">
        <v>1884</v>
      </c>
    </row>
    <row r="155" spans="1:51" s="13" customFormat="1" ht="12">
      <c r="A155" s="13"/>
      <c r="B155" s="259"/>
      <c r="C155" s="260"/>
      <c r="D155" s="261" t="s">
        <v>223</v>
      </c>
      <c r="E155" s="262" t="s">
        <v>1</v>
      </c>
      <c r="F155" s="263" t="s">
        <v>2036</v>
      </c>
      <c r="G155" s="260"/>
      <c r="H155" s="264">
        <v>5.814</v>
      </c>
      <c r="I155" s="265"/>
      <c r="J155" s="260"/>
      <c r="K155" s="260"/>
      <c r="L155" s="266"/>
      <c r="M155" s="267"/>
      <c r="N155" s="268"/>
      <c r="O155" s="268"/>
      <c r="P155" s="268"/>
      <c r="Q155" s="268"/>
      <c r="R155" s="268"/>
      <c r="S155" s="268"/>
      <c r="T155" s="26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70" t="s">
        <v>223</v>
      </c>
      <c r="AU155" s="270" t="s">
        <v>82</v>
      </c>
      <c r="AV155" s="13" t="s">
        <v>82</v>
      </c>
      <c r="AW155" s="13" t="s">
        <v>30</v>
      </c>
      <c r="AX155" s="13" t="s">
        <v>73</v>
      </c>
      <c r="AY155" s="270" t="s">
        <v>174</v>
      </c>
    </row>
    <row r="156" spans="1:51" s="14" customFormat="1" ht="12">
      <c r="A156" s="14"/>
      <c r="B156" s="285"/>
      <c r="C156" s="286"/>
      <c r="D156" s="261" t="s">
        <v>223</v>
      </c>
      <c r="E156" s="287" t="s">
        <v>1</v>
      </c>
      <c r="F156" s="288" t="s">
        <v>521</v>
      </c>
      <c r="G156" s="286"/>
      <c r="H156" s="289">
        <v>5.814</v>
      </c>
      <c r="I156" s="290"/>
      <c r="J156" s="286"/>
      <c r="K156" s="286"/>
      <c r="L156" s="291"/>
      <c r="M156" s="292"/>
      <c r="N156" s="293"/>
      <c r="O156" s="293"/>
      <c r="P156" s="293"/>
      <c r="Q156" s="293"/>
      <c r="R156" s="293"/>
      <c r="S156" s="293"/>
      <c r="T156" s="29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95" t="s">
        <v>223</v>
      </c>
      <c r="AU156" s="295" t="s">
        <v>82</v>
      </c>
      <c r="AV156" s="14" t="s">
        <v>180</v>
      </c>
      <c r="AW156" s="14" t="s">
        <v>30</v>
      </c>
      <c r="AX156" s="14" t="s">
        <v>80</v>
      </c>
      <c r="AY156" s="295" t="s">
        <v>174</v>
      </c>
    </row>
    <row r="157" spans="1:65" s="2" customFormat="1" ht="21.6" customHeight="1">
      <c r="A157" s="39"/>
      <c r="B157" s="40"/>
      <c r="C157" s="245" t="s">
        <v>225</v>
      </c>
      <c r="D157" s="245" t="s">
        <v>176</v>
      </c>
      <c r="E157" s="246" t="s">
        <v>1886</v>
      </c>
      <c r="F157" s="247" t="s">
        <v>1887</v>
      </c>
      <c r="G157" s="248" t="s">
        <v>221</v>
      </c>
      <c r="H157" s="249">
        <v>0.338</v>
      </c>
      <c r="I157" s="250"/>
      <c r="J157" s="251">
        <f>ROUND(I157*H157,2)</f>
        <v>0</v>
      </c>
      <c r="K157" s="252"/>
      <c r="L157" s="45"/>
      <c r="M157" s="253" t="s">
        <v>1</v>
      </c>
      <c r="N157" s="254" t="s">
        <v>38</v>
      </c>
      <c r="O157" s="92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7" t="s">
        <v>180</v>
      </c>
      <c r="AT157" s="257" t="s">
        <v>176</v>
      </c>
      <c r="AU157" s="257" t="s">
        <v>82</v>
      </c>
      <c r="AY157" s="18" t="s">
        <v>174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8" t="s">
        <v>80</v>
      </c>
      <c r="BK157" s="258">
        <f>ROUND(I157*H157,2)</f>
        <v>0</v>
      </c>
      <c r="BL157" s="18" t="s">
        <v>180</v>
      </c>
      <c r="BM157" s="257" t="s">
        <v>1888</v>
      </c>
    </row>
    <row r="158" spans="1:51" s="13" customFormat="1" ht="12">
      <c r="A158" s="13"/>
      <c r="B158" s="259"/>
      <c r="C158" s="260"/>
      <c r="D158" s="261" t="s">
        <v>223</v>
      </c>
      <c r="E158" s="262" t="s">
        <v>1</v>
      </c>
      <c r="F158" s="263" t="s">
        <v>1889</v>
      </c>
      <c r="G158" s="260"/>
      <c r="H158" s="264">
        <v>0.338</v>
      </c>
      <c r="I158" s="265"/>
      <c r="J158" s="260"/>
      <c r="K158" s="260"/>
      <c r="L158" s="266"/>
      <c r="M158" s="267"/>
      <c r="N158" s="268"/>
      <c r="O158" s="268"/>
      <c r="P158" s="268"/>
      <c r="Q158" s="268"/>
      <c r="R158" s="268"/>
      <c r="S158" s="268"/>
      <c r="T158" s="26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70" t="s">
        <v>223</v>
      </c>
      <c r="AU158" s="270" t="s">
        <v>82</v>
      </c>
      <c r="AV158" s="13" t="s">
        <v>82</v>
      </c>
      <c r="AW158" s="13" t="s">
        <v>30</v>
      </c>
      <c r="AX158" s="13" t="s">
        <v>73</v>
      </c>
      <c r="AY158" s="270" t="s">
        <v>174</v>
      </c>
    </row>
    <row r="159" spans="1:51" s="14" customFormat="1" ht="12">
      <c r="A159" s="14"/>
      <c r="B159" s="285"/>
      <c r="C159" s="286"/>
      <c r="D159" s="261" t="s">
        <v>223</v>
      </c>
      <c r="E159" s="287" t="s">
        <v>1</v>
      </c>
      <c r="F159" s="288" t="s">
        <v>521</v>
      </c>
      <c r="G159" s="286"/>
      <c r="H159" s="289">
        <v>0.338</v>
      </c>
      <c r="I159" s="290"/>
      <c r="J159" s="286"/>
      <c r="K159" s="286"/>
      <c r="L159" s="291"/>
      <c r="M159" s="292"/>
      <c r="N159" s="293"/>
      <c r="O159" s="293"/>
      <c r="P159" s="293"/>
      <c r="Q159" s="293"/>
      <c r="R159" s="293"/>
      <c r="S159" s="293"/>
      <c r="T159" s="29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95" t="s">
        <v>223</v>
      </c>
      <c r="AU159" s="295" t="s">
        <v>82</v>
      </c>
      <c r="AV159" s="14" t="s">
        <v>180</v>
      </c>
      <c r="AW159" s="14" t="s">
        <v>30</v>
      </c>
      <c r="AX159" s="14" t="s">
        <v>80</v>
      </c>
      <c r="AY159" s="295" t="s">
        <v>174</v>
      </c>
    </row>
    <row r="160" spans="1:65" s="2" customFormat="1" ht="21.6" customHeight="1">
      <c r="A160" s="39"/>
      <c r="B160" s="40"/>
      <c r="C160" s="245" t="s">
        <v>230</v>
      </c>
      <c r="D160" s="245" t="s">
        <v>176</v>
      </c>
      <c r="E160" s="246" t="s">
        <v>1891</v>
      </c>
      <c r="F160" s="247" t="s">
        <v>1892</v>
      </c>
      <c r="G160" s="248" t="s">
        <v>188</v>
      </c>
      <c r="H160" s="249">
        <v>0.6</v>
      </c>
      <c r="I160" s="250"/>
      <c r="J160" s="251">
        <f>ROUND(I160*H160,2)</f>
        <v>0</v>
      </c>
      <c r="K160" s="252"/>
      <c r="L160" s="45"/>
      <c r="M160" s="253" t="s">
        <v>1</v>
      </c>
      <c r="N160" s="254" t="s">
        <v>38</v>
      </c>
      <c r="O160" s="92"/>
      <c r="P160" s="255">
        <f>O160*H160</f>
        <v>0</v>
      </c>
      <c r="Q160" s="255">
        <v>0.00632</v>
      </c>
      <c r="R160" s="255">
        <f>Q160*H160</f>
        <v>0.003792</v>
      </c>
      <c r="S160" s="255">
        <v>0</v>
      </c>
      <c r="T160" s="256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7" t="s">
        <v>180</v>
      </c>
      <c r="AT160" s="257" t="s">
        <v>176</v>
      </c>
      <c r="AU160" s="257" t="s">
        <v>82</v>
      </c>
      <c r="AY160" s="18" t="s">
        <v>174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8" t="s">
        <v>80</v>
      </c>
      <c r="BK160" s="258">
        <f>ROUND(I160*H160,2)</f>
        <v>0</v>
      </c>
      <c r="BL160" s="18" t="s">
        <v>180</v>
      </c>
      <c r="BM160" s="257" t="s">
        <v>1893</v>
      </c>
    </row>
    <row r="161" spans="1:51" s="13" customFormat="1" ht="12">
      <c r="A161" s="13"/>
      <c r="B161" s="259"/>
      <c r="C161" s="260"/>
      <c r="D161" s="261" t="s">
        <v>223</v>
      </c>
      <c r="E161" s="262" t="s">
        <v>1</v>
      </c>
      <c r="F161" s="263" t="s">
        <v>1894</v>
      </c>
      <c r="G161" s="260"/>
      <c r="H161" s="264">
        <v>0.6</v>
      </c>
      <c r="I161" s="265"/>
      <c r="J161" s="260"/>
      <c r="K161" s="260"/>
      <c r="L161" s="266"/>
      <c r="M161" s="267"/>
      <c r="N161" s="268"/>
      <c r="O161" s="268"/>
      <c r="P161" s="268"/>
      <c r="Q161" s="268"/>
      <c r="R161" s="268"/>
      <c r="S161" s="268"/>
      <c r="T161" s="26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70" t="s">
        <v>223</v>
      </c>
      <c r="AU161" s="270" t="s">
        <v>82</v>
      </c>
      <c r="AV161" s="13" t="s">
        <v>82</v>
      </c>
      <c r="AW161" s="13" t="s">
        <v>30</v>
      </c>
      <c r="AX161" s="13" t="s">
        <v>73</v>
      </c>
      <c r="AY161" s="270" t="s">
        <v>174</v>
      </c>
    </row>
    <row r="162" spans="1:51" s="14" customFormat="1" ht="12">
      <c r="A162" s="14"/>
      <c r="B162" s="285"/>
      <c r="C162" s="286"/>
      <c r="D162" s="261" t="s">
        <v>223</v>
      </c>
      <c r="E162" s="287" t="s">
        <v>1</v>
      </c>
      <c r="F162" s="288" t="s">
        <v>521</v>
      </c>
      <c r="G162" s="286"/>
      <c r="H162" s="289">
        <v>0.6</v>
      </c>
      <c r="I162" s="290"/>
      <c r="J162" s="286"/>
      <c r="K162" s="286"/>
      <c r="L162" s="291"/>
      <c r="M162" s="292"/>
      <c r="N162" s="293"/>
      <c r="O162" s="293"/>
      <c r="P162" s="293"/>
      <c r="Q162" s="293"/>
      <c r="R162" s="293"/>
      <c r="S162" s="293"/>
      <c r="T162" s="29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95" t="s">
        <v>223</v>
      </c>
      <c r="AU162" s="295" t="s">
        <v>82</v>
      </c>
      <c r="AV162" s="14" t="s">
        <v>180</v>
      </c>
      <c r="AW162" s="14" t="s">
        <v>30</v>
      </c>
      <c r="AX162" s="14" t="s">
        <v>80</v>
      </c>
      <c r="AY162" s="295" t="s">
        <v>174</v>
      </c>
    </row>
    <row r="163" spans="1:65" s="2" customFormat="1" ht="14.4" customHeight="1">
      <c r="A163" s="39"/>
      <c r="B163" s="40"/>
      <c r="C163" s="271" t="s">
        <v>234</v>
      </c>
      <c r="D163" s="271" t="s">
        <v>242</v>
      </c>
      <c r="E163" s="272" t="s">
        <v>1896</v>
      </c>
      <c r="F163" s="273" t="s">
        <v>1897</v>
      </c>
      <c r="G163" s="274" t="s">
        <v>188</v>
      </c>
      <c r="H163" s="275">
        <v>2.25</v>
      </c>
      <c r="I163" s="276"/>
      <c r="J163" s="277">
        <f>ROUND(I163*H163,2)</f>
        <v>0</v>
      </c>
      <c r="K163" s="278"/>
      <c r="L163" s="279"/>
      <c r="M163" s="280" t="s">
        <v>1</v>
      </c>
      <c r="N163" s="281" t="s">
        <v>38</v>
      </c>
      <c r="O163" s="92"/>
      <c r="P163" s="255">
        <f>O163*H163</f>
        <v>0</v>
      </c>
      <c r="Q163" s="255">
        <v>0.01188</v>
      </c>
      <c r="R163" s="255">
        <f>Q163*H163</f>
        <v>0.02673</v>
      </c>
      <c r="S163" s="255">
        <v>0</v>
      </c>
      <c r="T163" s="256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57" t="s">
        <v>205</v>
      </c>
      <c r="AT163" s="257" t="s">
        <v>242</v>
      </c>
      <c r="AU163" s="257" t="s">
        <v>82</v>
      </c>
      <c r="AY163" s="18" t="s">
        <v>174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8" t="s">
        <v>80</v>
      </c>
      <c r="BK163" s="258">
        <f>ROUND(I163*H163,2)</f>
        <v>0</v>
      </c>
      <c r="BL163" s="18" t="s">
        <v>180</v>
      </c>
      <c r="BM163" s="257" t="s">
        <v>1898</v>
      </c>
    </row>
    <row r="164" spans="1:51" s="13" customFormat="1" ht="12">
      <c r="A164" s="13"/>
      <c r="B164" s="259"/>
      <c r="C164" s="260"/>
      <c r="D164" s="261" t="s">
        <v>223</v>
      </c>
      <c r="E164" s="262" t="s">
        <v>1</v>
      </c>
      <c r="F164" s="263" t="s">
        <v>1899</v>
      </c>
      <c r="G164" s="260"/>
      <c r="H164" s="264">
        <v>2.25</v>
      </c>
      <c r="I164" s="265"/>
      <c r="J164" s="260"/>
      <c r="K164" s="260"/>
      <c r="L164" s="266"/>
      <c r="M164" s="267"/>
      <c r="N164" s="268"/>
      <c r="O164" s="268"/>
      <c r="P164" s="268"/>
      <c r="Q164" s="268"/>
      <c r="R164" s="268"/>
      <c r="S164" s="268"/>
      <c r="T164" s="26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70" t="s">
        <v>223</v>
      </c>
      <c r="AU164" s="270" t="s">
        <v>82</v>
      </c>
      <c r="AV164" s="13" t="s">
        <v>82</v>
      </c>
      <c r="AW164" s="13" t="s">
        <v>30</v>
      </c>
      <c r="AX164" s="13" t="s">
        <v>80</v>
      </c>
      <c r="AY164" s="270" t="s">
        <v>174</v>
      </c>
    </row>
    <row r="165" spans="1:63" s="12" customFormat="1" ht="22.8" customHeight="1">
      <c r="A165" s="12"/>
      <c r="B165" s="229"/>
      <c r="C165" s="230"/>
      <c r="D165" s="231" t="s">
        <v>72</v>
      </c>
      <c r="E165" s="243" t="s">
        <v>205</v>
      </c>
      <c r="F165" s="243" t="s">
        <v>1900</v>
      </c>
      <c r="G165" s="230"/>
      <c r="H165" s="230"/>
      <c r="I165" s="233"/>
      <c r="J165" s="244">
        <f>BK165</f>
        <v>0</v>
      </c>
      <c r="K165" s="230"/>
      <c r="L165" s="235"/>
      <c r="M165" s="236"/>
      <c r="N165" s="237"/>
      <c r="O165" s="237"/>
      <c r="P165" s="238">
        <f>SUM(P166:P172)</f>
        <v>0</v>
      </c>
      <c r="Q165" s="237"/>
      <c r="R165" s="238">
        <f>SUM(R166:R172)</f>
        <v>7.57076</v>
      </c>
      <c r="S165" s="237"/>
      <c r="T165" s="239">
        <f>SUM(T166:T172)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40" t="s">
        <v>80</v>
      </c>
      <c r="AT165" s="241" t="s">
        <v>72</v>
      </c>
      <c r="AU165" s="241" t="s">
        <v>80</v>
      </c>
      <c r="AY165" s="240" t="s">
        <v>174</v>
      </c>
      <c r="BK165" s="242">
        <f>SUM(BK166:BK172)</f>
        <v>0</v>
      </c>
    </row>
    <row r="166" spans="1:65" s="2" customFormat="1" ht="32.4" customHeight="1">
      <c r="A166" s="39"/>
      <c r="B166" s="40"/>
      <c r="C166" s="245" t="s">
        <v>332</v>
      </c>
      <c r="D166" s="245" t="s">
        <v>176</v>
      </c>
      <c r="E166" s="246" t="s">
        <v>2037</v>
      </c>
      <c r="F166" s="247" t="s">
        <v>2038</v>
      </c>
      <c r="G166" s="248" t="s">
        <v>208</v>
      </c>
      <c r="H166" s="249">
        <v>28</v>
      </c>
      <c r="I166" s="250"/>
      <c r="J166" s="251">
        <f>ROUND(I166*H166,2)</f>
        <v>0</v>
      </c>
      <c r="K166" s="252"/>
      <c r="L166" s="45"/>
      <c r="M166" s="253" t="s">
        <v>1</v>
      </c>
      <c r="N166" s="254" t="s">
        <v>38</v>
      </c>
      <c r="O166" s="92"/>
      <c r="P166" s="255">
        <f>O166*H166</f>
        <v>0</v>
      </c>
      <c r="Q166" s="255">
        <v>1E-05</v>
      </c>
      <c r="R166" s="255">
        <f>Q166*H166</f>
        <v>0.00028000000000000003</v>
      </c>
      <c r="S166" s="255">
        <v>0</v>
      </c>
      <c r="T166" s="256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7" t="s">
        <v>180</v>
      </c>
      <c r="AT166" s="257" t="s">
        <v>176</v>
      </c>
      <c r="AU166" s="257" t="s">
        <v>82</v>
      </c>
      <c r="AY166" s="18" t="s">
        <v>174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8" t="s">
        <v>80</v>
      </c>
      <c r="BK166" s="258">
        <f>ROUND(I166*H166,2)</f>
        <v>0</v>
      </c>
      <c r="BL166" s="18" t="s">
        <v>180</v>
      </c>
      <c r="BM166" s="257" t="s">
        <v>2039</v>
      </c>
    </row>
    <row r="167" spans="1:65" s="2" customFormat="1" ht="21.6" customHeight="1">
      <c r="A167" s="39"/>
      <c r="B167" s="40"/>
      <c r="C167" s="271" t="s">
        <v>336</v>
      </c>
      <c r="D167" s="271" t="s">
        <v>242</v>
      </c>
      <c r="E167" s="272" t="s">
        <v>2040</v>
      </c>
      <c r="F167" s="273" t="s">
        <v>2041</v>
      </c>
      <c r="G167" s="274" t="s">
        <v>208</v>
      </c>
      <c r="H167" s="275">
        <v>28</v>
      </c>
      <c r="I167" s="276"/>
      <c r="J167" s="277">
        <f>ROUND(I167*H167,2)</f>
        <v>0</v>
      </c>
      <c r="K167" s="278"/>
      <c r="L167" s="279"/>
      <c r="M167" s="280" t="s">
        <v>1</v>
      </c>
      <c r="N167" s="281" t="s">
        <v>38</v>
      </c>
      <c r="O167" s="92"/>
      <c r="P167" s="255">
        <f>O167*H167</f>
        <v>0</v>
      </c>
      <c r="Q167" s="255">
        <v>0.00241</v>
      </c>
      <c r="R167" s="255">
        <f>Q167*H167</f>
        <v>0.06748</v>
      </c>
      <c r="S167" s="255">
        <v>0</v>
      </c>
      <c r="T167" s="256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7" t="s">
        <v>205</v>
      </c>
      <c r="AT167" s="257" t="s">
        <v>242</v>
      </c>
      <c r="AU167" s="257" t="s">
        <v>82</v>
      </c>
      <c r="AY167" s="18" t="s">
        <v>174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8" t="s">
        <v>80</v>
      </c>
      <c r="BK167" s="258">
        <f>ROUND(I167*H167,2)</f>
        <v>0</v>
      </c>
      <c r="BL167" s="18" t="s">
        <v>180</v>
      </c>
      <c r="BM167" s="257" t="s">
        <v>2042</v>
      </c>
    </row>
    <row r="168" spans="1:65" s="2" customFormat="1" ht="21.6" customHeight="1">
      <c r="A168" s="39"/>
      <c r="B168" s="40"/>
      <c r="C168" s="271" t="s">
        <v>301</v>
      </c>
      <c r="D168" s="271" t="s">
        <v>242</v>
      </c>
      <c r="E168" s="272" t="s">
        <v>1931</v>
      </c>
      <c r="F168" s="273" t="s">
        <v>2043</v>
      </c>
      <c r="G168" s="274" t="s">
        <v>179</v>
      </c>
      <c r="H168" s="275">
        <v>3</v>
      </c>
      <c r="I168" s="276"/>
      <c r="J168" s="277">
        <f>ROUND(I168*H168,2)</f>
        <v>0</v>
      </c>
      <c r="K168" s="278"/>
      <c r="L168" s="279"/>
      <c r="M168" s="280" t="s">
        <v>1</v>
      </c>
      <c r="N168" s="281" t="s">
        <v>38</v>
      </c>
      <c r="O168" s="92"/>
      <c r="P168" s="255">
        <f>O168*H168</f>
        <v>0</v>
      </c>
      <c r="Q168" s="255">
        <v>0.162</v>
      </c>
      <c r="R168" s="255">
        <f>Q168*H168</f>
        <v>0.486</v>
      </c>
      <c r="S168" s="255">
        <v>0</v>
      </c>
      <c r="T168" s="256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57" t="s">
        <v>205</v>
      </c>
      <c r="AT168" s="257" t="s">
        <v>242</v>
      </c>
      <c r="AU168" s="257" t="s">
        <v>82</v>
      </c>
      <c r="AY168" s="18" t="s">
        <v>174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8" t="s">
        <v>80</v>
      </c>
      <c r="BK168" s="258">
        <f>ROUND(I168*H168,2)</f>
        <v>0</v>
      </c>
      <c r="BL168" s="18" t="s">
        <v>180</v>
      </c>
      <c r="BM168" s="257" t="s">
        <v>1933</v>
      </c>
    </row>
    <row r="169" spans="1:65" s="2" customFormat="1" ht="21.6" customHeight="1">
      <c r="A169" s="39"/>
      <c r="B169" s="40"/>
      <c r="C169" s="271" t="s">
        <v>341</v>
      </c>
      <c r="D169" s="271" t="s">
        <v>242</v>
      </c>
      <c r="E169" s="272" t="s">
        <v>2044</v>
      </c>
      <c r="F169" s="273" t="s">
        <v>2045</v>
      </c>
      <c r="G169" s="274" t="s">
        <v>179</v>
      </c>
      <c r="H169" s="275">
        <v>2</v>
      </c>
      <c r="I169" s="276"/>
      <c r="J169" s="277">
        <f>ROUND(I169*H169,2)</f>
        <v>0</v>
      </c>
      <c r="K169" s="278"/>
      <c r="L169" s="279"/>
      <c r="M169" s="280" t="s">
        <v>1</v>
      </c>
      <c r="N169" s="281" t="s">
        <v>38</v>
      </c>
      <c r="O169" s="92"/>
      <c r="P169" s="255">
        <f>O169*H169</f>
        <v>0</v>
      </c>
      <c r="Q169" s="255">
        <v>0.0255</v>
      </c>
      <c r="R169" s="255">
        <f>Q169*H169</f>
        <v>0.051</v>
      </c>
      <c r="S169" s="255">
        <v>0</v>
      </c>
      <c r="T169" s="256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7" t="s">
        <v>205</v>
      </c>
      <c r="AT169" s="257" t="s">
        <v>242</v>
      </c>
      <c r="AU169" s="257" t="s">
        <v>82</v>
      </c>
      <c r="AY169" s="18" t="s">
        <v>174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8" t="s">
        <v>80</v>
      </c>
      <c r="BK169" s="258">
        <f>ROUND(I169*H169,2)</f>
        <v>0</v>
      </c>
      <c r="BL169" s="18" t="s">
        <v>180</v>
      </c>
      <c r="BM169" s="257" t="s">
        <v>2046</v>
      </c>
    </row>
    <row r="170" spans="1:65" s="2" customFormat="1" ht="21.6" customHeight="1">
      <c r="A170" s="39"/>
      <c r="B170" s="40"/>
      <c r="C170" s="271" t="s">
        <v>307</v>
      </c>
      <c r="D170" s="271" t="s">
        <v>242</v>
      </c>
      <c r="E170" s="272" t="s">
        <v>1934</v>
      </c>
      <c r="F170" s="273" t="s">
        <v>1935</v>
      </c>
      <c r="G170" s="274" t="s">
        <v>179</v>
      </c>
      <c r="H170" s="275">
        <v>1</v>
      </c>
      <c r="I170" s="276"/>
      <c r="J170" s="277">
        <f>ROUND(I170*H170,2)</f>
        <v>0</v>
      </c>
      <c r="K170" s="278"/>
      <c r="L170" s="279"/>
      <c r="M170" s="280" t="s">
        <v>1</v>
      </c>
      <c r="N170" s="281" t="s">
        <v>38</v>
      </c>
      <c r="O170" s="92"/>
      <c r="P170" s="255">
        <f>O170*H170</f>
        <v>0</v>
      </c>
      <c r="Q170" s="255">
        <v>0.162</v>
      </c>
      <c r="R170" s="255">
        <f>Q170*H170</f>
        <v>0.162</v>
      </c>
      <c r="S170" s="255">
        <v>0</v>
      </c>
      <c r="T170" s="256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7" t="s">
        <v>205</v>
      </c>
      <c r="AT170" s="257" t="s">
        <v>242</v>
      </c>
      <c r="AU170" s="257" t="s">
        <v>82</v>
      </c>
      <c r="AY170" s="18" t="s">
        <v>174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8" t="s">
        <v>80</v>
      </c>
      <c r="BK170" s="258">
        <f>ROUND(I170*H170,2)</f>
        <v>0</v>
      </c>
      <c r="BL170" s="18" t="s">
        <v>180</v>
      </c>
      <c r="BM170" s="257" t="s">
        <v>1936</v>
      </c>
    </row>
    <row r="171" spans="1:65" s="2" customFormat="1" ht="21.6" customHeight="1">
      <c r="A171" s="39"/>
      <c r="B171" s="40"/>
      <c r="C171" s="271" t="s">
        <v>311</v>
      </c>
      <c r="D171" s="271" t="s">
        <v>242</v>
      </c>
      <c r="E171" s="272" t="s">
        <v>1937</v>
      </c>
      <c r="F171" s="273" t="s">
        <v>2047</v>
      </c>
      <c r="G171" s="274" t="s">
        <v>208</v>
      </c>
      <c r="H171" s="275">
        <v>40</v>
      </c>
      <c r="I171" s="276"/>
      <c r="J171" s="277">
        <f>ROUND(I171*H171,2)</f>
        <v>0</v>
      </c>
      <c r="K171" s="278"/>
      <c r="L171" s="279"/>
      <c r="M171" s="280" t="s">
        <v>1</v>
      </c>
      <c r="N171" s="281" t="s">
        <v>38</v>
      </c>
      <c r="O171" s="92"/>
      <c r="P171" s="255">
        <f>O171*H171</f>
        <v>0</v>
      </c>
      <c r="Q171" s="255">
        <v>0.162</v>
      </c>
      <c r="R171" s="255">
        <f>Q171*H171</f>
        <v>6.48</v>
      </c>
      <c r="S171" s="255">
        <v>0</v>
      </c>
      <c r="T171" s="256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7" t="s">
        <v>205</v>
      </c>
      <c r="AT171" s="257" t="s">
        <v>242</v>
      </c>
      <c r="AU171" s="257" t="s">
        <v>82</v>
      </c>
      <c r="AY171" s="18" t="s">
        <v>174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8" t="s">
        <v>80</v>
      </c>
      <c r="BK171" s="258">
        <f>ROUND(I171*H171,2)</f>
        <v>0</v>
      </c>
      <c r="BL171" s="18" t="s">
        <v>180</v>
      </c>
      <c r="BM171" s="257" t="s">
        <v>1939</v>
      </c>
    </row>
    <row r="172" spans="1:65" s="2" customFormat="1" ht="14.4" customHeight="1">
      <c r="A172" s="39"/>
      <c r="B172" s="40"/>
      <c r="C172" s="271" t="s">
        <v>315</v>
      </c>
      <c r="D172" s="271" t="s">
        <v>242</v>
      </c>
      <c r="E172" s="272" t="s">
        <v>2019</v>
      </c>
      <c r="F172" s="273" t="s">
        <v>2020</v>
      </c>
      <c r="G172" s="274" t="s">
        <v>179</v>
      </c>
      <c r="H172" s="275">
        <v>2</v>
      </c>
      <c r="I172" s="276"/>
      <c r="J172" s="277">
        <f>ROUND(I172*H172,2)</f>
        <v>0</v>
      </c>
      <c r="K172" s="278"/>
      <c r="L172" s="279"/>
      <c r="M172" s="280" t="s">
        <v>1</v>
      </c>
      <c r="N172" s="281" t="s">
        <v>38</v>
      </c>
      <c r="O172" s="92"/>
      <c r="P172" s="255">
        <f>O172*H172</f>
        <v>0</v>
      </c>
      <c r="Q172" s="255">
        <v>0.162</v>
      </c>
      <c r="R172" s="255">
        <f>Q172*H172</f>
        <v>0.324</v>
      </c>
      <c r="S172" s="255">
        <v>0</v>
      </c>
      <c r="T172" s="256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7" t="s">
        <v>205</v>
      </c>
      <c r="AT172" s="257" t="s">
        <v>242</v>
      </c>
      <c r="AU172" s="257" t="s">
        <v>82</v>
      </c>
      <c r="AY172" s="18" t="s">
        <v>174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8" t="s">
        <v>80</v>
      </c>
      <c r="BK172" s="258">
        <f>ROUND(I172*H172,2)</f>
        <v>0</v>
      </c>
      <c r="BL172" s="18" t="s">
        <v>180</v>
      </c>
      <c r="BM172" s="257" t="s">
        <v>2021</v>
      </c>
    </row>
    <row r="173" spans="1:63" s="12" customFormat="1" ht="22.8" customHeight="1">
      <c r="A173" s="12"/>
      <c r="B173" s="229"/>
      <c r="C173" s="230"/>
      <c r="D173" s="231" t="s">
        <v>72</v>
      </c>
      <c r="E173" s="243" t="s">
        <v>391</v>
      </c>
      <c r="F173" s="243" t="s">
        <v>1940</v>
      </c>
      <c r="G173" s="230"/>
      <c r="H173" s="230"/>
      <c r="I173" s="233"/>
      <c r="J173" s="244">
        <f>BK173</f>
        <v>0</v>
      </c>
      <c r="K173" s="230"/>
      <c r="L173" s="235"/>
      <c r="M173" s="236"/>
      <c r="N173" s="237"/>
      <c r="O173" s="237"/>
      <c r="P173" s="238">
        <f>P174</f>
        <v>0</v>
      </c>
      <c r="Q173" s="237"/>
      <c r="R173" s="238">
        <f>R174</f>
        <v>0</v>
      </c>
      <c r="S173" s="237"/>
      <c r="T173" s="239">
        <f>T174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40" t="s">
        <v>80</v>
      </c>
      <c r="AT173" s="241" t="s">
        <v>72</v>
      </c>
      <c r="AU173" s="241" t="s">
        <v>80</v>
      </c>
      <c r="AY173" s="240" t="s">
        <v>174</v>
      </c>
      <c r="BK173" s="242">
        <f>BK174</f>
        <v>0</v>
      </c>
    </row>
    <row r="174" spans="1:65" s="2" customFormat="1" ht="21.6" customHeight="1">
      <c r="A174" s="39"/>
      <c r="B174" s="40"/>
      <c r="C174" s="245" t="s">
        <v>323</v>
      </c>
      <c r="D174" s="245" t="s">
        <v>176</v>
      </c>
      <c r="E174" s="246" t="s">
        <v>1941</v>
      </c>
      <c r="F174" s="247" t="s">
        <v>1942</v>
      </c>
      <c r="G174" s="248" t="s">
        <v>245</v>
      </c>
      <c r="H174" s="249">
        <v>155.18</v>
      </c>
      <c r="I174" s="250"/>
      <c r="J174" s="251">
        <f>ROUND(I174*H174,2)</f>
        <v>0</v>
      </c>
      <c r="K174" s="252"/>
      <c r="L174" s="45"/>
      <c r="M174" s="253" t="s">
        <v>1</v>
      </c>
      <c r="N174" s="254" t="s">
        <v>38</v>
      </c>
      <c r="O174" s="92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7" t="s">
        <v>180</v>
      </c>
      <c r="AT174" s="257" t="s">
        <v>176</v>
      </c>
      <c r="AU174" s="257" t="s">
        <v>82</v>
      </c>
      <c r="AY174" s="18" t="s">
        <v>174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8" t="s">
        <v>80</v>
      </c>
      <c r="BK174" s="258">
        <f>ROUND(I174*H174,2)</f>
        <v>0</v>
      </c>
      <c r="BL174" s="18" t="s">
        <v>180</v>
      </c>
      <c r="BM174" s="257" t="s">
        <v>1943</v>
      </c>
    </row>
    <row r="175" spans="1:63" s="12" customFormat="1" ht="25.9" customHeight="1">
      <c r="A175" s="12"/>
      <c r="B175" s="229"/>
      <c r="C175" s="230"/>
      <c r="D175" s="231" t="s">
        <v>72</v>
      </c>
      <c r="E175" s="232" t="s">
        <v>242</v>
      </c>
      <c r="F175" s="232" t="s">
        <v>1944</v>
      </c>
      <c r="G175" s="230"/>
      <c r="H175" s="230"/>
      <c r="I175" s="233"/>
      <c r="J175" s="234">
        <f>BK175</f>
        <v>0</v>
      </c>
      <c r="K175" s="230"/>
      <c r="L175" s="235"/>
      <c r="M175" s="236"/>
      <c r="N175" s="237"/>
      <c r="O175" s="237"/>
      <c r="P175" s="238">
        <f>P176</f>
        <v>0</v>
      </c>
      <c r="Q175" s="237"/>
      <c r="R175" s="238">
        <f>R176</f>
        <v>0</v>
      </c>
      <c r="S175" s="237"/>
      <c r="T175" s="239">
        <f>T176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40" t="s">
        <v>185</v>
      </c>
      <c r="AT175" s="241" t="s">
        <v>72</v>
      </c>
      <c r="AU175" s="241" t="s">
        <v>73</v>
      </c>
      <c r="AY175" s="240" t="s">
        <v>174</v>
      </c>
      <c r="BK175" s="242">
        <f>BK176</f>
        <v>0</v>
      </c>
    </row>
    <row r="176" spans="1:63" s="12" customFormat="1" ht="22.8" customHeight="1">
      <c r="A176" s="12"/>
      <c r="B176" s="229"/>
      <c r="C176" s="230"/>
      <c r="D176" s="231" t="s">
        <v>72</v>
      </c>
      <c r="E176" s="243" t="s">
        <v>1945</v>
      </c>
      <c r="F176" s="243" t="s">
        <v>1946</v>
      </c>
      <c r="G176" s="230"/>
      <c r="H176" s="230"/>
      <c r="I176" s="233"/>
      <c r="J176" s="244">
        <f>BK176</f>
        <v>0</v>
      </c>
      <c r="K176" s="230"/>
      <c r="L176" s="235"/>
      <c r="M176" s="236"/>
      <c r="N176" s="237"/>
      <c r="O176" s="237"/>
      <c r="P176" s="238">
        <f>P177</f>
        <v>0</v>
      </c>
      <c r="Q176" s="237"/>
      <c r="R176" s="238">
        <f>R177</f>
        <v>0</v>
      </c>
      <c r="S176" s="237"/>
      <c r="T176" s="239">
        <f>T177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40" t="s">
        <v>185</v>
      </c>
      <c r="AT176" s="241" t="s">
        <v>72</v>
      </c>
      <c r="AU176" s="241" t="s">
        <v>80</v>
      </c>
      <c r="AY176" s="240" t="s">
        <v>174</v>
      </c>
      <c r="BK176" s="242">
        <f>BK177</f>
        <v>0</v>
      </c>
    </row>
    <row r="177" spans="1:65" s="2" customFormat="1" ht="21.6" customHeight="1">
      <c r="A177" s="39"/>
      <c r="B177" s="40"/>
      <c r="C177" s="245" t="s">
        <v>327</v>
      </c>
      <c r="D177" s="245" t="s">
        <v>176</v>
      </c>
      <c r="E177" s="246" t="s">
        <v>1947</v>
      </c>
      <c r="F177" s="247" t="s">
        <v>1948</v>
      </c>
      <c r="G177" s="248" t="s">
        <v>208</v>
      </c>
      <c r="H177" s="249">
        <v>28</v>
      </c>
      <c r="I177" s="250"/>
      <c r="J177" s="251">
        <f>ROUND(I177*H177,2)</f>
        <v>0</v>
      </c>
      <c r="K177" s="252"/>
      <c r="L177" s="45"/>
      <c r="M177" s="297" t="s">
        <v>1</v>
      </c>
      <c r="N177" s="298" t="s">
        <v>38</v>
      </c>
      <c r="O177" s="299"/>
      <c r="P177" s="300">
        <f>O177*H177</f>
        <v>0</v>
      </c>
      <c r="Q177" s="300">
        <v>0</v>
      </c>
      <c r="R177" s="300">
        <f>Q177*H177</f>
        <v>0</v>
      </c>
      <c r="S177" s="300">
        <v>0</v>
      </c>
      <c r="T177" s="30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57" t="s">
        <v>661</v>
      </c>
      <c r="AT177" s="257" t="s">
        <v>176</v>
      </c>
      <c r="AU177" s="257" t="s">
        <v>82</v>
      </c>
      <c r="AY177" s="18" t="s">
        <v>174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8" t="s">
        <v>80</v>
      </c>
      <c r="BK177" s="258">
        <f>ROUND(I177*H177,2)</f>
        <v>0</v>
      </c>
      <c r="BL177" s="18" t="s">
        <v>661</v>
      </c>
      <c r="BM177" s="257" t="s">
        <v>1949</v>
      </c>
    </row>
    <row r="178" spans="1:31" s="2" customFormat="1" ht="6.95" customHeight="1">
      <c r="A178" s="39"/>
      <c r="B178" s="67"/>
      <c r="C178" s="68"/>
      <c r="D178" s="68"/>
      <c r="E178" s="68"/>
      <c r="F178" s="68"/>
      <c r="G178" s="68"/>
      <c r="H178" s="68"/>
      <c r="I178" s="193"/>
      <c r="J178" s="68"/>
      <c r="K178" s="68"/>
      <c r="L178" s="45"/>
      <c r="M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</row>
  </sheetData>
  <sheetProtection password="CC35" sheet="1" objects="1" scenarios="1" formatColumns="0" formatRows="0" autoFilter="0"/>
  <autoFilter ref="C126:K17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5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43.57421875" style="1" customWidth="1"/>
    <col min="7" max="7" width="6.00390625" style="1" customWidth="1"/>
    <col min="8" max="8" width="9.8515625" style="1" customWidth="1"/>
    <col min="9" max="9" width="17.28125" style="147" customWidth="1"/>
    <col min="10" max="10" width="17.28125" style="1" customWidth="1"/>
    <col min="11" max="11" width="17.28125" style="1" hidden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126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1"/>
      <c r="AT3" s="18" t="s">
        <v>82</v>
      </c>
    </row>
    <row r="4" spans="2:46" s="1" customFormat="1" ht="24.95" customHeight="1">
      <c r="B4" s="21"/>
      <c r="D4" s="151" t="s">
        <v>136</v>
      </c>
      <c r="I4" s="147"/>
      <c r="L4" s="21"/>
      <c r="M4" s="152" t="s">
        <v>10</v>
      </c>
      <c r="AT4" s="18" t="s">
        <v>4</v>
      </c>
    </row>
    <row r="5" spans="2:12" s="1" customFormat="1" ht="6.95" customHeight="1">
      <c r="B5" s="21"/>
      <c r="I5" s="147"/>
      <c r="L5" s="21"/>
    </row>
    <row r="6" spans="2:12" s="1" customFormat="1" ht="12" customHeight="1">
      <c r="B6" s="21"/>
      <c r="D6" s="153" t="s">
        <v>16</v>
      </c>
      <c r="I6" s="147"/>
      <c r="L6" s="21"/>
    </row>
    <row r="7" spans="2:12" s="1" customFormat="1" ht="24" customHeight="1">
      <c r="B7" s="21"/>
      <c r="E7" s="154" t="str">
        <f>'Rekapitulace stavby'!K6</f>
        <v>Revitalizace čistírny odpadních vod v areálu nemocnice Rychnov nad Kněžnou</v>
      </c>
      <c r="F7" s="153"/>
      <c r="G7" s="153"/>
      <c r="H7" s="153"/>
      <c r="I7" s="147"/>
      <c r="L7" s="21"/>
    </row>
    <row r="8" spans="2:12" s="1" customFormat="1" ht="12" customHeight="1">
      <c r="B8" s="21"/>
      <c r="D8" s="153" t="s">
        <v>137</v>
      </c>
      <c r="I8" s="147"/>
      <c r="L8" s="21"/>
    </row>
    <row r="9" spans="1:31" s="2" customFormat="1" ht="14.4" customHeight="1">
      <c r="A9" s="39"/>
      <c r="B9" s="45"/>
      <c r="C9" s="39"/>
      <c r="D9" s="39"/>
      <c r="E9" s="154" t="s">
        <v>1831</v>
      </c>
      <c r="F9" s="39"/>
      <c r="G9" s="39"/>
      <c r="H9" s="39"/>
      <c r="I9" s="155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3" t="s">
        <v>139</v>
      </c>
      <c r="E10" s="39"/>
      <c r="F10" s="39"/>
      <c r="G10" s="39"/>
      <c r="H10" s="39"/>
      <c r="I10" s="155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26.4" customHeight="1">
      <c r="A11" s="39"/>
      <c r="B11" s="45"/>
      <c r="C11" s="39"/>
      <c r="D11" s="39"/>
      <c r="E11" s="156" t="s">
        <v>2048</v>
      </c>
      <c r="F11" s="39"/>
      <c r="G11" s="39"/>
      <c r="H11" s="39"/>
      <c r="I11" s="155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155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3" t="s">
        <v>18</v>
      </c>
      <c r="E13" s="39"/>
      <c r="F13" s="142" t="s">
        <v>1</v>
      </c>
      <c r="G13" s="39"/>
      <c r="H13" s="39"/>
      <c r="I13" s="157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3" t="s">
        <v>20</v>
      </c>
      <c r="E14" s="39"/>
      <c r="F14" s="142" t="s">
        <v>21</v>
      </c>
      <c r="G14" s="39"/>
      <c r="H14" s="39"/>
      <c r="I14" s="157" t="s">
        <v>22</v>
      </c>
      <c r="J14" s="158" t="str">
        <f>'Rekapitulace stavby'!AN8</f>
        <v>25. 8. 2020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155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3" t="s">
        <v>24</v>
      </c>
      <c r="E16" s="39"/>
      <c r="F16" s="39"/>
      <c r="G16" s="39"/>
      <c r="H16" s="39"/>
      <c r="I16" s="157" t="s">
        <v>25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7" t="s">
        <v>26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155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3" t="s">
        <v>27</v>
      </c>
      <c r="E19" s="39"/>
      <c r="F19" s="39"/>
      <c r="G19" s="39"/>
      <c r="H19" s="39"/>
      <c r="I19" s="157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7" t="s">
        <v>26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155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3" t="s">
        <v>29</v>
      </c>
      <c r="E22" s="39"/>
      <c r="F22" s="39"/>
      <c r="G22" s="39"/>
      <c r="H22" s="39"/>
      <c r="I22" s="157" t="s">
        <v>25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 xml:space="preserve"> </v>
      </c>
      <c r="F23" s="39"/>
      <c r="G23" s="39"/>
      <c r="H23" s="39"/>
      <c r="I23" s="157" t="s">
        <v>26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155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3" t="s">
        <v>31</v>
      </c>
      <c r="E25" s="39"/>
      <c r="F25" s="39"/>
      <c r="G25" s="39"/>
      <c r="H25" s="39"/>
      <c r="I25" s="157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7" t="s">
        <v>26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155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3" t="s">
        <v>32</v>
      </c>
      <c r="E28" s="39"/>
      <c r="F28" s="39"/>
      <c r="G28" s="39"/>
      <c r="H28" s="39"/>
      <c r="I28" s="155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4.4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155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4"/>
      <c r="E31" s="164"/>
      <c r="F31" s="164"/>
      <c r="G31" s="164"/>
      <c r="H31" s="164"/>
      <c r="I31" s="165"/>
      <c r="J31" s="164"/>
      <c r="K31" s="164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6" t="s">
        <v>33</v>
      </c>
      <c r="E32" s="39"/>
      <c r="F32" s="39"/>
      <c r="G32" s="39"/>
      <c r="H32" s="39"/>
      <c r="I32" s="155"/>
      <c r="J32" s="167">
        <f>ROUND(J126,2)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4"/>
      <c r="E33" s="164"/>
      <c r="F33" s="164"/>
      <c r="G33" s="164"/>
      <c r="H33" s="164"/>
      <c r="I33" s="165"/>
      <c r="J33" s="164"/>
      <c r="K33" s="164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8" t="s">
        <v>35</v>
      </c>
      <c r="G34" s="39"/>
      <c r="H34" s="39"/>
      <c r="I34" s="169" t="s">
        <v>34</v>
      </c>
      <c r="J34" s="168" t="s">
        <v>36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70" t="s">
        <v>37</v>
      </c>
      <c r="E35" s="153" t="s">
        <v>38</v>
      </c>
      <c r="F35" s="171">
        <f>ROUND((SUM(BE126:BE204)),2)</f>
        <v>0</v>
      </c>
      <c r="G35" s="39"/>
      <c r="H35" s="39"/>
      <c r="I35" s="172">
        <v>0.21</v>
      </c>
      <c r="J35" s="171">
        <f>ROUND(((SUM(BE126:BE204))*I35),2)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3" t="s">
        <v>39</v>
      </c>
      <c r="F36" s="171">
        <f>ROUND((SUM(BF126:BF204)),2)</f>
        <v>0</v>
      </c>
      <c r="G36" s="39"/>
      <c r="H36" s="39"/>
      <c r="I36" s="172">
        <v>0.15</v>
      </c>
      <c r="J36" s="171">
        <f>ROUND(((SUM(BF126:BF204))*I36),2)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3" t="s">
        <v>40</v>
      </c>
      <c r="F37" s="171">
        <f>ROUND((SUM(BG126:BG204)),2)</f>
        <v>0</v>
      </c>
      <c r="G37" s="39"/>
      <c r="H37" s="39"/>
      <c r="I37" s="172">
        <v>0.21</v>
      </c>
      <c r="J37" s="171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3" t="s">
        <v>41</v>
      </c>
      <c r="F38" s="171">
        <f>ROUND((SUM(BH126:BH204)),2)</f>
        <v>0</v>
      </c>
      <c r="G38" s="39"/>
      <c r="H38" s="39"/>
      <c r="I38" s="172">
        <v>0.15</v>
      </c>
      <c r="J38" s="171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3" t="s">
        <v>42</v>
      </c>
      <c r="F39" s="171">
        <f>ROUND((SUM(BI126:BI204)),2)</f>
        <v>0</v>
      </c>
      <c r="G39" s="39"/>
      <c r="H39" s="39"/>
      <c r="I39" s="172">
        <v>0</v>
      </c>
      <c r="J39" s="171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155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73"/>
      <c r="D41" s="174" t="s">
        <v>43</v>
      </c>
      <c r="E41" s="175"/>
      <c r="F41" s="175"/>
      <c r="G41" s="176" t="s">
        <v>44</v>
      </c>
      <c r="H41" s="177" t="s">
        <v>45</v>
      </c>
      <c r="I41" s="178"/>
      <c r="J41" s="179">
        <f>SUM(J32:J39)</f>
        <v>0</v>
      </c>
      <c r="K41" s="180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155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I43" s="147"/>
      <c r="L43" s="21"/>
    </row>
    <row r="44" spans="2:12" s="1" customFormat="1" ht="14.4" customHeight="1">
      <c r="B44" s="21"/>
      <c r="I44" s="147"/>
      <c r="L44" s="21"/>
    </row>
    <row r="45" spans="2:12" s="1" customFormat="1" ht="14.4" customHeight="1">
      <c r="B45" s="21"/>
      <c r="I45" s="147"/>
      <c r="L45" s="21"/>
    </row>
    <row r="46" spans="2:12" s="1" customFormat="1" ht="14.4" customHeight="1">
      <c r="B46" s="21"/>
      <c r="I46" s="147"/>
      <c r="L46" s="21"/>
    </row>
    <row r="47" spans="2:12" s="1" customFormat="1" ht="14.4" customHeight="1">
      <c r="B47" s="21"/>
      <c r="I47" s="147"/>
      <c r="L47" s="21"/>
    </row>
    <row r="48" spans="2:12" s="1" customFormat="1" ht="14.4" customHeight="1">
      <c r="B48" s="21"/>
      <c r="I48" s="147"/>
      <c r="L48" s="21"/>
    </row>
    <row r="49" spans="2:12" s="1" customFormat="1" ht="14.4" customHeight="1">
      <c r="B49" s="21"/>
      <c r="I49" s="147"/>
      <c r="L49" s="21"/>
    </row>
    <row r="50" spans="2:12" s="2" customFormat="1" ht="14.4" customHeight="1">
      <c r="B50" s="64"/>
      <c r="D50" s="181" t="s">
        <v>46</v>
      </c>
      <c r="E50" s="182"/>
      <c r="F50" s="182"/>
      <c r="G50" s="181" t="s">
        <v>47</v>
      </c>
      <c r="H50" s="182"/>
      <c r="I50" s="183"/>
      <c r="J50" s="182"/>
      <c r="K50" s="182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84" t="s">
        <v>48</v>
      </c>
      <c r="E61" s="185"/>
      <c r="F61" s="186" t="s">
        <v>49</v>
      </c>
      <c r="G61" s="184" t="s">
        <v>48</v>
      </c>
      <c r="H61" s="185"/>
      <c r="I61" s="187"/>
      <c r="J61" s="188" t="s">
        <v>49</v>
      </c>
      <c r="K61" s="185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81" t="s">
        <v>50</v>
      </c>
      <c r="E65" s="189"/>
      <c r="F65" s="189"/>
      <c r="G65" s="181" t="s">
        <v>51</v>
      </c>
      <c r="H65" s="189"/>
      <c r="I65" s="190"/>
      <c r="J65" s="189"/>
      <c r="K65" s="18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84" t="s">
        <v>48</v>
      </c>
      <c r="E76" s="185"/>
      <c r="F76" s="186" t="s">
        <v>49</v>
      </c>
      <c r="G76" s="184" t="s">
        <v>48</v>
      </c>
      <c r="H76" s="185"/>
      <c r="I76" s="187"/>
      <c r="J76" s="188" t="s">
        <v>49</v>
      </c>
      <c r="K76" s="185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145</v>
      </c>
      <c r="D82" s="41"/>
      <c r="E82" s="41"/>
      <c r="F82" s="41"/>
      <c r="G82" s="41"/>
      <c r="H82" s="41"/>
      <c r="I82" s="155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55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55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4" customHeight="1">
      <c r="A85" s="39"/>
      <c r="B85" s="40"/>
      <c r="C85" s="41"/>
      <c r="D85" s="41"/>
      <c r="E85" s="197" t="str">
        <f>E7</f>
        <v>Revitalizace čistírny odpadních vod v areálu nemocnice Rychnov nad Kněžnou</v>
      </c>
      <c r="F85" s="33"/>
      <c r="G85" s="33"/>
      <c r="H85" s="33"/>
      <c r="I85" s="155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137</v>
      </c>
      <c r="D86" s="23"/>
      <c r="E86" s="23"/>
      <c r="F86" s="23"/>
      <c r="G86" s="23"/>
      <c r="H86" s="23"/>
      <c r="I86" s="147"/>
      <c r="J86" s="23"/>
      <c r="K86" s="23"/>
      <c r="L86" s="21"/>
    </row>
    <row r="87" spans="1:31" s="2" customFormat="1" ht="14.4" customHeight="1">
      <c r="A87" s="39"/>
      <c r="B87" s="40"/>
      <c r="C87" s="41"/>
      <c r="D87" s="41"/>
      <c r="E87" s="197" t="s">
        <v>1831</v>
      </c>
      <c r="F87" s="41"/>
      <c r="G87" s="41"/>
      <c r="H87" s="41"/>
      <c r="I87" s="155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139</v>
      </c>
      <c r="D88" s="41"/>
      <c r="E88" s="41"/>
      <c r="F88" s="41"/>
      <c r="G88" s="41"/>
      <c r="H88" s="41"/>
      <c r="I88" s="155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26.4" customHeight="1">
      <c r="A89" s="39"/>
      <c r="B89" s="40"/>
      <c r="C89" s="41"/>
      <c r="D89" s="41"/>
      <c r="E89" s="77" t="str">
        <f>E11</f>
        <v>IO.05 - Nová požární nádrž, včetně prodloužení areálového vodovodu</v>
      </c>
      <c r="F89" s="41"/>
      <c r="G89" s="41"/>
      <c r="H89" s="41"/>
      <c r="I89" s="155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55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157" t="s">
        <v>22</v>
      </c>
      <c r="J91" s="80" t="str">
        <f>IF(J14="","",J14)</f>
        <v>25. 8. 2020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155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6" customHeight="1">
      <c r="A93" s="39"/>
      <c r="B93" s="40"/>
      <c r="C93" s="33" t="s">
        <v>24</v>
      </c>
      <c r="D93" s="41"/>
      <c r="E93" s="41"/>
      <c r="F93" s="28" t="str">
        <f>E17</f>
        <v xml:space="preserve"> </v>
      </c>
      <c r="G93" s="41"/>
      <c r="H93" s="41"/>
      <c r="I93" s="157" t="s">
        <v>29</v>
      </c>
      <c r="J93" s="37" t="str">
        <f>E23</f>
        <v xml:space="preserve"> 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6" customHeight="1">
      <c r="A94" s="39"/>
      <c r="B94" s="40"/>
      <c r="C94" s="33" t="s">
        <v>27</v>
      </c>
      <c r="D94" s="41"/>
      <c r="E94" s="41"/>
      <c r="F94" s="28" t="str">
        <f>IF(E20="","",E20)</f>
        <v>Vyplň údaj</v>
      </c>
      <c r="G94" s="41"/>
      <c r="H94" s="41"/>
      <c r="I94" s="157" t="s">
        <v>31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55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98" t="s">
        <v>146</v>
      </c>
      <c r="D96" s="199"/>
      <c r="E96" s="199"/>
      <c r="F96" s="199"/>
      <c r="G96" s="199"/>
      <c r="H96" s="199"/>
      <c r="I96" s="200"/>
      <c r="J96" s="201" t="s">
        <v>147</v>
      </c>
      <c r="K96" s="199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155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202" t="s">
        <v>148</v>
      </c>
      <c r="D98" s="41"/>
      <c r="E98" s="41"/>
      <c r="F98" s="41"/>
      <c r="G98" s="41"/>
      <c r="H98" s="41"/>
      <c r="I98" s="155"/>
      <c r="J98" s="111">
        <f>J126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149</v>
      </c>
    </row>
    <row r="99" spans="1:31" s="9" customFormat="1" ht="24.95" customHeight="1">
      <c r="A99" s="9"/>
      <c r="B99" s="203"/>
      <c r="C99" s="204"/>
      <c r="D99" s="205" t="s">
        <v>1833</v>
      </c>
      <c r="E99" s="206"/>
      <c r="F99" s="206"/>
      <c r="G99" s="206"/>
      <c r="H99" s="206"/>
      <c r="I99" s="207"/>
      <c r="J99" s="208">
        <f>J127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0"/>
      <c r="C100" s="134"/>
      <c r="D100" s="211" t="s">
        <v>1834</v>
      </c>
      <c r="E100" s="212"/>
      <c r="F100" s="212"/>
      <c r="G100" s="212"/>
      <c r="H100" s="212"/>
      <c r="I100" s="213"/>
      <c r="J100" s="214">
        <f>J128</f>
        <v>0</v>
      </c>
      <c r="K100" s="134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0"/>
      <c r="C101" s="134"/>
      <c r="D101" s="211" t="s">
        <v>1835</v>
      </c>
      <c r="E101" s="212"/>
      <c r="F101" s="212"/>
      <c r="G101" s="212"/>
      <c r="H101" s="212"/>
      <c r="I101" s="213"/>
      <c r="J101" s="214">
        <f>J164</f>
        <v>0</v>
      </c>
      <c r="K101" s="134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0"/>
      <c r="C102" s="134"/>
      <c r="D102" s="211" t="s">
        <v>1836</v>
      </c>
      <c r="E102" s="212"/>
      <c r="F102" s="212"/>
      <c r="G102" s="212"/>
      <c r="H102" s="212"/>
      <c r="I102" s="213"/>
      <c r="J102" s="214">
        <f>J177</f>
        <v>0</v>
      </c>
      <c r="K102" s="134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4"/>
      <c r="D103" s="211" t="s">
        <v>154</v>
      </c>
      <c r="E103" s="212"/>
      <c r="F103" s="212"/>
      <c r="G103" s="212"/>
      <c r="H103" s="212"/>
      <c r="I103" s="213"/>
      <c r="J103" s="214">
        <f>J195</f>
        <v>0</v>
      </c>
      <c r="K103" s="134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0"/>
      <c r="C104" s="134"/>
      <c r="D104" s="211" t="s">
        <v>1837</v>
      </c>
      <c r="E104" s="212"/>
      <c r="F104" s="212"/>
      <c r="G104" s="212"/>
      <c r="H104" s="212"/>
      <c r="I104" s="213"/>
      <c r="J104" s="214">
        <f>J202</f>
        <v>0</v>
      </c>
      <c r="K104" s="134"/>
      <c r="L104" s="21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9"/>
      <c r="B105" s="40"/>
      <c r="C105" s="41"/>
      <c r="D105" s="41"/>
      <c r="E105" s="41"/>
      <c r="F105" s="41"/>
      <c r="G105" s="41"/>
      <c r="H105" s="41"/>
      <c r="I105" s="155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193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196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159</v>
      </c>
      <c r="D111" s="41"/>
      <c r="E111" s="41"/>
      <c r="F111" s="41"/>
      <c r="G111" s="41"/>
      <c r="H111" s="41"/>
      <c r="I111" s="155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155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155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4" customHeight="1">
      <c r="A114" s="39"/>
      <c r="B114" s="40"/>
      <c r="C114" s="41"/>
      <c r="D114" s="41"/>
      <c r="E114" s="197" t="str">
        <f>E7</f>
        <v>Revitalizace čistírny odpadních vod v areálu nemocnice Rychnov nad Kněžnou</v>
      </c>
      <c r="F114" s="33"/>
      <c r="G114" s="33"/>
      <c r="H114" s="33"/>
      <c r="I114" s="155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2:12" s="1" customFormat="1" ht="12" customHeight="1">
      <c r="B115" s="22"/>
      <c r="C115" s="33" t="s">
        <v>137</v>
      </c>
      <c r="D115" s="23"/>
      <c r="E115" s="23"/>
      <c r="F115" s="23"/>
      <c r="G115" s="23"/>
      <c r="H115" s="23"/>
      <c r="I115" s="147"/>
      <c r="J115" s="23"/>
      <c r="K115" s="23"/>
      <c r="L115" s="21"/>
    </row>
    <row r="116" spans="1:31" s="2" customFormat="1" ht="14.4" customHeight="1">
      <c r="A116" s="39"/>
      <c r="B116" s="40"/>
      <c r="C116" s="41"/>
      <c r="D116" s="41"/>
      <c r="E116" s="197" t="s">
        <v>1831</v>
      </c>
      <c r="F116" s="41"/>
      <c r="G116" s="41"/>
      <c r="H116" s="41"/>
      <c r="I116" s="155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139</v>
      </c>
      <c r="D117" s="41"/>
      <c r="E117" s="41"/>
      <c r="F117" s="41"/>
      <c r="G117" s="41"/>
      <c r="H117" s="41"/>
      <c r="I117" s="155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6.4" customHeight="1">
      <c r="A118" s="39"/>
      <c r="B118" s="40"/>
      <c r="C118" s="41"/>
      <c r="D118" s="41"/>
      <c r="E118" s="77" t="str">
        <f>E11</f>
        <v>IO.05 - Nová požární nádrž, včetně prodloužení areálového vodovodu</v>
      </c>
      <c r="F118" s="41"/>
      <c r="G118" s="41"/>
      <c r="H118" s="41"/>
      <c r="I118" s="155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155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20</v>
      </c>
      <c r="D120" s="41"/>
      <c r="E120" s="41"/>
      <c r="F120" s="28" t="str">
        <f>F14</f>
        <v xml:space="preserve"> </v>
      </c>
      <c r="G120" s="41"/>
      <c r="H120" s="41"/>
      <c r="I120" s="157" t="s">
        <v>22</v>
      </c>
      <c r="J120" s="80" t="str">
        <f>IF(J14="","",J14)</f>
        <v>25. 8. 2020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155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6" customHeight="1">
      <c r="A122" s="39"/>
      <c r="B122" s="40"/>
      <c r="C122" s="33" t="s">
        <v>24</v>
      </c>
      <c r="D122" s="41"/>
      <c r="E122" s="41"/>
      <c r="F122" s="28" t="str">
        <f>E17</f>
        <v xml:space="preserve"> </v>
      </c>
      <c r="G122" s="41"/>
      <c r="H122" s="41"/>
      <c r="I122" s="157" t="s">
        <v>29</v>
      </c>
      <c r="J122" s="37" t="str">
        <f>E23</f>
        <v xml:space="preserve"> 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6" customHeight="1">
      <c r="A123" s="39"/>
      <c r="B123" s="40"/>
      <c r="C123" s="33" t="s">
        <v>27</v>
      </c>
      <c r="D123" s="41"/>
      <c r="E123" s="41"/>
      <c r="F123" s="28" t="str">
        <f>IF(E20="","",E20)</f>
        <v>Vyplň údaj</v>
      </c>
      <c r="G123" s="41"/>
      <c r="H123" s="41"/>
      <c r="I123" s="157" t="s">
        <v>31</v>
      </c>
      <c r="J123" s="37" t="str">
        <f>E26</f>
        <v xml:space="preserve">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155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216"/>
      <c r="B125" s="217"/>
      <c r="C125" s="218" t="s">
        <v>160</v>
      </c>
      <c r="D125" s="219" t="s">
        <v>58</v>
      </c>
      <c r="E125" s="219" t="s">
        <v>54</v>
      </c>
      <c r="F125" s="219" t="s">
        <v>55</v>
      </c>
      <c r="G125" s="219" t="s">
        <v>161</v>
      </c>
      <c r="H125" s="219" t="s">
        <v>162</v>
      </c>
      <c r="I125" s="220" t="s">
        <v>163</v>
      </c>
      <c r="J125" s="221" t="s">
        <v>147</v>
      </c>
      <c r="K125" s="222" t="s">
        <v>164</v>
      </c>
      <c r="L125" s="223"/>
      <c r="M125" s="101" t="s">
        <v>1</v>
      </c>
      <c r="N125" s="102" t="s">
        <v>37</v>
      </c>
      <c r="O125" s="102" t="s">
        <v>165</v>
      </c>
      <c r="P125" s="102" t="s">
        <v>166</v>
      </c>
      <c r="Q125" s="102" t="s">
        <v>167</v>
      </c>
      <c r="R125" s="102" t="s">
        <v>168</v>
      </c>
      <c r="S125" s="102" t="s">
        <v>169</v>
      </c>
      <c r="T125" s="103" t="s">
        <v>170</v>
      </c>
      <c r="U125" s="216"/>
      <c r="V125" s="216"/>
      <c r="W125" s="216"/>
      <c r="X125" s="216"/>
      <c r="Y125" s="216"/>
      <c r="Z125" s="216"/>
      <c r="AA125" s="216"/>
      <c r="AB125" s="216"/>
      <c r="AC125" s="216"/>
      <c r="AD125" s="216"/>
      <c r="AE125" s="216"/>
    </row>
    <row r="126" spans="1:63" s="2" customFormat="1" ht="22.8" customHeight="1">
      <c r="A126" s="39"/>
      <c r="B126" s="40"/>
      <c r="C126" s="108" t="s">
        <v>171</v>
      </c>
      <c r="D126" s="41"/>
      <c r="E126" s="41"/>
      <c r="F126" s="41"/>
      <c r="G126" s="41"/>
      <c r="H126" s="41"/>
      <c r="I126" s="155"/>
      <c r="J126" s="224">
        <f>BK126</f>
        <v>0</v>
      </c>
      <c r="K126" s="41"/>
      <c r="L126" s="45"/>
      <c r="M126" s="104"/>
      <c r="N126" s="225"/>
      <c r="O126" s="105"/>
      <c r="P126" s="226">
        <f>P127</f>
        <v>0</v>
      </c>
      <c r="Q126" s="105"/>
      <c r="R126" s="226">
        <f>R127</f>
        <v>168.076992</v>
      </c>
      <c r="S126" s="105"/>
      <c r="T126" s="227">
        <f>T127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72</v>
      </c>
      <c r="AU126" s="18" t="s">
        <v>149</v>
      </c>
      <c r="BK126" s="228">
        <f>BK127</f>
        <v>0</v>
      </c>
    </row>
    <row r="127" spans="1:63" s="12" customFormat="1" ht="25.9" customHeight="1">
      <c r="A127" s="12"/>
      <c r="B127" s="229"/>
      <c r="C127" s="230"/>
      <c r="D127" s="231" t="s">
        <v>72</v>
      </c>
      <c r="E127" s="232" t="s">
        <v>172</v>
      </c>
      <c r="F127" s="232" t="s">
        <v>1840</v>
      </c>
      <c r="G127" s="230"/>
      <c r="H127" s="230"/>
      <c r="I127" s="233"/>
      <c r="J127" s="234">
        <f>BK127</f>
        <v>0</v>
      </c>
      <c r="K127" s="230"/>
      <c r="L127" s="235"/>
      <c r="M127" s="236"/>
      <c r="N127" s="237"/>
      <c r="O127" s="237"/>
      <c r="P127" s="238">
        <f>P128+P164+P177+P195+P202</f>
        <v>0</v>
      </c>
      <c r="Q127" s="237"/>
      <c r="R127" s="238">
        <f>R128+R164+R177+R195+R202</f>
        <v>168.076992</v>
      </c>
      <c r="S127" s="237"/>
      <c r="T127" s="239">
        <f>T128+T164+T177+T195+T202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40" t="s">
        <v>80</v>
      </c>
      <c r="AT127" s="241" t="s">
        <v>72</v>
      </c>
      <c r="AU127" s="241" t="s">
        <v>73</v>
      </c>
      <c r="AY127" s="240" t="s">
        <v>174</v>
      </c>
      <c r="BK127" s="242">
        <f>BK128+BK164+BK177+BK195+BK202</f>
        <v>0</v>
      </c>
    </row>
    <row r="128" spans="1:63" s="12" customFormat="1" ht="22.8" customHeight="1">
      <c r="A128" s="12"/>
      <c r="B128" s="229"/>
      <c r="C128" s="230"/>
      <c r="D128" s="231" t="s">
        <v>72</v>
      </c>
      <c r="E128" s="243" t="s">
        <v>80</v>
      </c>
      <c r="F128" s="243" t="s">
        <v>1841</v>
      </c>
      <c r="G128" s="230"/>
      <c r="H128" s="230"/>
      <c r="I128" s="233"/>
      <c r="J128" s="244">
        <f>BK128</f>
        <v>0</v>
      </c>
      <c r="K128" s="230"/>
      <c r="L128" s="235"/>
      <c r="M128" s="236"/>
      <c r="N128" s="237"/>
      <c r="O128" s="237"/>
      <c r="P128" s="238">
        <f>SUM(P129:P163)</f>
        <v>0</v>
      </c>
      <c r="Q128" s="237"/>
      <c r="R128" s="238">
        <f>SUM(R129:R163)</f>
        <v>167.688</v>
      </c>
      <c r="S128" s="237"/>
      <c r="T128" s="239">
        <f>SUM(T129:T163)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40" t="s">
        <v>80</v>
      </c>
      <c r="AT128" s="241" t="s">
        <v>72</v>
      </c>
      <c r="AU128" s="241" t="s">
        <v>80</v>
      </c>
      <c r="AY128" s="240" t="s">
        <v>174</v>
      </c>
      <c r="BK128" s="242">
        <f>SUM(BK129:BK163)</f>
        <v>0</v>
      </c>
    </row>
    <row r="129" spans="1:65" s="2" customFormat="1" ht="21.6" customHeight="1">
      <c r="A129" s="39"/>
      <c r="B129" s="40"/>
      <c r="C129" s="245" t="s">
        <v>636</v>
      </c>
      <c r="D129" s="245" t="s">
        <v>176</v>
      </c>
      <c r="E129" s="246" t="s">
        <v>2049</v>
      </c>
      <c r="F129" s="247" t="s">
        <v>2050</v>
      </c>
      <c r="G129" s="248" t="s">
        <v>221</v>
      </c>
      <c r="H129" s="249">
        <v>96</v>
      </c>
      <c r="I129" s="250"/>
      <c r="J129" s="251">
        <f>ROUND(I129*H129,2)</f>
        <v>0</v>
      </c>
      <c r="K129" s="252"/>
      <c r="L129" s="45"/>
      <c r="M129" s="253" t="s">
        <v>1</v>
      </c>
      <c r="N129" s="254" t="s">
        <v>38</v>
      </c>
      <c r="O129" s="92"/>
      <c r="P129" s="255">
        <f>O129*H129</f>
        <v>0</v>
      </c>
      <c r="Q129" s="255">
        <v>0</v>
      </c>
      <c r="R129" s="255">
        <f>Q129*H129</f>
        <v>0</v>
      </c>
      <c r="S129" s="255">
        <v>0</v>
      </c>
      <c r="T129" s="256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57" t="s">
        <v>180</v>
      </c>
      <c r="AT129" s="257" t="s">
        <v>176</v>
      </c>
      <c r="AU129" s="257" t="s">
        <v>82</v>
      </c>
      <c r="AY129" s="18" t="s">
        <v>174</v>
      </c>
      <c r="BE129" s="258">
        <f>IF(N129="základní",J129,0)</f>
        <v>0</v>
      </c>
      <c r="BF129" s="258">
        <f>IF(N129="snížená",J129,0)</f>
        <v>0</v>
      </c>
      <c r="BG129" s="258">
        <f>IF(N129="zákl. přenesená",J129,0)</f>
        <v>0</v>
      </c>
      <c r="BH129" s="258">
        <f>IF(N129="sníž. přenesená",J129,0)</f>
        <v>0</v>
      </c>
      <c r="BI129" s="258">
        <f>IF(N129="nulová",J129,0)</f>
        <v>0</v>
      </c>
      <c r="BJ129" s="18" t="s">
        <v>80</v>
      </c>
      <c r="BK129" s="258">
        <f>ROUND(I129*H129,2)</f>
        <v>0</v>
      </c>
      <c r="BL129" s="18" t="s">
        <v>180</v>
      </c>
      <c r="BM129" s="257" t="s">
        <v>2051</v>
      </c>
    </row>
    <row r="130" spans="1:51" s="13" customFormat="1" ht="12">
      <c r="A130" s="13"/>
      <c r="B130" s="259"/>
      <c r="C130" s="260"/>
      <c r="D130" s="261" t="s">
        <v>223</v>
      </c>
      <c r="E130" s="262" t="s">
        <v>1</v>
      </c>
      <c r="F130" s="263" t="s">
        <v>2052</v>
      </c>
      <c r="G130" s="260"/>
      <c r="H130" s="264">
        <v>96</v>
      </c>
      <c r="I130" s="265"/>
      <c r="J130" s="260"/>
      <c r="K130" s="260"/>
      <c r="L130" s="266"/>
      <c r="M130" s="267"/>
      <c r="N130" s="268"/>
      <c r="O130" s="268"/>
      <c r="P130" s="268"/>
      <c r="Q130" s="268"/>
      <c r="R130" s="268"/>
      <c r="S130" s="268"/>
      <c r="T130" s="26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70" t="s">
        <v>223</v>
      </c>
      <c r="AU130" s="270" t="s">
        <v>82</v>
      </c>
      <c r="AV130" s="13" t="s">
        <v>82</v>
      </c>
      <c r="AW130" s="13" t="s">
        <v>30</v>
      </c>
      <c r="AX130" s="13" t="s">
        <v>80</v>
      </c>
      <c r="AY130" s="270" t="s">
        <v>174</v>
      </c>
    </row>
    <row r="131" spans="1:65" s="2" customFormat="1" ht="21.6" customHeight="1">
      <c r="A131" s="39"/>
      <c r="B131" s="40"/>
      <c r="C131" s="245" t="s">
        <v>80</v>
      </c>
      <c r="D131" s="245" t="s">
        <v>176</v>
      </c>
      <c r="E131" s="246" t="s">
        <v>1842</v>
      </c>
      <c r="F131" s="247" t="s">
        <v>1843</v>
      </c>
      <c r="G131" s="248" t="s">
        <v>221</v>
      </c>
      <c r="H131" s="249">
        <v>12.96</v>
      </c>
      <c r="I131" s="250"/>
      <c r="J131" s="251">
        <f>ROUND(I131*H131,2)</f>
        <v>0</v>
      </c>
      <c r="K131" s="252"/>
      <c r="L131" s="45"/>
      <c r="M131" s="253" t="s">
        <v>1</v>
      </c>
      <c r="N131" s="254" t="s">
        <v>38</v>
      </c>
      <c r="O131" s="92"/>
      <c r="P131" s="255">
        <f>O131*H131</f>
        <v>0</v>
      </c>
      <c r="Q131" s="255">
        <v>0</v>
      </c>
      <c r="R131" s="255">
        <f>Q131*H131</f>
        <v>0</v>
      </c>
      <c r="S131" s="255">
        <v>0</v>
      </c>
      <c r="T131" s="256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57" t="s">
        <v>180</v>
      </c>
      <c r="AT131" s="257" t="s">
        <v>176</v>
      </c>
      <c r="AU131" s="257" t="s">
        <v>82</v>
      </c>
      <c r="AY131" s="18" t="s">
        <v>174</v>
      </c>
      <c r="BE131" s="258">
        <f>IF(N131="základní",J131,0)</f>
        <v>0</v>
      </c>
      <c r="BF131" s="258">
        <f>IF(N131="snížená",J131,0)</f>
        <v>0</v>
      </c>
      <c r="BG131" s="258">
        <f>IF(N131="zákl. přenesená",J131,0)</f>
        <v>0</v>
      </c>
      <c r="BH131" s="258">
        <f>IF(N131="sníž. přenesená",J131,0)</f>
        <v>0</v>
      </c>
      <c r="BI131" s="258">
        <f>IF(N131="nulová",J131,0)</f>
        <v>0</v>
      </c>
      <c r="BJ131" s="18" t="s">
        <v>80</v>
      </c>
      <c r="BK131" s="258">
        <f>ROUND(I131*H131,2)</f>
        <v>0</v>
      </c>
      <c r="BL131" s="18" t="s">
        <v>180</v>
      </c>
      <c r="BM131" s="257" t="s">
        <v>1844</v>
      </c>
    </row>
    <row r="132" spans="1:51" s="13" customFormat="1" ht="12">
      <c r="A132" s="13"/>
      <c r="B132" s="259"/>
      <c r="C132" s="260"/>
      <c r="D132" s="261" t="s">
        <v>223</v>
      </c>
      <c r="E132" s="262" t="s">
        <v>1</v>
      </c>
      <c r="F132" s="263" t="s">
        <v>2053</v>
      </c>
      <c r="G132" s="260"/>
      <c r="H132" s="264">
        <v>12.96</v>
      </c>
      <c r="I132" s="265"/>
      <c r="J132" s="260"/>
      <c r="K132" s="260"/>
      <c r="L132" s="266"/>
      <c r="M132" s="267"/>
      <c r="N132" s="268"/>
      <c r="O132" s="268"/>
      <c r="P132" s="268"/>
      <c r="Q132" s="268"/>
      <c r="R132" s="268"/>
      <c r="S132" s="268"/>
      <c r="T132" s="26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70" t="s">
        <v>223</v>
      </c>
      <c r="AU132" s="270" t="s">
        <v>82</v>
      </c>
      <c r="AV132" s="13" t="s">
        <v>82</v>
      </c>
      <c r="AW132" s="13" t="s">
        <v>30</v>
      </c>
      <c r="AX132" s="13" t="s">
        <v>80</v>
      </c>
      <c r="AY132" s="270" t="s">
        <v>174</v>
      </c>
    </row>
    <row r="133" spans="1:65" s="2" customFormat="1" ht="21.6" customHeight="1">
      <c r="A133" s="39"/>
      <c r="B133" s="40"/>
      <c r="C133" s="245" t="s">
        <v>82</v>
      </c>
      <c r="D133" s="245" t="s">
        <v>176</v>
      </c>
      <c r="E133" s="246" t="s">
        <v>1846</v>
      </c>
      <c r="F133" s="247" t="s">
        <v>1847</v>
      </c>
      <c r="G133" s="248" t="s">
        <v>221</v>
      </c>
      <c r="H133" s="249">
        <v>5.76</v>
      </c>
      <c r="I133" s="250"/>
      <c r="J133" s="251">
        <f>ROUND(I133*H133,2)</f>
        <v>0</v>
      </c>
      <c r="K133" s="252"/>
      <c r="L133" s="45"/>
      <c r="M133" s="253" t="s">
        <v>1</v>
      </c>
      <c r="N133" s="254" t="s">
        <v>38</v>
      </c>
      <c r="O133" s="92"/>
      <c r="P133" s="255">
        <f>O133*H133</f>
        <v>0</v>
      </c>
      <c r="Q133" s="255">
        <v>0</v>
      </c>
      <c r="R133" s="255">
        <f>Q133*H133</f>
        <v>0</v>
      </c>
      <c r="S133" s="255">
        <v>0</v>
      </c>
      <c r="T133" s="256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57" t="s">
        <v>180</v>
      </c>
      <c r="AT133" s="257" t="s">
        <v>176</v>
      </c>
      <c r="AU133" s="257" t="s">
        <v>82</v>
      </c>
      <c r="AY133" s="18" t="s">
        <v>174</v>
      </c>
      <c r="BE133" s="258">
        <f>IF(N133="základní",J133,0)</f>
        <v>0</v>
      </c>
      <c r="BF133" s="258">
        <f>IF(N133="snížená",J133,0)</f>
        <v>0</v>
      </c>
      <c r="BG133" s="258">
        <f>IF(N133="zákl. přenesená",J133,0)</f>
        <v>0</v>
      </c>
      <c r="BH133" s="258">
        <f>IF(N133="sníž. přenesená",J133,0)</f>
        <v>0</v>
      </c>
      <c r="BI133" s="258">
        <f>IF(N133="nulová",J133,0)</f>
        <v>0</v>
      </c>
      <c r="BJ133" s="18" t="s">
        <v>80</v>
      </c>
      <c r="BK133" s="258">
        <f>ROUND(I133*H133,2)</f>
        <v>0</v>
      </c>
      <c r="BL133" s="18" t="s">
        <v>180</v>
      </c>
      <c r="BM133" s="257" t="s">
        <v>1848</v>
      </c>
    </row>
    <row r="134" spans="1:51" s="13" customFormat="1" ht="12">
      <c r="A134" s="13"/>
      <c r="B134" s="259"/>
      <c r="C134" s="260"/>
      <c r="D134" s="261" t="s">
        <v>223</v>
      </c>
      <c r="E134" s="262" t="s">
        <v>1</v>
      </c>
      <c r="F134" s="263" t="s">
        <v>2054</v>
      </c>
      <c r="G134" s="260"/>
      <c r="H134" s="264">
        <v>5.76</v>
      </c>
      <c r="I134" s="265"/>
      <c r="J134" s="260"/>
      <c r="K134" s="260"/>
      <c r="L134" s="266"/>
      <c r="M134" s="267"/>
      <c r="N134" s="268"/>
      <c r="O134" s="268"/>
      <c r="P134" s="268"/>
      <c r="Q134" s="268"/>
      <c r="R134" s="268"/>
      <c r="S134" s="268"/>
      <c r="T134" s="26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70" t="s">
        <v>223</v>
      </c>
      <c r="AU134" s="270" t="s">
        <v>82</v>
      </c>
      <c r="AV134" s="13" t="s">
        <v>82</v>
      </c>
      <c r="AW134" s="13" t="s">
        <v>30</v>
      </c>
      <c r="AX134" s="13" t="s">
        <v>80</v>
      </c>
      <c r="AY134" s="270" t="s">
        <v>174</v>
      </c>
    </row>
    <row r="135" spans="1:65" s="2" customFormat="1" ht="21.6" customHeight="1">
      <c r="A135" s="39"/>
      <c r="B135" s="40"/>
      <c r="C135" s="245" t="s">
        <v>185</v>
      </c>
      <c r="D135" s="245" t="s">
        <v>176</v>
      </c>
      <c r="E135" s="246" t="s">
        <v>1850</v>
      </c>
      <c r="F135" s="247" t="s">
        <v>1851</v>
      </c>
      <c r="G135" s="248" t="s">
        <v>188</v>
      </c>
      <c r="H135" s="249">
        <v>19.2</v>
      </c>
      <c r="I135" s="250"/>
      <c r="J135" s="251">
        <f>ROUND(I135*H135,2)</f>
        <v>0</v>
      </c>
      <c r="K135" s="252"/>
      <c r="L135" s="45"/>
      <c r="M135" s="253" t="s">
        <v>1</v>
      </c>
      <c r="N135" s="254" t="s">
        <v>38</v>
      </c>
      <c r="O135" s="92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7" t="s">
        <v>180</v>
      </c>
      <c r="AT135" s="257" t="s">
        <v>176</v>
      </c>
      <c r="AU135" s="257" t="s">
        <v>82</v>
      </c>
      <c r="AY135" s="18" t="s">
        <v>174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8" t="s">
        <v>80</v>
      </c>
      <c r="BK135" s="258">
        <f>ROUND(I135*H135,2)</f>
        <v>0</v>
      </c>
      <c r="BL135" s="18" t="s">
        <v>180</v>
      </c>
      <c r="BM135" s="257" t="s">
        <v>1852</v>
      </c>
    </row>
    <row r="136" spans="1:51" s="13" customFormat="1" ht="12">
      <c r="A136" s="13"/>
      <c r="B136" s="259"/>
      <c r="C136" s="260"/>
      <c r="D136" s="261" t="s">
        <v>223</v>
      </c>
      <c r="E136" s="262" t="s">
        <v>1</v>
      </c>
      <c r="F136" s="263" t="s">
        <v>2055</v>
      </c>
      <c r="G136" s="260"/>
      <c r="H136" s="264">
        <v>19.2</v>
      </c>
      <c r="I136" s="265"/>
      <c r="J136" s="260"/>
      <c r="K136" s="260"/>
      <c r="L136" s="266"/>
      <c r="M136" s="267"/>
      <c r="N136" s="268"/>
      <c r="O136" s="268"/>
      <c r="P136" s="268"/>
      <c r="Q136" s="268"/>
      <c r="R136" s="268"/>
      <c r="S136" s="268"/>
      <c r="T136" s="26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70" t="s">
        <v>223</v>
      </c>
      <c r="AU136" s="270" t="s">
        <v>82</v>
      </c>
      <c r="AV136" s="13" t="s">
        <v>82</v>
      </c>
      <c r="AW136" s="13" t="s">
        <v>30</v>
      </c>
      <c r="AX136" s="13" t="s">
        <v>80</v>
      </c>
      <c r="AY136" s="270" t="s">
        <v>174</v>
      </c>
    </row>
    <row r="137" spans="1:65" s="2" customFormat="1" ht="21.6" customHeight="1">
      <c r="A137" s="39"/>
      <c r="B137" s="40"/>
      <c r="C137" s="245" t="s">
        <v>180</v>
      </c>
      <c r="D137" s="245" t="s">
        <v>176</v>
      </c>
      <c r="E137" s="246" t="s">
        <v>1854</v>
      </c>
      <c r="F137" s="247" t="s">
        <v>1855</v>
      </c>
      <c r="G137" s="248" t="s">
        <v>221</v>
      </c>
      <c r="H137" s="249">
        <v>74.16</v>
      </c>
      <c r="I137" s="250"/>
      <c r="J137" s="251">
        <f>ROUND(I137*H137,2)</f>
        <v>0</v>
      </c>
      <c r="K137" s="252"/>
      <c r="L137" s="45"/>
      <c r="M137" s="253" t="s">
        <v>1</v>
      </c>
      <c r="N137" s="254" t="s">
        <v>38</v>
      </c>
      <c r="O137" s="92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7" t="s">
        <v>180</v>
      </c>
      <c r="AT137" s="257" t="s">
        <v>176</v>
      </c>
      <c r="AU137" s="257" t="s">
        <v>82</v>
      </c>
      <c r="AY137" s="18" t="s">
        <v>174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8" t="s">
        <v>80</v>
      </c>
      <c r="BK137" s="258">
        <f>ROUND(I137*H137,2)</f>
        <v>0</v>
      </c>
      <c r="BL137" s="18" t="s">
        <v>180</v>
      </c>
      <c r="BM137" s="257" t="s">
        <v>1856</v>
      </c>
    </row>
    <row r="138" spans="1:51" s="13" customFormat="1" ht="12">
      <c r="A138" s="13"/>
      <c r="B138" s="259"/>
      <c r="C138" s="260"/>
      <c r="D138" s="261" t="s">
        <v>223</v>
      </c>
      <c r="E138" s="262" t="s">
        <v>1</v>
      </c>
      <c r="F138" s="263" t="s">
        <v>2056</v>
      </c>
      <c r="G138" s="260"/>
      <c r="H138" s="264">
        <v>72</v>
      </c>
      <c r="I138" s="265"/>
      <c r="J138" s="260"/>
      <c r="K138" s="260"/>
      <c r="L138" s="266"/>
      <c r="M138" s="267"/>
      <c r="N138" s="268"/>
      <c r="O138" s="268"/>
      <c r="P138" s="268"/>
      <c r="Q138" s="268"/>
      <c r="R138" s="268"/>
      <c r="S138" s="268"/>
      <c r="T138" s="26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70" t="s">
        <v>223</v>
      </c>
      <c r="AU138" s="270" t="s">
        <v>82</v>
      </c>
      <c r="AV138" s="13" t="s">
        <v>82</v>
      </c>
      <c r="AW138" s="13" t="s">
        <v>30</v>
      </c>
      <c r="AX138" s="13" t="s">
        <v>73</v>
      </c>
      <c r="AY138" s="270" t="s">
        <v>174</v>
      </c>
    </row>
    <row r="139" spans="1:51" s="13" customFormat="1" ht="12">
      <c r="A139" s="13"/>
      <c r="B139" s="259"/>
      <c r="C139" s="260"/>
      <c r="D139" s="261" t="s">
        <v>223</v>
      </c>
      <c r="E139" s="262" t="s">
        <v>1</v>
      </c>
      <c r="F139" s="263" t="s">
        <v>2057</v>
      </c>
      <c r="G139" s="260"/>
      <c r="H139" s="264">
        <v>2.16</v>
      </c>
      <c r="I139" s="265"/>
      <c r="J139" s="260"/>
      <c r="K139" s="260"/>
      <c r="L139" s="266"/>
      <c r="M139" s="267"/>
      <c r="N139" s="268"/>
      <c r="O139" s="268"/>
      <c r="P139" s="268"/>
      <c r="Q139" s="268"/>
      <c r="R139" s="268"/>
      <c r="S139" s="268"/>
      <c r="T139" s="26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70" t="s">
        <v>223</v>
      </c>
      <c r="AU139" s="270" t="s">
        <v>82</v>
      </c>
      <c r="AV139" s="13" t="s">
        <v>82</v>
      </c>
      <c r="AW139" s="13" t="s">
        <v>30</v>
      </c>
      <c r="AX139" s="13" t="s">
        <v>73</v>
      </c>
      <c r="AY139" s="270" t="s">
        <v>174</v>
      </c>
    </row>
    <row r="140" spans="1:51" s="14" customFormat="1" ht="12">
      <c r="A140" s="14"/>
      <c r="B140" s="285"/>
      <c r="C140" s="286"/>
      <c r="D140" s="261" t="s">
        <v>223</v>
      </c>
      <c r="E140" s="287" t="s">
        <v>1</v>
      </c>
      <c r="F140" s="288" t="s">
        <v>521</v>
      </c>
      <c r="G140" s="286"/>
      <c r="H140" s="289">
        <v>74.16</v>
      </c>
      <c r="I140" s="290"/>
      <c r="J140" s="286"/>
      <c r="K140" s="286"/>
      <c r="L140" s="291"/>
      <c r="M140" s="292"/>
      <c r="N140" s="293"/>
      <c r="O140" s="293"/>
      <c r="P140" s="293"/>
      <c r="Q140" s="293"/>
      <c r="R140" s="293"/>
      <c r="S140" s="293"/>
      <c r="T140" s="29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95" t="s">
        <v>223</v>
      </c>
      <c r="AU140" s="295" t="s">
        <v>82</v>
      </c>
      <c r="AV140" s="14" t="s">
        <v>180</v>
      </c>
      <c r="AW140" s="14" t="s">
        <v>30</v>
      </c>
      <c r="AX140" s="14" t="s">
        <v>80</v>
      </c>
      <c r="AY140" s="295" t="s">
        <v>174</v>
      </c>
    </row>
    <row r="141" spans="1:65" s="2" customFormat="1" ht="21.6" customHeight="1">
      <c r="A141" s="39"/>
      <c r="B141" s="40"/>
      <c r="C141" s="245" t="s">
        <v>193</v>
      </c>
      <c r="D141" s="245" t="s">
        <v>176</v>
      </c>
      <c r="E141" s="246" t="s">
        <v>1858</v>
      </c>
      <c r="F141" s="247" t="s">
        <v>1859</v>
      </c>
      <c r="G141" s="248" t="s">
        <v>221</v>
      </c>
      <c r="H141" s="249">
        <v>74.88</v>
      </c>
      <c r="I141" s="250"/>
      <c r="J141" s="251">
        <f>ROUND(I141*H141,2)</f>
        <v>0</v>
      </c>
      <c r="K141" s="252"/>
      <c r="L141" s="45"/>
      <c r="M141" s="253" t="s">
        <v>1</v>
      </c>
      <c r="N141" s="254" t="s">
        <v>38</v>
      </c>
      <c r="O141" s="92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7" t="s">
        <v>180</v>
      </c>
      <c r="AT141" s="257" t="s">
        <v>176</v>
      </c>
      <c r="AU141" s="257" t="s">
        <v>82</v>
      </c>
      <c r="AY141" s="18" t="s">
        <v>174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8" t="s">
        <v>80</v>
      </c>
      <c r="BK141" s="258">
        <f>ROUND(I141*H141,2)</f>
        <v>0</v>
      </c>
      <c r="BL141" s="18" t="s">
        <v>180</v>
      </c>
      <c r="BM141" s="257" t="s">
        <v>1860</v>
      </c>
    </row>
    <row r="142" spans="1:51" s="13" customFormat="1" ht="12">
      <c r="A142" s="13"/>
      <c r="B142" s="259"/>
      <c r="C142" s="260"/>
      <c r="D142" s="261" t="s">
        <v>223</v>
      </c>
      <c r="E142" s="262" t="s">
        <v>1</v>
      </c>
      <c r="F142" s="263" t="s">
        <v>2056</v>
      </c>
      <c r="G142" s="260"/>
      <c r="H142" s="264">
        <v>72</v>
      </c>
      <c r="I142" s="265"/>
      <c r="J142" s="260"/>
      <c r="K142" s="260"/>
      <c r="L142" s="266"/>
      <c r="M142" s="267"/>
      <c r="N142" s="268"/>
      <c r="O142" s="268"/>
      <c r="P142" s="268"/>
      <c r="Q142" s="268"/>
      <c r="R142" s="268"/>
      <c r="S142" s="268"/>
      <c r="T142" s="26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70" t="s">
        <v>223</v>
      </c>
      <c r="AU142" s="270" t="s">
        <v>82</v>
      </c>
      <c r="AV142" s="13" t="s">
        <v>82</v>
      </c>
      <c r="AW142" s="13" t="s">
        <v>30</v>
      </c>
      <c r="AX142" s="13" t="s">
        <v>73</v>
      </c>
      <c r="AY142" s="270" t="s">
        <v>174</v>
      </c>
    </row>
    <row r="143" spans="1:51" s="13" customFormat="1" ht="12">
      <c r="A143" s="13"/>
      <c r="B143" s="259"/>
      <c r="C143" s="260"/>
      <c r="D143" s="261" t="s">
        <v>223</v>
      </c>
      <c r="E143" s="262" t="s">
        <v>1</v>
      </c>
      <c r="F143" s="263" t="s">
        <v>2058</v>
      </c>
      <c r="G143" s="260"/>
      <c r="H143" s="264">
        <v>2.88</v>
      </c>
      <c r="I143" s="265"/>
      <c r="J143" s="260"/>
      <c r="K143" s="260"/>
      <c r="L143" s="266"/>
      <c r="M143" s="267"/>
      <c r="N143" s="268"/>
      <c r="O143" s="268"/>
      <c r="P143" s="268"/>
      <c r="Q143" s="268"/>
      <c r="R143" s="268"/>
      <c r="S143" s="268"/>
      <c r="T143" s="26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70" t="s">
        <v>223</v>
      </c>
      <c r="AU143" s="270" t="s">
        <v>82</v>
      </c>
      <c r="AV143" s="13" t="s">
        <v>82</v>
      </c>
      <c r="AW143" s="13" t="s">
        <v>30</v>
      </c>
      <c r="AX143" s="13" t="s">
        <v>73</v>
      </c>
      <c r="AY143" s="270" t="s">
        <v>174</v>
      </c>
    </row>
    <row r="144" spans="1:51" s="14" customFormat="1" ht="12">
      <c r="A144" s="14"/>
      <c r="B144" s="285"/>
      <c r="C144" s="286"/>
      <c r="D144" s="261" t="s">
        <v>223</v>
      </c>
      <c r="E144" s="287" t="s">
        <v>1</v>
      </c>
      <c r="F144" s="288" t="s">
        <v>521</v>
      </c>
      <c r="G144" s="286"/>
      <c r="H144" s="289">
        <v>74.88</v>
      </c>
      <c r="I144" s="290"/>
      <c r="J144" s="286"/>
      <c r="K144" s="286"/>
      <c r="L144" s="291"/>
      <c r="M144" s="292"/>
      <c r="N144" s="293"/>
      <c r="O144" s="293"/>
      <c r="P144" s="293"/>
      <c r="Q144" s="293"/>
      <c r="R144" s="293"/>
      <c r="S144" s="293"/>
      <c r="T144" s="29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95" t="s">
        <v>223</v>
      </c>
      <c r="AU144" s="295" t="s">
        <v>82</v>
      </c>
      <c r="AV144" s="14" t="s">
        <v>180</v>
      </c>
      <c r="AW144" s="14" t="s">
        <v>30</v>
      </c>
      <c r="AX144" s="14" t="s">
        <v>80</v>
      </c>
      <c r="AY144" s="295" t="s">
        <v>174</v>
      </c>
    </row>
    <row r="145" spans="1:65" s="2" customFormat="1" ht="21.6" customHeight="1">
      <c r="A145" s="39"/>
      <c r="B145" s="40"/>
      <c r="C145" s="245" t="s">
        <v>197</v>
      </c>
      <c r="D145" s="245" t="s">
        <v>176</v>
      </c>
      <c r="E145" s="246" t="s">
        <v>1862</v>
      </c>
      <c r="F145" s="247" t="s">
        <v>1863</v>
      </c>
      <c r="G145" s="248" t="s">
        <v>221</v>
      </c>
      <c r="H145" s="249">
        <v>74.88</v>
      </c>
      <c r="I145" s="250"/>
      <c r="J145" s="251">
        <f>ROUND(I145*H145,2)</f>
        <v>0</v>
      </c>
      <c r="K145" s="252"/>
      <c r="L145" s="45"/>
      <c r="M145" s="253" t="s">
        <v>1</v>
      </c>
      <c r="N145" s="254" t="s">
        <v>38</v>
      </c>
      <c r="O145" s="92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7" t="s">
        <v>180</v>
      </c>
      <c r="AT145" s="257" t="s">
        <v>176</v>
      </c>
      <c r="AU145" s="257" t="s">
        <v>82</v>
      </c>
      <c r="AY145" s="18" t="s">
        <v>174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8" t="s">
        <v>80</v>
      </c>
      <c r="BK145" s="258">
        <f>ROUND(I145*H145,2)</f>
        <v>0</v>
      </c>
      <c r="BL145" s="18" t="s">
        <v>180</v>
      </c>
      <c r="BM145" s="257" t="s">
        <v>1864</v>
      </c>
    </row>
    <row r="146" spans="1:51" s="13" customFormat="1" ht="12">
      <c r="A146" s="13"/>
      <c r="B146" s="259"/>
      <c r="C146" s="260"/>
      <c r="D146" s="261" t="s">
        <v>223</v>
      </c>
      <c r="E146" s="262" t="s">
        <v>1</v>
      </c>
      <c r="F146" s="263" t="s">
        <v>2056</v>
      </c>
      <c r="G146" s="260"/>
      <c r="H146" s="264">
        <v>72</v>
      </c>
      <c r="I146" s="265"/>
      <c r="J146" s="260"/>
      <c r="K146" s="260"/>
      <c r="L146" s="266"/>
      <c r="M146" s="267"/>
      <c r="N146" s="268"/>
      <c r="O146" s="268"/>
      <c r="P146" s="268"/>
      <c r="Q146" s="268"/>
      <c r="R146" s="268"/>
      <c r="S146" s="268"/>
      <c r="T146" s="26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70" t="s">
        <v>223</v>
      </c>
      <c r="AU146" s="270" t="s">
        <v>82</v>
      </c>
      <c r="AV146" s="13" t="s">
        <v>82</v>
      </c>
      <c r="AW146" s="13" t="s">
        <v>30</v>
      </c>
      <c r="AX146" s="13" t="s">
        <v>73</v>
      </c>
      <c r="AY146" s="270" t="s">
        <v>174</v>
      </c>
    </row>
    <row r="147" spans="1:51" s="13" customFormat="1" ht="12">
      <c r="A147" s="13"/>
      <c r="B147" s="259"/>
      <c r="C147" s="260"/>
      <c r="D147" s="261" t="s">
        <v>223</v>
      </c>
      <c r="E147" s="262" t="s">
        <v>1</v>
      </c>
      <c r="F147" s="263" t="s">
        <v>2059</v>
      </c>
      <c r="G147" s="260"/>
      <c r="H147" s="264">
        <v>2.88</v>
      </c>
      <c r="I147" s="265"/>
      <c r="J147" s="260"/>
      <c r="K147" s="260"/>
      <c r="L147" s="266"/>
      <c r="M147" s="267"/>
      <c r="N147" s="268"/>
      <c r="O147" s="268"/>
      <c r="P147" s="268"/>
      <c r="Q147" s="268"/>
      <c r="R147" s="268"/>
      <c r="S147" s="268"/>
      <c r="T147" s="26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70" t="s">
        <v>223</v>
      </c>
      <c r="AU147" s="270" t="s">
        <v>82</v>
      </c>
      <c r="AV147" s="13" t="s">
        <v>82</v>
      </c>
      <c r="AW147" s="13" t="s">
        <v>30</v>
      </c>
      <c r="AX147" s="13" t="s">
        <v>73</v>
      </c>
      <c r="AY147" s="270" t="s">
        <v>174</v>
      </c>
    </row>
    <row r="148" spans="1:51" s="14" customFormat="1" ht="12">
      <c r="A148" s="14"/>
      <c r="B148" s="285"/>
      <c r="C148" s="286"/>
      <c r="D148" s="261" t="s">
        <v>223</v>
      </c>
      <c r="E148" s="287" t="s">
        <v>1</v>
      </c>
      <c r="F148" s="288" t="s">
        <v>521</v>
      </c>
      <c r="G148" s="286"/>
      <c r="H148" s="289">
        <v>74.88</v>
      </c>
      <c r="I148" s="290"/>
      <c r="J148" s="286"/>
      <c r="K148" s="286"/>
      <c r="L148" s="291"/>
      <c r="M148" s="292"/>
      <c r="N148" s="293"/>
      <c r="O148" s="293"/>
      <c r="P148" s="293"/>
      <c r="Q148" s="293"/>
      <c r="R148" s="293"/>
      <c r="S148" s="293"/>
      <c r="T148" s="29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95" t="s">
        <v>223</v>
      </c>
      <c r="AU148" s="295" t="s">
        <v>82</v>
      </c>
      <c r="AV148" s="14" t="s">
        <v>180</v>
      </c>
      <c r="AW148" s="14" t="s">
        <v>30</v>
      </c>
      <c r="AX148" s="14" t="s">
        <v>80</v>
      </c>
      <c r="AY148" s="295" t="s">
        <v>174</v>
      </c>
    </row>
    <row r="149" spans="1:65" s="2" customFormat="1" ht="14.4" customHeight="1">
      <c r="A149" s="39"/>
      <c r="B149" s="40"/>
      <c r="C149" s="245" t="s">
        <v>201</v>
      </c>
      <c r="D149" s="245" t="s">
        <v>176</v>
      </c>
      <c r="E149" s="246" t="s">
        <v>1866</v>
      </c>
      <c r="F149" s="247" t="s">
        <v>1867</v>
      </c>
      <c r="G149" s="248" t="s">
        <v>221</v>
      </c>
      <c r="H149" s="249">
        <v>85.68</v>
      </c>
      <c r="I149" s="250"/>
      <c r="J149" s="251">
        <f>ROUND(I149*H149,2)</f>
        <v>0</v>
      </c>
      <c r="K149" s="252"/>
      <c r="L149" s="45"/>
      <c r="M149" s="253" t="s">
        <v>1</v>
      </c>
      <c r="N149" s="254" t="s">
        <v>38</v>
      </c>
      <c r="O149" s="92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7" t="s">
        <v>180</v>
      </c>
      <c r="AT149" s="257" t="s">
        <v>176</v>
      </c>
      <c r="AU149" s="257" t="s">
        <v>82</v>
      </c>
      <c r="AY149" s="18" t="s">
        <v>174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8" t="s">
        <v>80</v>
      </c>
      <c r="BK149" s="258">
        <f>ROUND(I149*H149,2)</f>
        <v>0</v>
      </c>
      <c r="BL149" s="18" t="s">
        <v>180</v>
      </c>
      <c r="BM149" s="257" t="s">
        <v>1868</v>
      </c>
    </row>
    <row r="150" spans="1:51" s="13" customFormat="1" ht="12">
      <c r="A150" s="13"/>
      <c r="B150" s="259"/>
      <c r="C150" s="260"/>
      <c r="D150" s="261" t="s">
        <v>223</v>
      </c>
      <c r="E150" s="262" t="s">
        <v>1</v>
      </c>
      <c r="F150" s="263" t="s">
        <v>2056</v>
      </c>
      <c r="G150" s="260"/>
      <c r="H150" s="264">
        <v>72</v>
      </c>
      <c r="I150" s="265"/>
      <c r="J150" s="260"/>
      <c r="K150" s="260"/>
      <c r="L150" s="266"/>
      <c r="M150" s="267"/>
      <c r="N150" s="268"/>
      <c r="O150" s="268"/>
      <c r="P150" s="268"/>
      <c r="Q150" s="268"/>
      <c r="R150" s="268"/>
      <c r="S150" s="268"/>
      <c r="T150" s="26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70" t="s">
        <v>223</v>
      </c>
      <c r="AU150" s="270" t="s">
        <v>82</v>
      </c>
      <c r="AV150" s="13" t="s">
        <v>82</v>
      </c>
      <c r="AW150" s="13" t="s">
        <v>30</v>
      </c>
      <c r="AX150" s="13" t="s">
        <v>73</v>
      </c>
      <c r="AY150" s="270" t="s">
        <v>174</v>
      </c>
    </row>
    <row r="151" spans="1:51" s="13" customFormat="1" ht="12">
      <c r="A151" s="13"/>
      <c r="B151" s="259"/>
      <c r="C151" s="260"/>
      <c r="D151" s="261" t="s">
        <v>223</v>
      </c>
      <c r="E151" s="262" t="s">
        <v>1</v>
      </c>
      <c r="F151" s="263" t="s">
        <v>2032</v>
      </c>
      <c r="G151" s="260"/>
      <c r="H151" s="264">
        <v>13.68</v>
      </c>
      <c r="I151" s="265"/>
      <c r="J151" s="260"/>
      <c r="K151" s="260"/>
      <c r="L151" s="266"/>
      <c r="M151" s="267"/>
      <c r="N151" s="268"/>
      <c r="O151" s="268"/>
      <c r="P151" s="268"/>
      <c r="Q151" s="268"/>
      <c r="R151" s="268"/>
      <c r="S151" s="268"/>
      <c r="T151" s="26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70" t="s">
        <v>223</v>
      </c>
      <c r="AU151" s="270" t="s">
        <v>82</v>
      </c>
      <c r="AV151" s="13" t="s">
        <v>82</v>
      </c>
      <c r="AW151" s="13" t="s">
        <v>30</v>
      </c>
      <c r="AX151" s="13" t="s">
        <v>73</v>
      </c>
      <c r="AY151" s="270" t="s">
        <v>174</v>
      </c>
    </row>
    <row r="152" spans="1:51" s="14" customFormat="1" ht="12">
      <c r="A152" s="14"/>
      <c r="B152" s="285"/>
      <c r="C152" s="286"/>
      <c r="D152" s="261" t="s">
        <v>223</v>
      </c>
      <c r="E152" s="287" t="s">
        <v>1</v>
      </c>
      <c r="F152" s="288" t="s">
        <v>521</v>
      </c>
      <c r="G152" s="286"/>
      <c r="H152" s="289">
        <v>85.68</v>
      </c>
      <c r="I152" s="290"/>
      <c r="J152" s="286"/>
      <c r="K152" s="286"/>
      <c r="L152" s="291"/>
      <c r="M152" s="292"/>
      <c r="N152" s="293"/>
      <c r="O152" s="293"/>
      <c r="P152" s="293"/>
      <c r="Q152" s="293"/>
      <c r="R152" s="293"/>
      <c r="S152" s="293"/>
      <c r="T152" s="29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95" t="s">
        <v>223</v>
      </c>
      <c r="AU152" s="295" t="s">
        <v>82</v>
      </c>
      <c r="AV152" s="14" t="s">
        <v>180</v>
      </c>
      <c r="AW152" s="14" t="s">
        <v>30</v>
      </c>
      <c r="AX152" s="14" t="s">
        <v>80</v>
      </c>
      <c r="AY152" s="295" t="s">
        <v>174</v>
      </c>
    </row>
    <row r="153" spans="1:65" s="2" customFormat="1" ht="21.6" customHeight="1">
      <c r="A153" s="39"/>
      <c r="B153" s="40"/>
      <c r="C153" s="245" t="s">
        <v>205</v>
      </c>
      <c r="D153" s="245" t="s">
        <v>176</v>
      </c>
      <c r="E153" s="246" t="s">
        <v>1869</v>
      </c>
      <c r="F153" s="247" t="s">
        <v>1870</v>
      </c>
      <c r="G153" s="248" t="s">
        <v>245</v>
      </c>
      <c r="H153" s="249">
        <v>159.408</v>
      </c>
      <c r="I153" s="250"/>
      <c r="J153" s="251">
        <f>ROUND(I153*H153,2)</f>
        <v>0</v>
      </c>
      <c r="K153" s="252"/>
      <c r="L153" s="45"/>
      <c r="M153" s="253" t="s">
        <v>1</v>
      </c>
      <c r="N153" s="254" t="s">
        <v>38</v>
      </c>
      <c r="O153" s="92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7" t="s">
        <v>180</v>
      </c>
      <c r="AT153" s="257" t="s">
        <v>176</v>
      </c>
      <c r="AU153" s="257" t="s">
        <v>82</v>
      </c>
      <c r="AY153" s="18" t="s">
        <v>174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8" t="s">
        <v>80</v>
      </c>
      <c r="BK153" s="258">
        <f>ROUND(I153*H153,2)</f>
        <v>0</v>
      </c>
      <c r="BL153" s="18" t="s">
        <v>180</v>
      </c>
      <c r="BM153" s="257" t="s">
        <v>1871</v>
      </c>
    </row>
    <row r="154" spans="1:51" s="13" customFormat="1" ht="12">
      <c r="A154" s="13"/>
      <c r="B154" s="259"/>
      <c r="C154" s="260"/>
      <c r="D154" s="261" t="s">
        <v>223</v>
      </c>
      <c r="E154" s="262" t="s">
        <v>1</v>
      </c>
      <c r="F154" s="263" t="s">
        <v>2060</v>
      </c>
      <c r="G154" s="260"/>
      <c r="H154" s="264">
        <v>154.224</v>
      </c>
      <c r="I154" s="265"/>
      <c r="J154" s="260"/>
      <c r="K154" s="260"/>
      <c r="L154" s="266"/>
      <c r="M154" s="267"/>
      <c r="N154" s="268"/>
      <c r="O154" s="268"/>
      <c r="P154" s="268"/>
      <c r="Q154" s="268"/>
      <c r="R154" s="268"/>
      <c r="S154" s="268"/>
      <c r="T154" s="26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70" t="s">
        <v>223</v>
      </c>
      <c r="AU154" s="270" t="s">
        <v>82</v>
      </c>
      <c r="AV154" s="13" t="s">
        <v>82</v>
      </c>
      <c r="AW154" s="13" t="s">
        <v>30</v>
      </c>
      <c r="AX154" s="13" t="s">
        <v>73</v>
      </c>
      <c r="AY154" s="270" t="s">
        <v>174</v>
      </c>
    </row>
    <row r="155" spans="1:51" s="13" customFormat="1" ht="12">
      <c r="A155" s="13"/>
      <c r="B155" s="259"/>
      <c r="C155" s="260"/>
      <c r="D155" s="261" t="s">
        <v>223</v>
      </c>
      <c r="E155" s="262" t="s">
        <v>1</v>
      </c>
      <c r="F155" s="263" t="s">
        <v>2061</v>
      </c>
      <c r="G155" s="260"/>
      <c r="H155" s="264">
        <v>5.184</v>
      </c>
      <c r="I155" s="265"/>
      <c r="J155" s="260"/>
      <c r="K155" s="260"/>
      <c r="L155" s="266"/>
      <c r="M155" s="267"/>
      <c r="N155" s="268"/>
      <c r="O155" s="268"/>
      <c r="P155" s="268"/>
      <c r="Q155" s="268"/>
      <c r="R155" s="268"/>
      <c r="S155" s="268"/>
      <c r="T155" s="26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70" t="s">
        <v>223</v>
      </c>
      <c r="AU155" s="270" t="s">
        <v>82</v>
      </c>
      <c r="AV155" s="13" t="s">
        <v>82</v>
      </c>
      <c r="AW155" s="13" t="s">
        <v>30</v>
      </c>
      <c r="AX155" s="13" t="s">
        <v>73</v>
      </c>
      <c r="AY155" s="270" t="s">
        <v>174</v>
      </c>
    </row>
    <row r="156" spans="1:51" s="14" customFormat="1" ht="12">
      <c r="A156" s="14"/>
      <c r="B156" s="285"/>
      <c r="C156" s="286"/>
      <c r="D156" s="261" t="s">
        <v>223</v>
      </c>
      <c r="E156" s="287" t="s">
        <v>1</v>
      </c>
      <c r="F156" s="288" t="s">
        <v>521</v>
      </c>
      <c r="G156" s="286"/>
      <c r="H156" s="289">
        <v>159.408</v>
      </c>
      <c r="I156" s="290"/>
      <c r="J156" s="286"/>
      <c r="K156" s="286"/>
      <c r="L156" s="291"/>
      <c r="M156" s="292"/>
      <c r="N156" s="293"/>
      <c r="O156" s="293"/>
      <c r="P156" s="293"/>
      <c r="Q156" s="293"/>
      <c r="R156" s="293"/>
      <c r="S156" s="293"/>
      <c r="T156" s="29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95" t="s">
        <v>223</v>
      </c>
      <c r="AU156" s="295" t="s">
        <v>82</v>
      </c>
      <c r="AV156" s="14" t="s">
        <v>180</v>
      </c>
      <c r="AW156" s="14" t="s">
        <v>30</v>
      </c>
      <c r="AX156" s="14" t="s">
        <v>80</v>
      </c>
      <c r="AY156" s="295" t="s">
        <v>174</v>
      </c>
    </row>
    <row r="157" spans="1:65" s="2" customFormat="1" ht="14.4" customHeight="1">
      <c r="A157" s="39"/>
      <c r="B157" s="40"/>
      <c r="C157" s="271" t="s">
        <v>210</v>
      </c>
      <c r="D157" s="271" t="s">
        <v>242</v>
      </c>
      <c r="E157" s="272" t="s">
        <v>1873</v>
      </c>
      <c r="F157" s="273" t="s">
        <v>1874</v>
      </c>
      <c r="G157" s="274" t="s">
        <v>245</v>
      </c>
      <c r="H157" s="275">
        <v>4.896</v>
      </c>
      <c r="I157" s="276"/>
      <c r="J157" s="277">
        <f>ROUND(I157*H157,2)</f>
        <v>0</v>
      </c>
      <c r="K157" s="278"/>
      <c r="L157" s="279"/>
      <c r="M157" s="280" t="s">
        <v>1</v>
      </c>
      <c r="N157" s="281" t="s">
        <v>38</v>
      </c>
      <c r="O157" s="92"/>
      <c r="P157" s="255">
        <f>O157*H157</f>
        <v>0</v>
      </c>
      <c r="Q157" s="255">
        <v>1</v>
      </c>
      <c r="R157" s="255">
        <f>Q157*H157</f>
        <v>4.896</v>
      </c>
      <c r="S157" s="255">
        <v>0</v>
      </c>
      <c r="T157" s="256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7" t="s">
        <v>205</v>
      </c>
      <c r="AT157" s="257" t="s">
        <v>242</v>
      </c>
      <c r="AU157" s="257" t="s">
        <v>82</v>
      </c>
      <c r="AY157" s="18" t="s">
        <v>174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8" t="s">
        <v>80</v>
      </c>
      <c r="BK157" s="258">
        <f>ROUND(I157*H157,2)</f>
        <v>0</v>
      </c>
      <c r="BL157" s="18" t="s">
        <v>180</v>
      </c>
      <c r="BM157" s="257" t="s">
        <v>1875</v>
      </c>
    </row>
    <row r="158" spans="1:51" s="13" customFormat="1" ht="12">
      <c r="A158" s="13"/>
      <c r="B158" s="259"/>
      <c r="C158" s="260"/>
      <c r="D158" s="261" t="s">
        <v>223</v>
      </c>
      <c r="E158" s="262" t="s">
        <v>1</v>
      </c>
      <c r="F158" s="263" t="s">
        <v>2062</v>
      </c>
      <c r="G158" s="260"/>
      <c r="H158" s="264">
        <v>4.896</v>
      </c>
      <c r="I158" s="265"/>
      <c r="J158" s="260"/>
      <c r="K158" s="260"/>
      <c r="L158" s="266"/>
      <c r="M158" s="267"/>
      <c r="N158" s="268"/>
      <c r="O158" s="268"/>
      <c r="P158" s="268"/>
      <c r="Q158" s="268"/>
      <c r="R158" s="268"/>
      <c r="S158" s="268"/>
      <c r="T158" s="26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70" t="s">
        <v>223</v>
      </c>
      <c r="AU158" s="270" t="s">
        <v>82</v>
      </c>
      <c r="AV158" s="13" t="s">
        <v>82</v>
      </c>
      <c r="AW158" s="13" t="s">
        <v>30</v>
      </c>
      <c r="AX158" s="13" t="s">
        <v>73</v>
      </c>
      <c r="AY158" s="270" t="s">
        <v>174</v>
      </c>
    </row>
    <row r="159" spans="1:51" s="14" customFormat="1" ht="12">
      <c r="A159" s="14"/>
      <c r="B159" s="285"/>
      <c r="C159" s="286"/>
      <c r="D159" s="261" t="s">
        <v>223</v>
      </c>
      <c r="E159" s="287" t="s">
        <v>1</v>
      </c>
      <c r="F159" s="288" t="s">
        <v>521</v>
      </c>
      <c r="G159" s="286"/>
      <c r="H159" s="289">
        <v>4.896</v>
      </c>
      <c r="I159" s="290"/>
      <c r="J159" s="286"/>
      <c r="K159" s="286"/>
      <c r="L159" s="291"/>
      <c r="M159" s="292"/>
      <c r="N159" s="293"/>
      <c r="O159" s="293"/>
      <c r="P159" s="293"/>
      <c r="Q159" s="293"/>
      <c r="R159" s="293"/>
      <c r="S159" s="293"/>
      <c r="T159" s="29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95" t="s">
        <v>223</v>
      </c>
      <c r="AU159" s="295" t="s">
        <v>82</v>
      </c>
      <c r="AV159" s="14" t="s">
        <v>180</v>
      </c>
      <c r="AW159" s="14" t="s">
        <v>30</v>
      </c>
      <c r="AX159" s="14" t="s">
        <v>80</v>
      </c>
      <c r="AY159" s="295" t="s">
        <v>174</v>
      </c>
    </row>
    <row r="160" spans="1:65" s="2" customFormat="1" ht="14.4" customHeight="1">
      <c r="A160" s="39"/>
      <c r="B160" s="40"/>
      <c r="C160" s="271" t="s">
        <v>214</v>
      </c>
      <c r="D160" s="271" t="s">
        <v>242</v>
      </c>
      <c r="E160" s="272" t="s">
        <v>1877</v>
      </c>
      <c r="F160" s="273" t="s">
        <v>1878</v>
      </c>
      <c r="G160" s="274" t="s">
        <v>245</v>
      </c>
      <c r="H160" s="275">
        <v>162.792</v>
      </c>
      <c r="I160" s="276"/>
      <c r="J160" s="277">
        <f>ROUND(I160*H160,2)</f>
        <v>0</v>
      </c>
      <c r="K160" s="278"/>
      <c r="L160" s="279"/>
      <c r="M160" s="280" t="s">
        <v>1</v>
      </c>
      <c r="N160" s="281" t="s">
        <v>38</v>
      </c>
      <c r="O160" s="92"/>
      <c r="P160" s="255">
        <f>O160*H160</f>
        <v>0</v>
      </c>
      <c r="Q160" s="255">
        <v>1</v>
      </c>
      <c r="R160" s="255">
        <f>Q160*H160</f>
        <v>162.792</v>
      </c>
      <c r="S160" s="255">
        <v>0</v>
      </c>
      <c r="T160" s="256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7" t="s">
        <v>205</v>
      </c>
      <c r="AT160" s="257" t="s">
        <v>242</v>
      </c>
      <c r="AU160" s="257" t="s">
        <v>82</v>
      </c>
      <c r="AY160" s="18" t="s">
        <v>174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8" t="s">
        <v>80</v>
      </c>
      <c r="BK160" s="258">
        <f>ROUND(I160*H160,2)</f>
        <v>0</v>
      </c>
      <c r="BL160" s="18" t="s">
        <v>180</v>
      </c>
      <c r="BM160" s="257" t="s">
        <v>1879</v>
      </c>
    </row>
    <row r="161" spans="1:51" s="13" customFormat="1" ht="12">
      <c r="A161" s="13"/>
      <c r="B161" s="259"/>
      <c r="C161" s="260"/>
      <c r="D161" s="261" t="s">
        <v>223</v>
      </c>
      <c r="E161" s="262" t="s">
        <v>1</v>
      </c>
      <c r="F161" s="263" t="s">
        <v>2063</v>
      </c>
      <c r="G161" s="260"/>
      <c r="H161" s="264">
        <v>145.656</v>
      </c>
      <c r="I161" s="265"/>
      <c r="J161" s="260"/>
      <c r="K161" s="260"/>
      <c r="L161" s="266"/>
      <c r="M161" s="267"/>
      <c r="N161" s="268"/>
      <c r="O161" s="268"/>
      <c r="P161" s="268"/>
      <c r="Q161" s="268"/>
      <c r="R161" s="268"/>
      <c r="S161" s="268"/>
      <c r="T161" s="26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70" t="s">
        <v>223</v>
      </c>
      <c r="AU161" s="270" t="s">
        <v>82</v>
      </c>
      <c r="AV161" s="13" t="s">
        <v>82</v>
      </c>
      <c r="AW161" s="13" t="s">
        <v>30</v>
      </c>
      <c r="AX161" s="13" t="s">
        <v>73</v>
      </c>
      <c r="AY161" s="270" t="s">
        <v>174</v>
      </c>
    </row>
    <row r="162" spans="1:51" s="13" customFormat="1" ht="12">
      <c r="A162" s="13"/>
      <c r="B162" s="259"/>
      <c r="C162" s="260"/>
      <c r="D162" s="261" t="s">
        <v>223</v>
      </c>
      <c r="E162" s="262" t="s">
        <v>1</v>
      </c>
      <c r="F162" s="263" t="s">
        <v>2064</v>
      </c>
      <c r="G162" s="260"/>
      <c r="H162" s="264">
        <v>17.136</v>
      </c>
      <c r="I162" s="265"/>
      <c r="J162" s="260"/>
      <c r="K162" s="260"/>
      <c r="L162" s="266"/>
      <c r="M162" s="267"/>
      <c r="N162" s="268"/>
      <c r="O162" s="268"/>
      <c r="P162" s="268"/>
      <c r="Q162" s="268"/>
      <c r="R162" s="268"/>
      <c r="S162" s="268"/>
      <c r="T162" s="26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70" t="s">
        <v>223</v>
      </c>
      <c r="AU162" s="270" t="s">
        <v>82</v>
      </c>
      <c r="AV162" s="13" t="s">
        <v>82</v>
      </c>
      <c r="AW162" s="13" t="s">
        <v>30</v>
      </c>
      <c r="AX162" s="13" t="s">
        <v>73</v>
      </c>
      <c r="AY162" s="270" t="s">
        <v>174</v>
      </c>
    </row>
    <row r="163" spans="1:51" s="14" customFormat="1" ht="12">
      <c r="A163" s="14"/>
      <c r="B163" s="285"/>
      <c r="C163" s="286"/>
      <c r="D163" s="261" t="s">
        <v>223</v>
      </c>
      <c r="E163" s="287" t="s">
        <v>1</v>
      </c>
      <c r="F163" s="288" t="s">
        <v>521</v>
      </c>
      <c r="G163" s="286"/>
      <c r="H163" s="289">
        <v>162.792</v>
      </c>
      <c r="I163" s="290"/>
      <c r="J163" s="286"/>
      <c r="K163" s="286"/>
      <c r="L163" s="291"/>
      <c r="M163" s="292"/>
      <c r="N163" s="293"/>
      <c r="O163" s="293"/>
      <c r="P163" s="293"/>
      <c r="Q163" s="293"/>
      <c r="R163" s="293"/>
      <c r="S163" s="293"/>
      <c r="T163" s="29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95" t="s">
        <v>223</v>
      </c>
      <c r="AU163" s="295" t="s">
        <v>82</v>
      </c>
      <c r="AV163" s="14" t="s">
        <v>180</v>
      </c>
      <c r="AW163" s="14" t="s">
        <v>30</v>
      </c>
      <c r="AX163" s="14" t="s">
        <v>80</v>
      </c>
      <c r="AY163" s="295" t="s">
        <v>174</v>
      </c>
    </row>
    <row r="164" spans="1:63" s="12" customFormat="1" ht="22.8" customHeight="1">
      <c r="A164" s="12"/>
      <c r="B164" s="229"/>
      <c r="C164" s="230"/>
      <c r="D164" s="231" t="s">
        <v>72</v>
      </c>
      <c r="E164" s="243" t="s">
        <v>180</v>
      </c>
      <c r="F164" s="243" t="s">
        <v>1881</v>
      </c>
      <c r="G164" s="230"/>
      <c r="H164" s="230"/>
      <c r="I164" s="233"/>
      <c r="J164" s="244">
        <f>BK164</f>
        <v>0</v>
      </c>
      <c r="K164" s="230"/>
      <c r="L164" s="235"/>
      <c r="M164" s="236"/>
      <c r="N164" s="237"/>
      <c r="O164" s="237"/>
      <c r="P164" s="238">
        <f>SUM(P165:P176)</f>
        <v>0</v>
      </c>
      <c r="Q164" s="237"/>
      <c r="R164" s="238">
        <f>SUM(R165:R176)</f>
        <v>0.236592</v>
      </c>
      <c r="S164" s="237"/>
      <c r="T164" s="239">
        <f>SUM(T165:T176)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40" t="s">
        <v>80</v>
      </c>
      <c r="AT164" s="241" t="s">
        <v>72</v>
      </c>
      <c r="AU164" s="241" t="s">
        <v>80</v>
      </c>
      <c r="AY164" s="240" t="s">
        <v>174</v>
      </c>
      <c r="BK164" s="242">
        <f>SUM(BK165:BK176)</f>
        <v>0</v>
      </c>
    </row>
    <row r="165" spans="1:65" s="2" customFormat="1" ht="14.4" customHeight="1">
      <c r="A165" s="39"/>
      <c r="B165" s="40"/>
      <c r="C165" s="245" t="s">
        <v>218</v>
      </c>
      <c r="D165" s="245" t="s">
        <v>176</v>
      </c>
      <c r="E165" s="246" t="s">
        <v>1882</v>
      </c>
      <c r="F165" s="247" t="s">
        <v>1883</v>
      </c>
      <c r="G165" s="248" t="s">
        <v>221</v>
      </c>
      <c r="H165" s="249">
        <v>1.224</v>
      </c>
      <c r="I165" s="250"/>
      <c r="J165" s="251">
        <f>ROUND(I165*H165,2)</f>
        <v>0</v>
      </c>
      <c r="K165" s="252"/>
      <c r="L165" s="45"/>
      <c r="M165" s="253" t="s">
        <v>1</v>
      </c>
      <c r="N165" s="254" t="s">
        <v>38</v>
      </c>
      <c r="O165" s="92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7" t="s">
        <v>180</v>
      </c>
      <c r="AT165" s="257" t="s">
        <v>176</v>
      </c>
      <c r="AU165" s="257" t="s">
        <v>82</v>
      </c>
      <c r="AY165" s="18" t="s">
        <v>174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8" t="s">
        <v>80</v>
      </c>
      <c r="BK165" s="258">
        <f>ROUND(I165*H165,2)</f>
        <v>0</v>
      </c>
      <c r="BL165" s="18" t="s">
        <v>180</v>
      </c>
      <c r="BM165" s="257" t="s">
        <v>1884</v>
      </c>
    </row>
    <row r="166" spans="1:51" s="13" customFormat="1" ht="12">
      <c r="A166" s="13"/>
      <c r="B166" s="259"/>
      <c r="C166" s="260"/>
      <c r="D166" s="261" t="s">
        <v>223</v>
      </c>
      <c r="E166" s="262" t="s">
        <v>1</v>
      </c>
      <c r="F166" s="263" t="s">
        <v>2065</v>
      </c>
      <c r="G166" s="260"/>
      <c r="H166" s="264">
        <v>1.224</v>
      </c>
      <c r="I166" s="265"/>
      <c r="J166" s="260"/>
      <c r="K166" s="260"/>
      <c r="L166" s="266"/>
      <c r="M166" s="267"/>
      <c r="N166" s="268"/>
      <c r="O166" s="268"/>
      <c r="P166" s="268"/>
      <c r="Q166" s="268"/>
      <c r="R166" s="268"/>
      <c r="S166" s="268"/>
      <c r="T166" s="26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70" t="s">
        <v>223</v>
      </c>
      <c r="AU166" s="270" t="s">
        <v>82</v>
      </c>
      <c r="AV166" s="13" t="s">
        <v>82</v>
      </c>
      <c r="AW166" s="13" t="s">
        <v>30</v>
      </c>
      <c r="AX166" s="13" t="s">
        <v>73</v>
      </c>
      <c r="AY166" s="270" t="s">
        <v>174</v>
      </c>
    </row>
    <row r="167" spans="1:51" s="14" customFormat="1" ht="12">
      <c r="A167" s="14"/>
      <c r="B167" s="285"/>
      <c r="C167" s="286"/>
      <c r="D167" s="261" t="s">
        <v>223</v>
      </c>
      <c r="E167" s="287" t="s">
        <v>1</v>
      </c>
      <c r="F167" s="288" t="s">
        <v>521</v>
      </c>
      <c r="G167" s="286"/>
      <c r="H167" s="289">
        <v>1.224</v>
      </c>
      <c r="I167" s="290"/>
      <c r="J167" s="286"/>
      <c r="K167" s="286"/>
      <c r="L167" s="291"/>
      <c r="M167" s="292"/>
      <c r="N167" s="293"/>
      <c r="O167" s="293"/>
      <c r="P167" s="293"/>
      <c r="Q167" s="293"/>
      <c r="R167" s="293"/>
      <c r="S167" s="293"/>
      <c r="T167" s="29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95" t="s">
        <v>223</v>
      </c>
      <c r="AU167" s="295" t="s">
        <v>82</v>
      </c>
      <c r="AV167" s="14" t="s">
        <v>180</v>
      </c>
      <c r="AW167" s="14" t="s">
        <v>30</v>
      </c>
      <c r="AX167" s="14" t="s">
        <v>80</v>
      </c>
      <c r="AY167" s="295" t="s">
        <v>174</v>
      </c>
    </row>
    <row r="168" spans="1:65" s="2" customFormat="1" ht="21.6" customHeight="1">
      <c r="A168" s="39"/>
      <c r="B168" s="40"/>
      <c r="C168" s="245" t="s">
        <v>225</v>
      </c>
      <c r="D168" s="245" t="s">
        <v>176</v>
      </c>
      <c r="E168" s="246" t="s">
        <v>1886</v>
      </c>
      <c r="F168" s="247" t="s">
        <v>1887</v>
      </c>
      <c r="G168" s="248" t="s">
        <v>221</v>
      </c>
      <c r="H168" s="249">
        <v>3.6</v>
      </c>
      <c r="I168" s="250"/>
      <c r="J168" s="251">
        <f>ROUND(I168*H168,2)</f>
        <v>0</v>
      </c>
      <c r="K168" s="252"/>
      <c r="L168" s="45"/>
      <c r="M168" s="253" t="s">
        <v>1</v>
      </c>
      <c r="N168" s="254" t="s">
        <v>38</v>
      </c>
      <c r="O168" s="92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57" t="s">
        <v>180</v>
      </c>
      <c r="AT168" s="257" t="s">
        <v>176</v>
      </c>
      <c r="AU168" s="257" t="s">
        <v>82</v>
      </c>
      <c r="AY168" s="18" t="s">
        <v>174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8" t="s">
        <v>80</v>
      </c>
      <c r="BK168" s="258">
        <f>ROUND(I168*H168,2)</f>
        <v>0</v>
      </c>
      <c r="BL168" s="18" t="s">
        <v>180</v>
      </c>
      <c r="BM168" s="257" t="s">
        <v>1888</v>
      </c>
    </row>
    <row r="169" spans="1:51" s="13" customFormat="1" ht="12">
      <c r="A169" s="13"/>
      <c r="B169" s="259"/>
      <c r="C169" s="260"/>
      <c r="D169" s="261" t="s">
        <v>223</v>
      </c>
      <c r="E169" s="262" t="s">
        <v>1</v>
      </c>
      <c r="F169" s="263" t="s">
        <v>2066</v>
      </c>
      <c r="G169" s="260"/>
      <c r="H169" s="264">
        <v>3.6</v>
      </c>
      <c r="I169" s="265"/>
      <c r="J169" s="260"/>
      <c r="K169" s="260"/>
      <c r="L169" s="266"/>
      <c r="M169" s="267"/>
      <c r="N169" s="268"/>
      <c r="O169" s="268"/>
      <c r="P169" s="268"/>
      <c r="Q169" s="268"/>
      <c r="R169" s="268"/>
      <c r="S169" s="268"/>
      <c r="T169" s="26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70" t="s">
        <v>223</v>
      </c>
      <c r="AU169" s="270" t="s">
        <v>82</v>
      </c>
      <c r="AV169" s="13" t="s">
        <v>82</v>
      </c>
      <c r="AW169" s="13" t="s">
        <v>30</v>
      </c>
      <c r="AX169" s="13" t="s">
        <v>73</v>
      </c>
      <c r="AY169" s="270" t="s">
        <v>174</v>
      </c>
    </row>
    <row r="170" spans="1:51" s="14" customFormat="1" ht="12">
      <c r="A170" s="14"/>
      <c r="B170" s="285"/>
      <c r="C170" s="286"/>
      <c r="D170" s="261" t="s">
        <v>223</v>
      </c>
      <c r="E170" s="287" t="s">
        <v>1</v>
      </c>
      <c r="F170" s="288" t="s">
        <v>521</v>
      </c>
      <c r="G170" s="286"/>
      <c r="H170" s="289">
        <v>3.6</v>
      </c>
      <c r="I170" s="290"/>
      <c r="J170" s="286"/>
      <c r="K170" s="286"/>
      <c r="L170" s="291"/>
      <c r="M170" s="292"/>
      <c r="N170" s="293"/>
      <c r="O170" s="293"/>
      <c r="P170" s="293"/>
      <c r="Q170" s="293"/>
      <c r="R170" s="293"/>
      <c r="S170" s="293"/>
      <c r="T170" s="29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95" t="s">
        <v>223</v>
      </c>
      <c r="AU170" s="295" t="s">
        <v>82</v>
      </c>
      <c r="AV170" s="14" t="s">
        <v>180</v>
      </c>
      <c r="AW170" s="14" t="s">
        <v>30</v>
      </c>
      <c r="AX170" s="14" t="s">
        <v>80</v>
      </c>
      <c r="AY170" s="295" t="s">
        <v>174</v>
      </c>
    </row>
    <row r="171" spans="1:65" s="2" customFormat="1" ht="21.6" customHeight="1">
      <c r="A171" s="39"/>
      <c r="B171" s="40"/>
      <c r="C171" s="245" t="s">
        <v>230</v>
      </c>
      <c r="D171" s="245" t="s">
        <v>176</v>
      </c>
      <c r="E171" s="246" t="s">
        <v>1891</v>
      </c>
      <c r="F171" s="247" t="s">
        <v>1892</v>
      </c>
      <c r="G171" s="248" t="s">
        <v>188</v>
      </c>
      <c r="H171" s="249">
        <v>3.6</v>
      </c>
      <c r="I171" s="250"/>
      <c r="J171" s="251">
        <f>ROUND(I171*H171,2)</f>
        <v>0</v>
      </c>
      <c r="K171" s="252"/>
      <c r="L171" s="45"/>
      <c r="M171" s="253" t="s">
        <v>1</v>
      </c>
      <c r="N171" s="254" t="s">
        <v>38</v>
      </c>
      <c r="O171" s="92"/>
      <c r="P171" s="255">
        <f>O171*H171</f>
        <v>0</v>
      </c>
      <c r="Q171" s="255">
        <v>0.00632</v>
      </c>
      <c r="R171" s="255">
        <f>Q171*H171</f>
        <v>0.022752</v>
      </c>
      <c r="S171" s="255">
        <v>0</v>
      </c>
      <c r="T171" s="256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7" t="s">
        <v>180</v>
      </c>
      <c r="AT171" s="257" t="s">
        <v>176</v>
      </c>
      <c r="AU171" s="257" t="s">
        <v>82</v>
      </c>
      <c r="AY171" s="18" t="s">
        <v>174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8" t="s">
        <v>80</v>
      </c>
      <c r="BK171" s="258">
        <f>ROUND(I171*H171,2)</f>
        <v>0</v>
      </c>
      <c r="BL171" s="18" t="s">
        <v>180</v>
      </c>
      <c r="BM171" s="257" t="s">
        <v>1893</v>
      </c>
    </row>
    <row r="172" spans="1:51" s="13" customFormat="1" ht="12">
      <c r="A172" s="13"/>
      <c r="B172" s="259"/>
      <c r="C172" s="260"/>
      <c r="D172" s="261" t="s">
        <v>223</v>
      </c>
      <c r="E172" s="262" t="s">
        <v>1</v>
      </c>
      <c r="F172" s="263" t="s">
        <v>2067</v>
      </c>
      <c r="G172" s="260"/>
      <c r="H172" s="264">
        <v>1.2</v>
      </c>
      <c r="I172" s="265"/>
      <c r="J172" s="260"/>
      <c r="K172" s="260"/>
      <c r="L172" s="266"/>
      <c r="M172" s="267"/>
      <c r="N172" s="268"/>
      <c r="O172" s="268"/>
      <c r="P172" s="268"/>
      <c r="Q172" s="268"/>
      <c r="R172" s="268"/>
      <c r="S172" s="268"/>
      <c r="T172" s="26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70" t="s">
        <v>223</v>
      </c>
      <c r="AU172" s="270" t="s">
        <v>82</v>
      </c>
      <c r="AV172" s="13" t="s">
        <v>82</v>
      </c>
      <c r="AW172" s="13" t="s">
        <v>30</v>
      </c>
      <c r="AX172" s="13" t="s">
        <v>73</v>
      </c>
      <c r="AY172" s="270" t="s">
        <v>174</v>
      </c>
    </row>
    <row r="173" spans="1:51" s="13" customFormat="1" ht="12">
      <c r="A173" s="13"/>
      <c r="B173" s="259"/>
      <c r="C173" s="260"/>
      <c r="D173" s="261" t="s">
        <v>223</v>
      </c>
      <c r="E173" s="262" t="s">
        <v>1</v>
      </c>
      <c r="F173" s="263" t="s">
        <v>2068</v>
      </c>
      <c r="G173" s="260"/>
      <c r="H173" s="264">
        <v>2.4</v>
      </c>
      <c r="I173" s="265"/>
      <c r="J173" s="260"/>
      <c r="K173" s="260"/>
      <c r="L173" s="266"/>
      <c r="M173" s="267"/>
      <c r="N173" s="268"/>
      <c r="O173" s="268"/>
      <c r="P173" s="268"/>
      <c r="Q173" s="268"/>
      <c r="R173" s="268"/>
      <c r="S173" s="268"/>
      <c r="T173" s="26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70" t="s">
        <v>223</v>
      </c>
      <c r="AU173" s="270" t="s">
        <v>82</v>
      </c>
      <c r="AV173" s="13" t="s">
        <v>82</v>
      </c>
      <c r="AW173" s="13" t="s">
        <v>30</v>
      </c>
      <c r="AX173" s="13" t="s">
        <v>73</v>
      </c>
      <c r="AY173" s="270" t="s">
        <v>174</v>
      </c>
    </row>
    <row r="174" spans="1:51" s="14" customFormat="1" ht="12">
      <c r="A174" s="14"/>
      <c r="B174" s="285"/>
      <c r="C174" s="286"/>
      <c r="D174" s="261" t="s">
        <v>223</v>
      </c>
      <c r="E174" s="287" t="s">
        <v>1</v>
      </c>
      <c r="F174" s="288" t="s">
        <v>521</v>
      </c>
      <c r="G174" s="286"/>
      <c r="H174" s="289">
        <v>3.5999999999999996</v>
      </c>
      <c r="I174" s="290"/>
      <c r="J174" s="286"/>
      <c r="K174" s="286"/>
      <c r="L174" s="291"/>
      <c r="M174" s="292"/>
      <c r="N174" s="293"/>
      <c r="O174" s="293"/>
      <c r="P174" s="293"/>
      <c r="Q174" s="293"/>
      <c r="R174" s="293"/>
      <c r="S174" s="293"/>
      <c r="T174" s="29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95" t="s">
        <v>223</v>
      </c>
      <c r="AU174" s="295" t="s">
        <v>82</v>
      </c>
      <c r="AV174" s="14" t="s">
        <v>180</v>
      </c>
      <c r="AW174" s="14" t="s">
        <v>30</v>
      </c>
      <c r="AX174" s="14" t="s">
        <v>80</v>
      </c>
      <c r="AY174" s="295" t="s">
        <v>174</v>
      </c>
    </row>
    <row r="175" spans="1:65" s="2" customFormat="1" ht="14.4" customHeight="1">
      <c r="A175" s="39"/>
      <c r="B175" s="40"/>
      <c r="C175" s="271" t="s">
        <v>234</v>
      </c>
      <c r="D175" s="271" t="s">
        <v>242</v>
      </c>
      <c r="E175" s="272" t="s">
        <v>1896</v>
      </c>
      <c r="F175" s="273" t="s">
        <v>1897</v>
      </c>
      <c r="G175" s="274" t="s">
        <v>188</v>
      </c>
      <c r="H175" s="275">
        <v>18</v>
      </c>
      <c r="I175" s="276"/>
      <c r="J175" s="277">
        <f>ROUND(I175*H175,2)</f>
        <v>0</v>
      </c>
      <c r="K175" s="278"/>
      <c r="L175" s="279"/>
      <c r="M175" s="280" t="s">
        <v>1</v>
      </c>
      <c r="N175" s="281" t="s">
        <v>38</v>
      </c>
      <c r="O175" s="92"/>
      <c r="P175" s="255">
        <f>O175*H175</f>
        <v>0</v>
      </c>
      <c r="Q175" s="255">
        <v>0.01188</v>
      </c>
      <c r="R175" s="255">
        <f>Q175*H175</f>
        <v>0.21384</v>
      </c>
      <c r="S175" s="255">
        <v>0</v>
      </c>
      <c r="T175" s="256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57" t="s">
        <v>205</v>
      </c>
      <c r="AT175" s="257" t="s">
        <v>242</v>
      </c>
      <c r="AU175" s="257" t="s">
        <v>82</v>
      </c>
      <c r="AY175" s="18" t="s">
        <v>174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8" t="s">
        <v>80</v>
      </c>
      <c r="BK175" s="258">
        <f>ROUND(I175*H175,2)</f>
        <v>0</v>
      </c>
      <c r="BL175" s="18" t="s">
        <v>180</v>
      </c>
      <c r="BM175" s="257" t="s">
        <v>1898</v>
      </c>
    </row>
    <row r="176" spans="1:51" s="13" customFormat="1" ht="12">
      <c r="A176" s="13"/>
      <c r="B176" s="259"/>
      <c r="C176" s="260"/>
      <c r="D176" s="261" t="s">
        <v>223</v>
      </c>
      <c r="E176" s="262" t="s">
        <v>1</v>
      </c>
      <c r="F176" s="263" t="s">
        <v>2069</v>
      </c>
      <c r="G176" s="260"/>
      <c r="H176" s="264">
        <v>18</v>
      </c>
      <c r="I176" s="265"/>
      <c r="J176" s="260"/>
      <c r="K176" s="260"/>
      <c r="L176" s="266"/>
      <c r="M176" s="267"/>
      <c r="N176" s="268"/>
      <c r="O176" s="268"/>
      <c r="P176" s="268"/>
      <c r="Q176" s="268"/>
      <c r="R176" s="268"/>
      <c r="S176" s="268"/>
      <c r="T176" s="26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70" t="s">
        <v>223</v>
      </c>
      <c r="AU176" s="270" t="s">
        <v>82</v>
      </c>
      <c r="AV176" s="13" t="s">
        <v>82</v>
      </c>
      <c r="AW176" s="13" t="s">
        <v>30</v>
      </c>
      <c r="AX176" s="13" t="s">
        <v>80</v>
      </c>
      <c r="AY176" s="270" t="s">
        <v>174</v>
      </c>
    </row>
    <row r="177" spans="1:63" s="12" customFormat="1" ht="22.8" customHeight="1">
      <c r="A177" s="12"/>
      <c r="B177" s="229"/>
      <c r="C177" s="230"/>
      <c r="D177" s="231" t="s">
        <v>72</v>
      </c>
      <c r="E177" s="243" t="s">
        <v>205</v>
      </c>
      <c r="F177" s="243" t="s">
        <v>1900</v>
      </c>
      <c r="G177" s="230"/>
      <c r="H177" s="230"/>
      <c r="I177" s="233"/>
      <c r="J177" s="244">
        <f>BK177</f>
        <v>0</v>
      </c>
      <c r="K177" s="230"/>
      <c r="L177" s="235"/>
      <c r="M177" s="236"/>
      <c r="N177" s="237"/>
      <c r="O177" s="237"/>
      <c r="P177" s="238">
        <f>SUM(P178:P194)</f>
        <v>0</v>
      </c>
      <c r="Q177" s="237"/>
      <c r="R177" s="238">
        <f>SUM(R178:R194)</f>
        <v>0.1524</v>
      </c>
      <c r="S177" s="237"/>
      <c r="T177" s="239">
        <f>SUM(T178:T194)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40" t="s">
        <v>80</v>
      </c>
      <c r="AT177" s="241" t="s">
        <v>72</v>
      </c>
      <c r="AU177" s="241" t="s">
        <v>80</v>
      </c>
      <c r="AY177" s="240" t="s">
        <v>174</v>
      </c>
      <c r="BK177" s="242">
        <f>SUM(BK178:BK194)</f>
        <v>0</v>
      </c>
    </row>
    <row r="178" spans="1:65" s="2" customFormat="1" ht="21.6" customHeight="1">
      <c r="A178" s="39"/>
      <c r="B178" s="40"/>
      <c r="C178" s="245" t="s">
        <v>332</v>
      </c>
      <c r="D178" s="245" t="s">
        <v>176</v>
      </c>
      <c r="E178" s="246" t="s">
        <v>2070</v>
      </c>
      <c r="F178" s="247" t="s">
        <v>2071</v>
      </c>
      <c r="G178" s="248" t="s">
        <v>208</v>
      </c>
      <c r="H178" s="249">
        <v>6</v>
      </c>
      <c r="I178" s="250"/>
      <c r="J178" s="251">
        <f>ROUND(I178*H178,2)</f>
        <v>0</v>
      </c>
      <c r="K178" s="252"/>
      <c r="L178" s="45"/>
      <c r="M178" s="253" t="s">
        <v>1</v>
      </c>
      <c r="N178" s="254" t="s">
        <v>38</v>
      </c>
      <c r="O178" s="92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7" t="s">
        <v>180</v>
      </c>
      <c r="AT178" s="257" t="s">
        <v>176</v>
      </c>
      <c r="AU178" s="257" t="s">
        <v>82</v>
      </c>
      <c r="AY178" s="18" t="s">
        <v>174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8" t="s">
        <v>80</v>
      </c>
      <c r="BK178" s="258">
        <f>ROUND(I178*H178,2)</f>
        <v>0</v>
      </c>
      <c r="BL178" s="18" t="s">
        <v>180</v>
      </c>
      <c r="BM178" s="257" t="s">
        <v>2072</v>
      </c>
    </row>
    <row r="179" spans="1:65" s="2" customFormat="1" ht="21.6" customHeight="1">
      <c r="A179" s="39"/>
      <c r="B179" s="40"/>
      <c r="C179" s="271" t="s">
        <v>336</v>
      </c>
      <c r="D179" s="271" t="s">
        <v>242</v>
      </c>
      <c r="E179" s="272" t="s">
        <v>2073</v>
      </c>
      <c r="F179" s="273" t="s">
        <v>2074</v>
      </c>
      <c r="G179" s="274" t="s">
        <v>208</v>
      </c>
      <c r="H179" s="275">
        <v>6</v>
      </c>
      <c r="I179" s="276"/>
      <c r="J179" s="277">
        <f>ROUND(I179*H179,2)</f>
        <v>0</v>
      </c>
      <c r="K179" s="278"/>
      <c r="L179" s="279"/>
      <c r="M179" s="280" t="s">
        <v>1</v>
      </c>
      <c r="N179" s="281" t="s">
        <v>38</v>
      </c>
      <c r="O179" s="92"/>
      <c r="P179" s="255">
        <f>O179*H179</f>
        <v>0</v>
      </c>
      <c r="Q179" s="255">
        <v>0.00106</v>
      </c>
      <c r="R179" s="255">
        <f>Q179*H179</f>
        <v>0.006359999999999999</v>
      </c>
      <c r="S179" s="255">
        <v>0</v>
      </c>
      <c r="T179" s="256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57" t="s">
        <v>205</v>
      </c>
      <c r="AT179" s="257" t="s">
        <v>242</v>
      </c>
      <c r="AU179" s="257" t="s">
        <v>82</v>
      </c>
      <c r="AY179" s="18" t="s">
        <v>174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8" t="s">
        <v>80</v>
      </c>
      <c r="BK179" s="258">
        <f>ROUND(I179*H179,2)</f>
        <v>0</v>
      </c>
      <c r="BL179" s="18" t="s">
        <v>180</v>
      </c>
      <c r="BM179" s="257" t="s">
        <v>2075</v>
      </c>
    </row>
    <row r="180" spans="1:65" s="2" customFormat="1" ht="32.4" customHeight="1">
      <c r="A180" s="39"/>
      <c r="B180" s="40"/>
      <c r="C180" s="245" t="s">
        <v>341</v>
      </c>
      <c r="D180" s="245" t="s">
        <v>176</v>
      </c>
      <c r="E180" s="246" t="s">
        <v>2076</v>
      </c>
      <c r="F180" s="247" t="s">
        <v>2077</v>
      </c>
      <c r="G180" s="248" t="s">
        <v>179</v>
      </c>
      <c r="H180" s="249">
        <v>1</v>
      </c>
      <c r="I180" s="250"/>
      <c r="J180" s="251">
        <f>ROUND(I180*H180,2)</f>
        <v>0</v>
      </c>
      <c r="K180" s="252"/>
      <c r="L180" s="45"/>
      <c r="M180" s="253" t="s">
        <v>1</v>
      </c>
      <c r="N180" s="254" t="s">
        <v>38</v>
      </c>
      <c r="O180" s="92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7" t="s">
        <v>180</v>
      </c>
      <c r="AT180" s="257" t="s">
        <v>176</v>
      </c>
      <c r="AU180" s="257" t="s">
        <v>82</v>
      </c>
      <c r="AY180" s="18" t="s">
        <v>174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8" t="s">
        <v>80</v>
      </c>
      <c r="BK180" s="258">
        <f>ROUND(I180*H180,2)</f>
        <v>0</v>
      </c>
      <c r="BL180" s="18" t="s">
        <v>180</v>
      </c>
      <c r="BM180" s="257" t="s">
        <v>2078</v>
      </c>
    </row>
    <row r="181" spans="1:65" s="2" customFormat="1" ht="14.4" customHeight="1">
      <c r="A181" s="39"/>
      <c r="B181" s="40"/>
      <c r="C181" s="271" t="s">
        <v>346</v>
      </c>
      <c r="D181" s="271" t="s">
        <v>242</v>
      </c>
      <c r="E181" s="272" t="s">
        <v>2079</v>
      </c>
      <c r="F181" s="273" t="s">
        <v>2080</v>
      </c>
      <c r="G181" s="274" t="s">
        <v>179</v>
      </c>
      <c r="H181" s="275">
        <v>1</v>
      </c>
      <c r="I181" s="276"/>
      <c r="J181" s="277">
        <f>ROUND(I181*H181,2)</f>
        <v>0</v>
      </c>
      <c r="K181" s="278"/>
      <c r="L181" s="279"/>
      <c r="M181" s="280" t="s">
        <v>1</v>
      </c>
      <c r="N181" s="281" t="s">
        <v>38</v>
      </c>
      <c r="O181" s="92"/>
      <c r="P181" s="255">
        <f>O181*H181</f>
        <v>0</v>
      </c>
      <c r="Q181" s="255">
        <v>0.00032</v>
      </c>
      <c r="R181" s="255">
        <f>Q181*H181</f>
        <v>0.00032</v>
      </c>
      <c r="S181" s="255">
        <v>0</v>
      </c>
      <c r="T181" s="256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57" t="s">
        <v>205</v>
      </c>
      <c r="AT181" s="257" t="s">
        <v>242</v>
      </c>
      <c r="AU181" s="257" t="s">
        <v>82</v>
      </c>
      <c r="AY181" s="18" t="s">
        <v>174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8" t="s">
        <v>80</v>
      </c>
      <c r="BK181" s="258">
        <f>ROUND(I181*H181,2)</f>
        <v>0</v>
      </c>
      <c r="BL181" s="18" t="s">
        <v>180</v>
      </c>
      <c r="BM181" s="257" t="s">
        <v>2081</v>
      </c>
    </row>
    <row r="182" spans="1:65" s="2" customFormat="1" ht="21.6" customHeight="1">
      <c r="A182" s="39"/>
      <c r="B182" s="40"/>
      <c r="C182" s="245" t="s">
        <v>350</v>
      </c>
      <c r="D182" s="245" t="s">
        <v>176</v>
      </c>
      <c r="E182" s="246" t="s">
        <v>2082</v>
      </c>
      <c r="F182" s="247" t="s">
        <v>2083</v>
      </c>
      <c r="G182" s="248" t="s">
        <v>179</v>
      </c>
      <c r="H182" s="249">
        <v>1</v>
      </c>
      <c r="I182" s="250"/>
      <c r="J182" s="251">
        <f>ROUND(I182*H182,2)</f>
        <v>0</v>
      </c>
      <c r="K182" s="252"/>
      <c r="L182" s="45"/>
      <c r="M182" s="253" t="s">
        <v>1</v>
      </c>
      <c r="N182" s="254" t="s">
        <v>38</v>
      </c>
      <c r="O182" s="92"/>
      <c r="P182" s="255">
        <f>O182*H182</f>
        <v>0</v>
      </c>
      <c r="Q182" s="255">
        <v>0.00076</v>
      </c>
      <c r="R182" s="255">
        <f>Q182*H182</f>
        <v>0.00076</v>
      </c>
      <c r="S182" s="255">
        <v>0</v>
      </c>
      <c r="T182" s="256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7" t="s">
        <v>180</v>
      </c>
      <c r="AT182" s="257" t="s">
        <v>176</v>
      </c>
      <c r="AU182" s="257" t="s">
        <v>82</v>
      </c>
      <c r="AY182" s="18" t="s">
        <v>174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8" t="s">
        <v>80</v>
      </c>
      <c r="BK182" s="258">
        <f>ROUND(I182*H182,2)</f>
        <v>0</v>
      </c>
      <c r="BL182" s="18" t="s">
        <v>180</v>
      </c>
      <c r="BM182" s="257" t="s">
        <v>2084</v>
      </c>
    </row>
    <row r="183" spans="1:51" s="13" customFormat="1" ht="12">
      <c r="A183" s="13"/>
      <c r="B183" s="259"/>
      <c r="C183" s="260"/>
      <c r="D183" s="261" t="s">
        <v>223</v>
      </c>
      <c r="E183" s="262" t="s">
        <v>1</v>
      </c>
      <c r="F183" s="263" t="s">
        <v>2085</v>
      </c>
      <c r="G183" s="260"/>
      <c r="H183" s="264">
        <v>1</v>
      </c>
      <c r="I183" s="265"/>
      <c r="J183" s="260"/>
      <c r="K183" s="260"/>
      <c r="L183" s="266"/>
      <c r="M183" s="267"/>
      <c r="N183" s="268"/>
      <c r="O183" s="268"/>
      <c r="P183" s="268"/>
      <c r="Q183" s="268"/>
      <c r="R183" s="268"/>
      <c r="S183" s="268"/>
      <c r="T183" s="26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70" t="s">
        <v>223</v>
      </c>
      <c r="AU183" s="270" t="s">
        <v>82</v>
      </c>
      <c r="AV183" s="13" t="s">
        <v>82</v>
      </c>
      <c r="AW183" s="13" t="s">
        <v>30</v>
      </c>
      <c r="AX183" s="13" t="s">
        <v>80</v>
      </c>
      <c r="AY183" s="270" t="s">
        <v>174</v>
      </c>
    </row>
    <row r="184" spans="1:65" s="2" customFormat="1" ht="21.6" customHeight="1">
      <c r="A184" s="39"/>
      <c r="B184" s="40"/>
      <c r="C184" s="271" t="s">
        <v>355</v>
      </c>
      <c r="D184" s="271" t="s">
        <v>242</v>
      </c>
      <c r="E184" s="272" t="s">
        <v>2086</v>
      </c>
      <c r="F184" s="273" t="s">
        <v>2087</v>
      </c>
      <c r="G184" s="274" t="s">
        <v>179</v>
      </c>
      <c r="H184" s="275">
        <v>1</v>
      </c>
      <c r="I184" s="276"/>
      <c r="J184" s="277">
        <f>ROUND(I184*H184,2)</f>
        <v>0</v>
      </c>
      <c r="K184" s="278"/>
      <c r="L184" s="279"/>
      <c r="M184" s="280" t="s">
        <v>1</v>
      </c>
      <c r="N184" s="281" t="s">
        <v>38</v>
      </c>
      <c r="O184" s="92"/>
      <c r="P184" s="255">
        <f>O184*H184</f>
        <v>0</v>
      </c>
      <c r="Q184" s="255">
        <v>0.00554</v>
      </c>
      <c r="R184" s="255">
        <f>Q184*H184</f>
        <v>0.00554</v>
      </c>
      <c r="S184" s="255">
        <v>0</v>
      </c>
      <c r="T184" s="256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7" t="s">
        <v>205</v>
      </c>
      <c r="AT184" s="257" t="s">
        <v>242</v>
      </c>
      <c r="AU184" s="257" t="s">
        <v>82</v>
      </c>
      <c r="AY184" s="18" t="s">
        <v>174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8" t="s">
        <v>80</v>
      </c>
      <c r="BK184" s="258">
        <f>ROUND(I184*H184,2)</f>
        <v>0</v>
      </c>
      <c r="BL184" s="18" t="s">
        <v>180</v>
      </c>
      <c r="BM184" s="257" t="s">
        <v>2088</v>
      </c>
    </row>
    <row r="185" spans="1:65" s="2" customFormat="1" ht="21.6" customHeight="1">
      <c r="A185" s="39"/>
      <c r="B185" s="40"/>
      <c r="C185" s="271" t="s">
        <v>359</v>
      </c>
      <c r="D185" s="271" t="s">
        <v>242</v>
      </c>
      <c r="E185" s="272" t="s">
        <v>2089</v>
      </c>
      <c r="F185" s="273" t="s">
        <v>2090</v>
      </c>
      <c r="G185" s="274" t="s">
        <v>179</v>
      </c>
      <c r="H185" s="275">
        <v>1</v>
      </c>
      <c r="I185" s="276"/>
      <c r="J185" s="277">
        <f>ROUND(I185*H185,2)</f>
        <v>0</v>
      </c>
      <c r="K185" s="278"/>
      <c r="L185" s="279"/>
      <c r="M185" s="280" t="s">
        <v>1</v>
      </c>
      <c r="N185" s="281" t="s">
        <v>38</v>
      </c>
      <c r="O185" s="92"/>
      <c r="P185" s="255">
        <f>O185*H185</f>
        <v>0</v>
      </c>
      <c r="Q185" s="255">
        <v>0.0073</v>
      </c>
      <c r="R185" s="255">
        <f>Q185*H185</f>
        <v>0.0073</v>
      </c>
      <c r="S185" s="255">
        <v>0</v>
      </c>
      <c r="T185" s="256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57" t="s">
        <v>205</v>
      </c>
      <c r="AT185" s="257" t="s">
        <v>242</v>
      </c>
      <c r="AU185" s="257" t="s">
        <v>82</v>
      </c>
      <c r="AY185" s="18" t="s">
        <v>174</v>
      </c>
      <c r="BE185" s="258">
        <f>IF(N185="základní",J185,0)</f>
        <v>0</v>
      </c>
      <c r="BF185" s="258">
        <f>IF(N185="snížená",J185,0)</f>
        <v>0</v>
      </c>
      <c r="BG185" s="258">
        <f>IF(N185="zákl. přenesená",J185,0)</f>
        <v>0</v>
      </c>
      <c r="BH185" s="258">
        <f>IF(N185="sníž. přenesená",J185,0)</f>
        <v>0</v>
      </c>
      <c r="BI185" s="258">
        <f>IF(N185="nulová",J185,0)</f>
        <v>0</v>
      </c>
      <c r="BJ185" s="18" t="s">
        <v>80</v>
      </c>
      <c r="BK185" s="258">
        <f>ROUND(I185*H185,2)</f>
        <v>0</v>
      </c>
      <c r="BL185" s="18" t="s">
        <v>180</v>
      </c>
      <c r="BM185" s="257" t="s">
        <v>2091</v>
      </c>
    </row>
    <row r="186" spans="1:65" s="2" customFormat="1" ht="14.4" customHeight="1">
      <c r="A186" s="39"/>
      <c r="B186" s="40"/>
      <c r="C186" s="245" t="s">
        <v>622</v>
      </c>
      <c r="D186" s="245" t="s">
        <v>176</v>
      </c>
      <c r="E186" s="246" t="s">
        <v>2092</v>
      </c>
      <c r="F186" s="247" t="s">
        <v>2093</v>
      </c>
      <c r="G186" s="248" t="s">
        <v>208</v>
      </c>
      <c r="H186" s="249">
        <v>6</v>
      </c>
      <c r="I186" s="250"/>
      <c r="J186" s="251">
        <f>ROUND(I186*H186,2)</f>
        <v>0</v>
      </c>
      <c r="K186" s="252"/>
      <c r="L186" s="45"/>
      <c r="M186" s="253" t="s">
        <v>1</v>
      </c>
      <c r="N186" s="254" t="s">
        <v>38</v>
      </c>
      <c r="O186" s="92"/>
      <c r="P186" s="255">
        <f>O186*H186</f>
        <v>0</v>
      </c>
      <c r="Q186" s="255">
        <v>0</v>
      </c>
      <c r="R186" s="255">
        <f>Q186*H186</f>
        <v>0</v>
      </c>
      <c r="S186" s="255">
        <v>0</v>
      </c>
      <c r="T186" s="256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7" t="s">
        <v>180</v>
      </c>
      <c r="AT186" s="257" t="s">
        <v>176</v>
      </c>
      <c r="AU186" s="257" t="s">
        <v>82</v>
      </c>
      <c r="AY186" s="18" t="s">
        <v>174</v>
      </c>
      <c r="BE186" s="258">
        <f>IF(N186="základní",J186,0)</f>
        <v>0</v>
      </c>
      <c r="BF186" s="258">
        <f>IF(N186="snížená",J186,0)</f>
        <v>0</v>
      </c>
      <c r="BG186" s="258">
        <f>IF(N186="zákl. přenesená",J186,0)</f>
        <v>0</v>
      </c>
      <c r="BH186" s="258">
        <f>IF(N186="sníž. přenesená",J186,0)</f>
        <v>0</v>
      </c>
      <c r="BI186" s="258">
        <f>IF(N186="nulová",J186,0)</f>
        <v>0</v>
      </c>
      <c r="BJ186" s="18" t="s">
        <v>80</v>
      </c>
      <c r="BK186" s="258">
        <f>ROUND(I186*H186,2)</f>
        <v>0</v>
      </c>
      <c r="BL186" s="18" t="s">
        <v>180</v>
      </c>
      <c r="BM186" s="257" t="s">
        <v>2094</v>
      </c>
    </row>
    <row r="187" spans="1:65" s="2" customFormat="1" ht="21.6" customHeight="1">
      <c r="A187" s="39"/>
      <c r="B187" s="40"/>
      <c r="C187" s="245" t="s">
        <v>374</v>
      </c>
      <c r="D187" s="245" t="s">
        <v>176</v>
      </c>
      <c r="E187" s="246" t="s">
        <v>2095</v>
      </c>
      <c r="F187" s="247" t="s">
        <v>2096</v>
      </c>
      <c r="G187" s="248" t="s">
        <v>208</v>
      </c>
      <c r="H187" s="249">
        <v>6</v>
      </c>
      <c r="I187" s="250"/>
      <c r="J187" s="251">
        <f>ROUND(I187*H187,2)</f>
        <v>0</v>
      </c>
      <c r="K187" s="252"/>
      <c r="L187" s="45"/>
      <c r="M187" s="253" t="s">
        <v>1</v>
      </c>
      <c r="N187" s="254" t="s">
        <v>38</v>
      </c>
      <c r="O187" s="92"/>
      <c r="P187" s="255">
        <f>O187*H187</f>
        <v>0</v>
      </c>
      <c r="Q187" s="255">
        <v>0</v>
      </c>
      <c r="R187" s="255">
        <f>Q187*H187</f>
        <v>0</v>
      </c>
      <c r="S187" s="255">
        <v>0</v>
      </c>
      <c r="T187" s="256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57" t="s">
        <v>180</v>
      </c>
      <c r="AT187" s="257" t="s">
        <v>176</v>
      </c>
      <c r="AU187" s="257" t="s">
        <v>82</v>
      </c>
      <c r="AY187" s="18" t="s">
        <v>174</v>
      </c>
      <c r="BE187" s="258">
        <f>IF(N187="základní",J187,0)</f>
        <v>0</v>
      </c>
      <c r="BF187" s="258">
        <f>IF(N187="snížená",J187,0)</f>
        <v>0</v>
      </c>
      <c r="BG187" s="258">
        <f>IF(N187="zákl. přenesená",J187,0)</f>
        <v>0</v>
      </c>
      <c r="BH187" s="258">
        <f>IF(N187="sníž. přenesená",J187,0)</f>
        <v>0</v>
      </c>
      <c r="BI187" s="258">
        <f>IF(N187="nulová",J187,0)</f>
        <v>0</v>
      </c>
      <c r="BJ187" s="18" t="s">
        <v>80</v>
      </c>
      <c r="BK187" s="258">
        <f>ROUND(I187*H187,2)</f>
        <v>0</v>
      </c>
      <c r="BL187" s="18" t="s">
        <v>180</v>
      </c>
      <c r="BM187" s="257" t="s">
        <v>2097</v>
      </c>
    </row>
    <row r="188" spans="1:65" s="2" customFormat="1" ht="14.4" customHeight="1">
      <c r="A188" s="39"/>
      <c r="B188" s="40"/>
      <c r="C188" s="245" t="s">
        <v>378</v>
      </c>
      <c r="D188" s="245" t="s">
        <v>176</v>
      </c>
      <c r="E188" s="246" t="s">
        <v>2098</v>
      </c>
      <c r="F188" s="247" t="s">
        <v>2099</v>
      </c>
      <c r="G188" s="248" t="s">
        <v>179</v>
      </c>
      <c r="H188" s="249">
        <v>1</v>
      </c>
      <c r="I188" s="250"/>
      <c r="J188" s="251">
        <f>ROUND(I188*H188,2)</f>
        <v>0</v>
      </c>
      <c r="K188" s="252"/>
      <c r="L188" s="45"/>
      <c r="M188" s="253" t="s">
        <v>1</v>
      </c>
      <c r="N188" s="254" t="s">
        <v>38</v>
      </c>
      <c r="O188" s="92"/>
      <c r="P188" s="255">
        <f>O188*H188</f>
        <v>0</v>
      </c>
      <c r="Q188" s="255">
        <v>0.12303</v>
      </c>
      <c r="R188" s="255">
        <f>Q188*H188</f>
        <v>0.12303</v>
      </c>
      <c r="S188" s="255">
        <v>0</v>
      </c>
      <c r="T188" s="256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57" t="s">
        <v>180</v>
      </c>
      <c r="AT188" s="257" t="s">
        <v>176</v>
      </c>
      <c r="AU188" s="257" t="s">
        <v>82</v>
      </c>
      <c r="AY188" s="18" t="s">
        <v>174</v>
      </c>
      <c r="BE188" s="258">
        <f>IF(N188="základní",J188,0)</f>
        <v>0</v>
      </c>
      <c r="BF188" s="258">
        <f>IF(N188="snížená",J188,0)</f>
        <v>0</v>
      </c>
      <c r="BG188" s="258">
        <f>IF(N188="zákl. přenesená",J188,0)</f>
        <v>0</v>
      </c>
      <c r="BH188" s="258">
        <f>IF(N188="sníž. přenesená",J188,0)</f>
        <v>0</v>
      </c>
      <c r="BI188" s="258">
        <f>IF(N188="nulová",J188,0)</f>
        <v>0</v>
      </c>
      <c r="BJ188" s="18" t="s">
        <v>80</v>
      </c>
      <c r="BK188" s="258">
        <f>ROUND(I188*H188,2)</f>
        <v>0</v>
      </c>
      <c r="BL188" s="18" t="s">
        <v>180</v>
      </c>
      <c r="BM188" s="257" t="s">
        <v>2100</v>
      </c>
    </row>
    <row r="189" spans="1:65" s="2" customFormat="1" ht="14.4" customHeight="1">
      <c r="A189" s="39"/>
      <c r="B189" s="40"/>
      <c r="C189" s="271" t="s">
        <v>382</v>
      </c>
      <c r="D189" s="271" t="s">
        <v>242</v>
      </c>
      <c r="E189" s="272" t="s">
        <v>2101</v>
      </c>
      <c r="F189" s="273" t="s">
        <v>2102</v>
      </c>
      <c r="G189" s="274" t="s">
        <v>179</v>
      </c>
      <c r="H189" s="275">
        <v>1</v>
      </c>
      <c r="I189" s="276"/>
      <c r="J189" s="277">
        <f>ROUND(I189*H189,2)</f>
        <v>0</v>
      </c>
      <c r="K189" s="278"/>
      <c r="L189" s="279"/>
      <c r="M189" s="280" t="s">
        <v>1</v>
      </c>
      <c r="N189" s="281" t="s">
        <v>38</v>
      </c>
      <c r="O189" s="92"/>
      <c r="P189" s="255">
        <f>O189*H189</f>
        <v>0</v>
      </c>
      <c r="Q189" s="255">
        <v>0.0055</v>
      </c>
      <c r="R189" s="255">
        <f>Q189*H189</f>
        <v>0.0055</v>
      </c>
      <c r="S189" s="255">
        <v>0</v>
      </c>
      <c r="T189" s="256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7" t="s">
        <v>205</v>
      </c>
      <c r="AT189" s="257" t="s">
        <v>242</v>
      </c>
      <c r="AU189" s="257" t="s">
        <v>82</v>
      </c>
      <c r="AY189" s="18" t="s">
        <v>174</v>
      </c>
      <c r="BE189" s="258">
        <f>IF(N189="základní",J189,0)</f>
        <v>0</v>
      </c>
      <c r="BF189" s="258">
        <f>IF(N189="snížená",J189,0)</f>
        <v>0</v>
      </c>
      <c r="BG189" s="258">
        <f>IF(N189="zákl. přenesená",J189,0)</f>
        <v>0</v>
      </c>
      <c r="BH189" s="258">
        <f>IF(N189="sníž. přenesená",J189,0)</f>
        <v>0</v>
      </c>
      <c r="BI189" s="258">
        <f>IF(N189="nulová",J189,0)</f>
        <v>0</v>
      </c>
      <c r="BJ189" s="18" t="s">
        <v>80</v>
      </c>
      <c r="BK189" s="258">
        <f>ROUND(I189*H189,2)</f>
        <v>0</v>
      </c>
      <c r="BL189" s="18" t="s">
        <v>180</v>
      </c>
      <c r="BM189" s="257" t="s">
        <v>2103</v>
      </c>
    </row>
    <row r="190" spans="1:65" s="2" customFormat="1" ht="14.4" customHeight="1">
      <c r="A190" s="39"/>
      <c r="B190" s="40"/>
      <c r="C190" s="271" t="s">
        <v>387</v>
      </c>
      <c r="D190" s="271" t="s">
        <v>242</v>
      </c>
      <c r="E190" s="272" t="s">
        <v>2104</v>
      </c>
      <c r="F190" s="273" t="s">
        <v>2105</v>
      </c>
      <c r="G190" s="274" t="s">
        <v>179</v>
      </c>
      <c r="H190" s="275">
        <v>1</v>
      </c>
      <c r="I190" s="276"/>
      <c r="J190" s="277">
        <f>ROUND(I190*H190,2)</f>
        <v>0</v>
      </c>
      <c r="K190" s="278"/>
      <c r="L190" s="279"/>
      <c r="M190" s="280" t="s">
        <v>1</v>
      </c>
      <c r="N190" s="281" t="s">
        <v>38</v>
      </c>
      <c r="O190" s="92"/>
      <c r="P190" s="255">
        <f>O190*H190</f>
        <v>0</v>
      </c>
      <c r="Q190" s="255">
        <v>0.00065</v>
      </c>
      <c r="R190" s="255">
        <f>Q190*H190</f>
        <v>0.00065</v>
      </c>
      <c r="S190" s="255">
        <v>0</v>
      </c>
      <c r="T190" s="256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57" t="s">
        <v>205</v>
      </c>
      <c r="AT190" s="257" t="s">
        <v>242</v>
      </c>
      <c r="AU190" s="257" t="s">
        <v>82</v>
      </c>
      <c r="AY190" s="18" t="s">
        <v>174</v>
      </c>
      <c r="BE190" s="258">
        <f>IF(N190="základní",J190,0)</f>
        <v>0</v>
      </c>
      <c r="BF190" s="258">
        <f>IF(N190="snížená",J190,0)</f>
        <v>0</v>
      </c>
      <c r="BG190" s="258">
        <f>IF(N190="zákl. přenesená",J190,0)</f>
        <v>0</v>
      </c>
      <c r="BH190" s="258">
        <f>IF(N190="sníž. přenesená",J190,0)</f>
        <v>0</v>
      </c>
      <c r="BI190" s="258">
        <f>IF(N190="nulová",J190,0)</f>
        <v>0</v>
      </c>
      <c r="BJ190" s="18" t="s">
        <v>80</v>
      </c>
      <c r="BK190" s="258">
        <f>ROUND(I190*H190,2)</f>
        <v>0</v>
      </c>
      <c r="BL190" s="18" t="s">
        <v>180</v>
      </c>
      <c r="BM190" s="257" t="s">
        <v>2106</v>
      </c>
    </row>
    <row r="191" spans="1:65" s="2" customFormat="1" ht="14.4" customHeight="1">
      <c r="A191" s="39"/>
      <c r="B191" s="40"/>
      <c r="C191" s="245" t="s">
        <v>393</v>
      </c>
      <c r="D191" s="245" t="s">
        <v>176</v>
      </c>
      <c r="E191" s="246" t="s">
        <v>2107</v>
      </c>
      <c r="F191" s="247" t="s">
        <v>2108</v>
      </c>
      <c r="G191" s="248" t="s">
        <v>208</v>
      </c>
      <c r="H191" s="249">
        <v>10</v>
      </c>
      <c r="I191" s="250"/>
      <c r="J191" s="251">
        <f>ROUND(I191*H191,2)</f>
        <v>0</v>
      </c>
      <c r="K191" s="252"/>
      <c r="L191" s="45"/>
      <c r="M191" s="253" t="s">
        <v>1</v>
      </c>
      <c r="N191" s="254" t="s">
        <v>38</v>
      </c>
      <c r="O191" s="92"/>
      <c r="P191" s="255">
        <f>O191*H191</f>
        <v>0</v>
      </c>
      <c r="Q191" s="255">
        <v>0.00019</v>
      </c>
      <c r="R191" s="255">
        <f>Q191*H191</f>
        <v>0.0019000000000000002</v>
      </c>
      <c r="S191" s="255">
        <v>0</v>
      </c>
      <c r="T191" s="256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57" t="s">
        <v>180</v>
      </c>
      <c r="AT191" s="257" t="s">
        <v>176</v>
      </c>
      <c r="AU191" s="257" t="s">
        <v>82</v>
      </c>
      <c r="AY191" s="18" t="s">
        <v>174</v>
      </c>
      <c r="BE191" s="258">
        <f>IF(N191="základní",J191,0)</f>
        <v>0</v>
      </c>
      <c r="BF191" s="258">
        <f>IF(N191="snížená",J191,0)</f>
        <v>0</v>
      </c>
      <c r="BG191" s="258">
        <f>IF(N191="zákl. přenesená",J191,0)</f>
        <v>0</v>
      </c>
      <c r="BH191" s="258">
        <f>IF(N191="sníž. přenesená",J191,0)</f>
        <v>0</v>
      </c>
      <c r="BI191" s="258">
        <f>IF(N191="nulová",J191,0)</f>
        <v>0</v>
      </c>
      <c r="BJ191" s="18" t="s">
        <v>80</v>
      </c>
      <c r="BK191" s="258">
        <f>ROUND(I191*H191,2)</f>
        <v>0</v>
      </c>
      <c r="BL191" s="18" t="s">
        <v>180</v>
      </c>
      <c r="BM191" s="257" t="s">
        <v>2109</v>
      </c>
    </row>
    <row r="192" spans="1:65" s="2" customFormat="1" ht="21.6" customHeight="1">
      <c r="A192" s="39"/>
      <c r="B192" s="40"/>
      <c r="C192" s="245" t="s">
        <v>401</v>
      </c>
      <c r="D192" s="245" t="s">
        <v>176</v>
      </c>
      <c r="E192" s="246" t="s">
        <v>2110</v>
      </c>
      <c r="F192" s="247" t="s">
        <v>2111</v>
      </c>
      <c r="G192" s="248" t="s">
        <v>208</v>
      </c>
      <c r="H192" s="249">
        <v>6</v>
      </c>
      <c r="I192" s="250"/>
      <c r="J192" s="251">
        <f>ROUND(I192*H192,2)</f>
        <v>0</v>
      </c>
      <c r="K192" s="252"/>
      <c r="L192" s="45"/>
      <c r="M192" s="253" t="s">
        <v>1</v>
      </c>
      <c r="N192" s="254" t="s">
        <v>38</v>
      </c>
      <c r="O192" s="92"/>
      <c r="P192" s="255">
        <f>O192*H192</f>
        <v>0</v>
      </c>
      <c r="Q192" s="255">
        <v>0.00013</v>
      </c>
      <c r="R192" s="255">
        <f>Q192*H192</f>
        <v>0.0007799999999999999</v>
      </c>
      <c r="S192" s="255">
        <v>0</v>
      </c>
      <c r="T192" s="256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57" t="s">
        <v>180</v>
      </c>
      <c r="AT192" s="257" t="s">
        <v>176</v>
      </c>
      <c r="AU192" s="257" t="s">
        <v>82</v>
      </c>
      <c r="AY192" s="18" t="s">
        <v>174</v>
      </c>
      <c r="BE192" s="258">
        <f>IF(N192="základní",J192,0)</f>
        <v>0</v>
      </c>
      <c r="BF192" s="258">
        <f>IF(N192="snížená",J192,0)</f>
        <v>0</v>
      </c>
      <c r="BG192" s="258">
        <f>IF(N192="zákl. přenesená",J192,0)</f>
        <v>0</v>
      </c>
      <c r="BH192" s="258">
        <f>IF(N192="sníž. přenesená",J192,0)</f>
        <v>0</v>
      </c>
      <c r="BI192" s="258">
        <f>IF(N192="nulová",J192,0)</f>
        <v>0</v>
      </c>
      <c r="BJ192" s="18" t="s">
        <v>80</v>
      </c>
      <c r="BK192" s="258">
        <f>ROUND(I192*H192,2)</f>
        <v>0</v>
      </c>
      <c r="BL192" s="18" t="s">
        <v>180</v>
      </c>
      <c r="BM192" s="257" t="s">
        <v>2112</v>
      </c>
    </row>
    <row r="193" spans="1:65" s="2" customFormat="1" ht="43.2" customHeight="1">
      <c r="A193" s="39"/>
      <c r="B193" s="40"/>
      <c r="C193" s="245" t="s">
        <v>627</v>
      </c>
      <c r="D193" s="245" t="s">
        <v>176</v>
      </c>
      <c r="E193" s="246" t="s">
        <v>2113</v>
      </c>
      <c r="F193" s="247" t="s">
        <v>2114</v>
      </c>
      <c r="G193" s="248" t="s">
        <v>981</v>
      </c>
      <c r="H193" s="249">
        <v>1</v>
      </c>
      <c r="I193" s="250"/>
      <c r="J193" s="251">
        <f>ROUND(I193*H193,2)</f>
        <v>0</v>
      </c>
      <c r="K193" s="252"/>
      <c r="L193" s="45"/>
      <c r="M193" s="253" t="s">
        <v>1</v>
      </c>
      <c r="N193" s="254" t="s">
        <v>38</v>
      </c>
      <c r="O193" s="92"/>
      <c r="P193" s="255">
        <f>O193*H193</f>
        <v>0</v>
      </c>
      <c r="Q193" s="255">
        <v>0.00013</v>
      </c>
      <c r="R193" s="255">
        <f>Q193*H193</f>
        <v>0.00013</v>
      </c>
      <c r="S193" s="255">
        <v>0</v>
      </c>
      <c r="T193" s="256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57" t="s">
        <v>180</v>
      </c>
      <c r="AT193" s="257" t="s">
        <v>176</v>
      </c>
      <c r="AU193" s="257" t="s">
        <v>82</v>
      </c>
      <c r="AY193" s="18" t="s">
        <v>174</v>
      </c>
      <c r="BE193" s="258">
        <f>IF(N193="základní",J193,0)</f>
        <v>0</v>
      </c>
      <c r="BF193" s="258">
        <f>IF(N193="snížená",J193,0)</f>
        <v>0</v>
      </c>
      <c r="BG193" s="258">
        <f>IF(N193="zákl. přenesená",J193,0)</f>
        <v>0</v>
      </c>
      <c r="BH193" s="258">
        <f>IF(N193="sníž. přenesená",J193,0)</f>
        <v>0</v>
      </c>
      <c r="BI193" s="258">
        <f>IF(N193="nulová",J193,0)</f>
        <v>0</v>
      </c>
      <c r="BJ193" s="18" t="s">
        <v>80</v>
      </c>
      <c r="BK193" s="258">
        <f>ROUND(I193*H193,2)</f>
        <v>0</v>
      </c>
      <c r="BL193" s="18" t="s">
        <v>180</v>
      </c>
      <c r="BM193" s="257" t="s">
        <v>2115</v>
      </c>
    </row>
    <row r="194" spans="1:65" s="2" customFormat="1" ht="14.4" customHeight="1">
      <c r="A194" s="39"/>
      <c r="B194" s="40"/>
      <c r="C194" s="245" t="s">
        <v>632</v>
      </c>
      <c r="D194" s="245" t="s">
        <v>176</v>
      </c>
      <c r="E194" s="246" t="s">
        <v>2116</v>
      </c>
      <c r="F194" s="247" t="s">
        <v>2117</v>
      </c>
      <c r="G194" s="248" t="s">
        <v>981</v>
      </c>
      <c r="H194" s="249">
        <v>1</v>
      </c>
      <c r="I194" s="250"/>
      <c r="J194" s="251">
        <f>ROUND(I194*H194,2)</f>
        <v>0</v>
      </c>
      <c r="K194" s="252"/>
      <c r="L194" s="45"/>
      <c r="M194" s="253" t="s">
        <v>1</v>
      </c>
      <c r="N194" s="254" t="s">
        <v>38</v>
      </c>
      <c r="O194" s="92"/>
      <c r="P194" s="255">
        <f>O194*H194</f>
        <v>0</v>
      </c>
      <c r="Q194" s="255">
        <v>0.00013</v>
      </c>
      <c r="R194" s="255">
        <f>Q194*H194</f>
        <v>0.00013</v>
      </c>
      <c r="S194" s="255">
        <v>0</v>
      </c>
      <c r="T194" s="256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57" t="s">
        <v>180</v>
      </c>
      <c r="AT194" s="257" t="s">
        <v>176</v>
      </c>
      <c r="AU194" s="257" t="s">
        <v>82</v>
      </c>
      <c r="AY194" s="18" t="s">
        <v>174</v>
      </c>
      <c r="BE194" s="258">
        <f>IF(N194="základní",J194,0)</f>
        <v>0</v>
      </c>
      <c r="BF194" s="258">
        <f>IF(N194="snížená",J194,0)</f>
        <v>0</v>
      </c>
      <c r="BG194" s="258">
        <f>IF(N194="zákl. přenesená",J194,0)</f>
        <v>0</v>
      </c>
      <c r="BH194" s="258">
        <f>IF(N194="sníž. přenesená",J194,0)</f>
        <v>0</v>
      </c>
      <c r="BI194" s="258">
        <f>IF(N194="nulová",J194,0)</f>
        <v>0</v>
      </c>
      <c r="BJ194" s="18" t="s">
        <v>80</v>
      </c>
      <c r="BK194" s="258">
        <f>ROUND(I194*H194,2)</f>
        <v>0</v>
      </c>
      <c r="BL194" s="18" t="s">
        <v>180</v>
      </c>
      <c r="BM194" s="257" t="s">
        <v>2118</v>
      </c>
    </row>
    <row r="195" spans="1:63" s="12" customFormat="1" ht="22.8" customHeight="1">
      <c r="A195" s="12"/>
      <c r="B195" s="229"/>
      <c r="C195" s="230"/>
      <c r="D195" s="231" t="s">
        <v>72</v>
      </c>
      <c r="E195" s="243" t="s">
        <v>210</v>
      </c>
      <c r="F195" s="243" t="s">
        <v>340</v>
      </c>
      <c r="G195" s="230"/>
      <c r="H195" s="230"/>
      <c r="I195" s="233"/>
      <c r="J195" s="244">
        <f>BK195</f>
        <v>0</v>
      </c>
      <c r="K195" s="230"/>
      <c r="L195" s="235"/>
      <c r="M195" s="236"/>
      <c r="N195" s="237"/>
      <c r="O195" s="237"/>
      <c r="P195" s="238">
        <f>SUM(P196:P201)</f>
        <v>0</v>
      </c>
      <c r="Q195" s="237"/>
      <c r="R195" s="238">
        <f>SUM(R196:R201)</f>
        <v>0</v>
      </c>
      <c r="S195" s="237"/>
      <c r="T195" s="239">
        <f>SUM(T196:T201)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40" t="s">
        <v>80</v>
      </c>
      <c r="AT195" s="241" t="s">
        <v>72</v>
      </c>
      <c r="AU195" s="241" t="s">
        <v>80</v>
      </c>
      <c r="AY195" s="240" t="s">
        <v>174</v>
      </c>
      <c r="BK195" s="242">
        <f>SUM(BK196:BK201)</f>
        <v>0</v>
      </c>
    </row>
    <row r="196" spans="1:65" s="2" customFormat="1" ht="21.6" customHeight="1">
      <c r="A196" s="39"/>
      <c r="B196" s="40"/>
      <c r="C196" s="245" t="s">
        <v>405</v>
      </c>
      <c r="D196" s="245" t="s">
        <v>176</v>
      </c>
      <c r="E196" s="246" t="s">
        <v>2119</v>
      </c>
      <c r="F196" s="247" t="s">
        <v>2120</v>
      </c>
      <c r="G196" s="248" t="s">
        <v>208</v>
      </c>
      <c r="H196" s="249">
        <v>8</v>
      </c>
      <c r="I196" s="250"/>
      <c r="J196" s="251">
        <f>ROUND(I196*H196,2)</f>
        <v>0</v>
      </c>
      <c r="K196" s="252"/>
      <c r="L196" s="45"/>
      <c r="M196" s="253" t="s">
        <v>1</v>
      </c>
      <c r="N196" s="254" t="s">
        <v>38</v>
      </c>
      <c r="O196" s="92"/>
      <c r="P196" s="255">
        <f>O196*H196</f>
        <v>0</v>
      </c>
      <c r="Q196" s="255">
        <v>0</v>
      </c>
      <c r="R196" s="255">
        <f>Q196*H196</f>
        <v>0</v>
      </c>
      <c r="S196" s="255">
        <v>0</v>
      </c>
      <c r="T196" s="256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57" t="s">
        <v>180</v>
      </c>
      <c r="AT196" s="257" t="s">
        <v>176</v>
      </c>
      <c r="AU196" s="257" t="s">
        <v>82</v>
      </c>
      <c r="AY196" s="18" t="s">
        <v>174</v>
      </c>
      <c r="BE196" s="258">
        <f>IF(N196="základní",J196,0)</f>
        <v>0</v>
      </c>
      <c r="BF196" s="258">
        <f>IF(N196="snížená",J196,0)</f>
        <v>0</v>
      </c>
      <c r="BG196" s="258">
        <f>IF(N196="zákl. přenesená",J196,0)</f>
        <v>0</v>
      </c>
      <c r="BH196" s="258">
        <f>IF(N196="sníž. přenesená",J196,0)</f>
        <v>0</v>
      </c>
      <c r="BI196" s="258">
        <f>IF(N196="nulová",J196,0)</f>
        <v>0</v>
      </c>
      <c r="BJ196" s="18" t="s">
        <v>80</v>
      </c>
      <c r="BK196" s="258">
        <f>ROUND(I196*H196,2)</f>
        <v>0</v>
      </c>
      <c r="BL196" s="18" t="s">
        <v>180</v>
      </c>
      <c r="BM196" s="257" t="s">
        <v>2121</v>
      </c>
    </row>
    <row r="197" spans="1:51" s="13" customFormat="1" ht="12">
      <c r="A197" s="13"/>
      <c r="B197" s="259"/>
      <c r="C197" s="260"/>
      <c r="D197" s="261" t="s">
        <v>223</v>
      </c>
      <c r="E197" s="262" t="s">
        <v>1</v>
      </c>
      <c r="F197" s="263" t="s">
        <v>2122</v>
      </c>
      <c r="G197" s="260"/>
      <c r="H197" s="264">
        <v>8</v>
      </c>
      <c r="I197" s="265"/>
      <c r="J197" s="260"/>
      <c r="K197" s="260"/>
      <c r="L197" s="266"/>
      <c r="M197" s="267"/>
      <c r="N197" s="268"/>
      <c r="O197" s="268"/>
      <c r="P197" s="268"/>
      <c r="Q197" s="268"/>
      <c r="R197" s="268"/>
      <c r="S197" s="268"/>
      <c r="T197" s="26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70" t="s">
        <v>223</v>
      </c>
      <c r="AU197" s="270" t="s">
        <v>82</v>
      </c>
      <c r="AV197" s="13" t="s">
        <v>82</v>
      </c>
      <c r="AW197" s="13" t="s">
        <v>30</v>
      </c>
      <c r="AX197" s="13" t="s">
        <v>80</v>
      </c>
      <c r="AY197" s="270" t="s">
        <v>174</v>
      </c>
    </row>
    <row r="198" spans="1:65" s="2" customFormat="1" ht="14.4" customHeight="1">
      <c r="A198" s="39"/>
      <c r="B198" s="40"/>
      <c r="C198" s="245" t="s">
        <v>606</v>
      </c>
      <c r="D198" s="245" t="s">
        <v>176</v>
      </c>
      <c r="E198" s="246" t="s">
        <v>2123</v>
      </c>
      <c r="F198" s="247" t="s">
        <v>2124</v>
      </c>
      <c r="G198" s="248" t="s">
        <v>208</v>
      </c>
      <c r="H198" s="249">
        <v>8</v>
      </c>
      <c r="I198" s="250"/>
      <c r="J198" s="251">
        <f>ROUND(I198*H198,2)</f>
        <v>0</v>
      </c>
      <c r="K198" s="252"/>
      <c r="L198" s="45"/>
      <c r="M198" s="253" t="s">
        <v>1</v>
      </c>
      <c r="N198" s="254" t="s">
        <v>38</v>
      </c>
      <c r="O198" s="92"/>
      <c r="P198" s="255">
        <f>O198*H198</f>
        <v>0</v>
      </c>
      <c r="Q198" s="255">
        <v>0</v>
      </c>
      <c r="R198" s="255">
        <f>Q198*H198</f>
        <v>0</v>
      </c>
      <c r="S198" s="255">
        <v>0</v>
      </c>
      <c r="T198" s="256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57" t="s">
        <v>180</v>
      </c>
      <c r="AT198" s="257" t="s">
        <v>176</v>
      </c>
      <c r="AU198" s="257" t="s">
        <v>82</v>
      </c>
      <c r="AY198" s="18" t="s">
        <v>174</v>
      </c>
      <c r="BE198" s="258">
        <f>IF(N198="základní",J198,0)</f>
        <v>0</v>
      </c>
      <c r="BF198" s="258">
        <f>IF(N198="snížená",J198,0)</f>
        <v>0</v>
      </c>
      <c r="BG198" s="258">
        <f>IF(N198="zákl. přenesená",J198,0)</f>
        <v>0</v>
      </c>
      <c r="BH198" s="258">
        <f>IF(N198="sníž. přenesená",J198,0)</f>
        <v>0</v>
      </c>
      <c r="BI198" s="258">
        <f>IF(N198="nulová",J198,0)</f>
        <v>0</v>
      </c>
      <c r="BJ198" s="18" t="s">
        <v>80</v>
      </c>
      <c r="BK198" s="258">
        <f>ROUND(I198*H198,2)</f>
        <v>0</v>
      </c>
      <c r="BL198" s="18" t="s">
        <v>180</v>
      </c>
      <c r="BM198" s="257" t="s">
        <v>2125</v>
      </c>
    </row>
    <row r="199" spans="1:51" s="13" customFormat="1" ht="12">
      <c r="A199" s="13"/>
      <c r="B199" s="259"/>
      <c r="C199" s="260"/>
      <c r="D199" s="261" t="s">
        <v>223</v>
      </c>
      <c r="E199" s="262" t="s">
        <v>1</v>
      </c>
      <c r="F199" s="263" t="s">
        <v>2122</v>
      </c>
      <c r="G199" s="260"/>
      <c r="H199" s="264">
        <v>8</v>
      </c>
      <c r="I199" s="265"/>
      <c r="J199" s="260"/>
      <c r="K199" s="260"/>
      <c r="L199" s="266"/>
      <c r="M199" s="267"/>
      <c r="N199" s="268"/>
      <c r="O199" s="268"/>
      <c r="P199" s="268"/>
      <c r="Q199" s="268"/>
      <c r="R199" s="268"/>
      <c r="S199" s="268"/>
      <c r="T199" s="26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70" t="s">
        <v>223</v>
      </c>
      <c r="AU199" s="270" t="s">
        <v>82</v>
      </c>
      <c r="AV199" s="13" t="s">
        <v>82</v>
      </c>
      <c r="AW199" s="13" t="s">
        <v>30</v>
      </c>
      <c r="AX199" s="13" t="s">
        <v>80</v>
      </c>
      <c r="AY199" s="270" t="s">
        <v>174</v>
      </c>
    </row>
    <row r="200" spans="1:65" s="2" customFormat="1" ht="21.6" customHeight="1">
      <c r="A200" s="39"/>
      <c r="B200" s="40"/>
      <c r="C200" s="245" t="s">
        <v>611</v>
      </c>
      <c r="D200" s="245" t="s">
        <v>176</v>
      </c>
      <c r="E200" s="246" t="s">
        <v>2126</v>
      </c>
      <c r="F200" s="247" t="s">
        <v>2127</v>
      </c>
      <c r="G200" s="248" t="s">
        <v>208</v>
      </c>
      <c r="H200" s="249">
        <v>8</v>
      </c>
      <c r="I200" s="250"/>
      <c r="J200" s="251">
        <f>ROUND(I200*H200,2)</f>
        <v>0</v>
      </c>
      <c r="K200" s="252"/>
      <c r="L200" s="45"/>
      <c r="M200" s="253" t="s">
        <v>1</v>
      </c>
      <c r="N200" s="254" t="s">
        <v>38</v>
      </c>
      <c r="O200" s="92"/>
      <c r="P200" s="255">
        <f>O200*H200</f>
        <v>0</v>
      </c>
      <c r="Q200" s="255">
        <v>0</v>
      </c>
      <c r="R200" s="255">
        <f>Q200*H200</f>
        <v>0</v>
      </c>
      <c r="S200" s="255">
        <v>0</v>
      </c>
      <c r="T200" s="256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57" t="s">
        <v>180</v>
      </c>
      <c r="AT200" s="257" t="s">
        <v>176</v>
      </c>
      <c r="AU200" s="257" t="s">
        <v>82</v>
      </c>
      <c r="AY200" s="18" t="s">
        <v>174</v>
      </c>
      <c r="BE200" s="258">
        <f>IF(N200="základní",J200,0)</f>
        <v>0</v>
      </c>
      <c r="BF200" s="258">
        <f>IF(N200="snížená",J200,0)</f>
        <v>0</v>
      </c>
      <c r="BG200" s="258">
        <f>IF(N200="zákl. přenesená",J200,0)</f>
        <v>0</v>
      </c>
      <c r="BH200" s="258">
        <f>IF(N200="sníž. přenesená",J200,0)</f>
        <v>0</v>
      </c>
      <c r="BI200" s="258">
        <f>IF(N200="nulová",J200,0)</f>
        <v>0</v>
      </c>
      <c r="BJ200" s="18" t="s">
        <v>80</v>
      </c>
      <c r="BK200" s="258">
        <f>ROUND(I200*H200,2)</f>
        <v>0</v>
      </c>
      <c r="BL200" s="18" t="s">
        <v>180</v>
      </c>
      <c r="BM200" s="257" t="s">
        <v>2128</v>
      </c>
    </row>
    <row r="201" spans="1:51" s="13" customFormat="1" ht="12">
      <c r="A201" s="13"/>
      <c r="B201" s="259"/>
      <c r="C201" s="260"/>
      <c r="D201" s="261" t="s">
        <v>223</v>
      </c>
      <c r="E201" s="262" t="s">
        <v>1</v>
      </c>
      <c r="F201" s="263" t="s">
        <v>2122</v>
      </c>
      <c r="G201" s="260"/>
      <c r="H201" s="264">
        <v>8</v>
      </c>
      <c r="I201" s="265"/>
      <c r="J201" s="260"/>
      <c r="K201" s="260"/>
      <c r="L201" s="266"/>
      <c r="M201" s="267"/>
      <c r="N201" s="268"/>
      <c r="O201" s="268"/>
      <c r="P201" s="268"/>
      <c r="Q201" s="268"/>
      <c r="R201" s="268"/>
      <c r="S201" s="268"/>
      <c r="T201" s="26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70" t="s">
        <v>223</v>
      </c>
      <c r="AU201" s="270" t="s">
        <v>82</v>
      </c>
      <c r="AV201" s="13" t="s">
        <v>82</v>
      </c>
      <c r="AW201" s="13" t="s">
        <v>30</v>
      </c>
      <c r="AX201" s="13" t="s">
        <v>80</v>
      </c>
      <c r="AY201" s="270" t="s">
        <v>174</v>
      </c>
    </row>
    <row r="202" spans="1:63" s="12" customFormat="1" ht="22.8" customHeight="1">
      <c r="A202" s="12"/>
      <c r="B202" s="229"/>
      <c r="C202" s="230"/>
      <c r="D202" s="231" t="s">
        <v>72</v>
      </c>
      <c r="E202" s="243" t="s">
        <v>391</v>
      </c>
      <c r="F202" s="243" t="s">
        <v>1940</v>
      </c>
      <c r="G202" s="230"/>
      <c r="H202" s="230"/>
      <c r="I202" s="233"/>
      <c r="J202" s="244">
        <f>BK202</f>
        <v>0</v>
      </c>
      <c r="K202" s="230"/>
      <c r="L202" s="235"/>
      <c r="M202" s="236"/>
      <c r="N202" s="237"/>
      <c r="O202" s="237"/>
      <c r="P202" s="238">
        <f>SUM(P203:P204)</f>
        <v>0</v>
      </c>
      <c r="Q202" s="237"/>
      <c r="R202" s="238">
        <f>SUM(R203:R204)</f>
        <v>0</v>
      </c>
      <c r="S202" s="237"/>
      <c r="T202" s="239">
        <f>SUM(T203:T204)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40" t="s">
        <v>80</v>
      </c>
      <c r="AT202" s="241" t="s">
        <v>72</v>
      </c>
      <c r="AU202" s="241" t="s">
        <v>80</v>
      </c>
      <c r="AY202" s="240" t="s">
        <v>174</v>
      </c>
      <c r="BK202" s="242">
        <f>SUM(BK203:BK204)</f>
        <v>0</v>
      </c>
    </row>
    <row r="203" spans="1:65" s="2" customFormat="1" ht="21.6" customHeight="1">
      <c r="A203" s="39"/>
      <c r="B203" s="40"/>
      <c r="C203" s="245" t="s">
        <v>323</v>
      </c>
      <c r="D203" s="245" t="s">
        <v>176</v>
      </c>
      <c r="E203" s="246" t="s">
        <v>1941</v>
      </c>
      <c r="F203" s="247" t="s">
        <v>1942</v>
      </c>
      <c r="G203" s="248" t="s">
        <v>245</v>
      </c>
      <c r="H203" s="249">
        <v>167.688</v>
      </c>
      <c r="I203" s="250"/>
      <c r="J203" s="251">
        <f>ROUND(I203*H203,2)</f>
        <v>0</v>
      </c>
      <c r="K203" s="252"/>
      <c r="L203" s="45"/>
      <c r="M203" s="253" t="s">
        <v>1</v>
      </c>
      <c r="N203" s="254" t="s">
        <v>38</v>
      </c>
      <c r="O203" s="92"/>
      <c r="P203" s="255">
        <f>O203*H203</f>
        <v>0</v>
      </c>
      <c r="Q203" s="255">
        <v>0</v>
      </c>
      <c r="R203" s="255">
        <f>Q203*H203</f>
        <v>0</v>
      </c>
      <c r="S203" s="255">
        <v>0</v>
      </c>
      <c r="T203" s="256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57" t="s">
        <v>180</v>
      </c>
      <c r="AT203" s="257" t="s">
        <v>176</v>
      </c>
      <c r="AU203" s="257" t="s">
        <v>82</v>
      </c>
      <c r="AY203" s="18" t="s">
        <v>174</v>
      </c>
      <c r="BE203" s="258">
        <f>IF(N203="základní",J203,0)</f>
        <v>0</v>
      </c>
      <c r="BF203" s="258">
        <f>IF(N203="snížená",J203,0)</f>
        <v>0</v>
      </c>
      <c r="BG203" s="258">
        <f>IF(N203="zákl. přenesená",J203,0)</f>
        <v>0</v>
      </c>
      <c r="BH203" s="258">
        <f>IF(N203="sníž. přenesená",J203,0)</f>
        <v>0</v>
      </c>
      <c r="BI203" s="258">
        <f>IF(N203="nulová",J203,0)</f>
        <v>0</v>
      </c>
      <c r="BJ203" s="18" t="s">
        <v>80</v>
      </c>
      <c r="BK203" s="258">
        <f>ROUND(I203*H203,2)</f>
        <v>0</v>
      </c>
      <c r="BL203" s="18" t="s">
        <v>180</v>
      </c>
      <c r="BM203" s="257" t="s">
        <v>1943</v>
      </c>
    </row>
    <row r="204" spans="1:51" s="13" customFormat="1" ht="12">
      <c r="A204" s="13"/>
      <c r="B204" s="259"/>
      <c r="C204" s="260"/>
      <c r="D204" s="261" t="s">
        <v>223</v>
      </c>
      <c r="E204" s="262" t="s">
        <v>1</v>
      </c>
      <c r="F204" s="263" t="s">
        <v>2129</v>
      </c>
      <c r="G204" s="260"/>
      <c r="H204" s="264">
        <v>167.688</v>
      </c>
      <c r="I204" s="265"/>
      <c r="J204" s="260"/>
      <c r="K204" s="260"/>
      <c r="L204" s="266"/>
      <c r="M204" s="282"/>
      <c r="N204" s="283"/>
      <c r="O204" s="283"/>
      <c r="P204" s="283"/>
      <c r="Q204" s="283"/>
      <c r="R204" s="283"/>
      <c r="S204" s="283"/>
      <c r="T204" s="28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70" t="s">
        <v>223</v>
      </c>
      <c r="AU204" s="270" t="s">
        <v>82</v>
      </c>
      <c r="AV204" s="13" t="s">
        <v>82</v>
      </c>
      <c r="AW204" s="13" t="s">
        <v>30</v>
      </c>
      <c r="AX204" s="13" t="s">
        <v>80</v>
      </c>
      <c r="AY204" s="270" t="s">
        <v>174</v>
      </c>
    </row>
    <row r="205" spans="1:31" s="2" customFormat="1" ht="6.95" customHeight="1">
      <c r="A205" s="39"/>
      <c r="B205" s="67"/>
      <c r="C205" s="68"/>
      <c r="D205" s="68"/>
      <c r="E205" s="68"/>
      <c r="F205" s="68"/>
      <c r="G205" s="68"/>
      <c r="H205" s="68"/>
      <c r="I205" s="193"/>
      <c r="J205" s="68"/>
      <c r="K205" s="68"/>
      <c r="L205" s="45"/>
      <c r="M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</row>
  </sheetData>
  <sheetProtection password="CC35" sheet="1" objects="1" scenarios="1" formatColumns="0" formatRows="0" autoFilter="0"/>
  <autoFilter ref="C125:K20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3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43.57421875" style="1" customWidth="1"/>
    <col min="7" max="7" width="6.00390625" style="1" customWidth="1"/>
    <col min="8" max="8" width="9.8515625" style="1" customWidth="1"/>
    <col min="9" max="9" width="17.28125" style="147" customWidth="1"/>
    <col min="10" max="10" width="17.28125" style="1" customWidth="1"/>
    <col min="11" max="11" width="17.28125" style="1" hidden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129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1"/>
      <c r="AT3" s="18" t="s">
        <v>82</v>
      </c>
    </row>
    <row r="4" spans="2:46" s="1" customFormat="1" ht="24.95" customHeight="1">
      <c r="B4" s="21"/>
      <c r="D4" s="151" t="s">
        <v>136</v>
      </c>
      <c r="I4" s="147"/>
      <c r="L4" s="21"/>
      <c r="M4" s="152" t="s">
        <v>10</v>
      </c>
      <c r="AT4" s="18" t="s">
        <v>4</v>
      </c>
    </row>
    <row r="5" spans="2:12" s="1" customFormat="1" ht="6.95" customHeight="1">
      <c r="B5" s="21"/>
      <c r="I5" s="147"/>
      <c r="L5" s="21"/>
    </row>
    <row r="6" spans="2:12" s="1" customFormat="1" ht="12" customHeight="1">
      <c r="B6" s="21"/>
      <c r="D6" s="153" t="s">
        <v>16</v>
      </c>
      <c r="I6" s="147"/>
      <c r="L6" s="21"/>
    </row>
    <row r="7" spans="2:12" s="1" customFormat="1" ht="24" customHeight="1">
      <c r="B7" s="21"/>
      <c r="E7" s="154" t="str">
        <f>'Rekapitulace stavby'!K6</f>
        <v>Revitalizace čistírny odpadních vod v areálu nemocnice Rychnov nad Kněžnou</v>
      </c>
      <c r="F7" s="153"/>
      <c r="G7" s="153"/>
      <c r="H7" s="153"/>
      <c r="I7" s="147"/>
      <c r="L7" s="21"/>
    </row>
    <row r="8" spans="1:31" s="2" customFormat="1" ht="12" customHeight="1">
      <c r="A8" s="39"/>
      <c r="B8" s="45"/>
      <c r="C8" s="39"/>
      <c r="D8" s="153" t="s">
        <v>137</v>
      </c>
      <c r="E8" s="39"/>
      <c r="F8" s="39"/>
      <c r="G8" s="39"/>
      <c r="H8" s="39"/>
      <c r="I8" s="155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4.4" customHeight="1">
      <c r="A9" s="39"/>
      <c r="B9" s="45"/>
      <c r="C9" s="39"/>
      <c r="D9" s="39"/>
      <c r="E9" s="156" t="s">
        <v>2130</v>
      </c>
      <c r="F9" s="39"/>
      <c r="G9" s="39"/>
      <c r="H9" s="39"/>
      <c r="I9" s="155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55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3" t="s">
        <v>18</v>
      </c>
      <c r="E11" s="39"/>
      <c r="F11" s="142" t="s">
        <v>1</v>
      </c>
      <c r="G11" s="39"/>
      <c r="H11" s="39"/>
      <c r="I11" s="157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3" t="s">
        <v>20</v>
      </c>
      <c r="E12" s="39"/>
      <c r="F12" s="142" t="s">
        <v>21</v>
      </c>
      <c r="G12" s="39"/>
      <c r="H12" s="39"/>
      <c r="I12" s="157" t="s">
        <v>22</v>
      </c>
      <c r="J12" s="158" t="str">
        <f>'Rekapitulace stavby'!AN8</f>
        <v>25. 8. 2020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55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3" t="s">
        <v>24</v>
      </c>
      <c r="E14" s="39"/>
      <c r="F14" s="39"/>
      <c r="G14" s="39"/>
      <c r="H14" s="39"/>
      <c r="I14" s="157" t="s">
        <v>25</v>
      </c>
      <c r="J14" s="14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tr">
        <f>IF('Rekapitulace stavby'!E11="","",'Rekapitulace stavby'!E11)</f>
        <v xml:space="preserve"> </v>
      </c>
      <c r="F15" s="39"/>
      <c r="G15" s="39"/>
      <c r="H15" s="39"/>
      <c r="I15" s="157" t="s">
        <v>26</v>
      </c>
      <c r="J15" s="14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55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3" t="s">
        <v>27</v>
      </c>
      <c r="E17" s="39"/>
      <c r="F17" s="39"/>
      <c r="G17" s="39"/>
      <c r="H17" s="39"/>
      <c r="I17" s="157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7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55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3" t="s">
        <v>29</v>
      </c>
      <c r="E20" s="39"/>
      <c r="F20" s="39"/>
      <c r="G20" s="39"/>
      <c r="H20" s="39"/>
      <c r="I20" s="157" t="s">
        <v>25</v>
      </c>
      <c r="J20" s="142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tr">
        <f>IF('Rekapitulace stavby'!E17="","",'Rekapitulace stavby'!E17)</f>
        <v xml:space="preserve"> </v>
      </c>
      <c r="F21" s="39"/>
      <c r="G21" s="39"/>
      <c r="H21" s="39"/>
      <c r="I21" s="157" t="s">
        <v>26</v>
      </c>
      <c r="J21" s="142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55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3" t="s">
        <v>31</v>
      </c>
      <c r="E23" s="39"/>
      <c r="F23" s="39"/>
      <c r="G23" s="39"/>
      <c r="H23" s="39"/>
      <c r="I23" s="157" t="s">
        <v>25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tr">
        <f>IF('Rekapitulace stavby'!E20="","",'Rekapitulace stavby'!E20)</f>
        <v xml:space="preserve"> </v>
      </c>
      <c r="F24" s="39"/>
      <c r="G24" s="39"/>
      <c r="H24" s="39"/>
      <c r="I24" s="157" t="s">
        <v>26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55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3" t="s">
        <v>32</v>
      </c>
      <c r="E26" s="39"/>
      <c r="F26" s="39"/>
      <c r="G26" s="39"/>
      <c r="H26" s="39"/>
      <c r="I26" s="155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59"/>
      <c r="B27" s="160"/>
      <c r="C27" s="159"/>
      <c r="D27" s="159"/>
      <c r="E27" s="161" t="s">
        <v>1</v>
      </c>
      <c r="F27" s="161"/>
      <c r="G27" s="161"/>
      <c r="H27" s="161"/>
      <c r="I27" s="162"/>
      <c r="J27" s="159"/>
      <c r="K27" s="159"/>
      <c r="L27" s="163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55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64"/>
      <c r="E29" s="164"/>
      <c r="F29" s="164"/>
      <c r="G29" s="164"/>
      <c r="H29" s="164"/>
      <c r="I29" s="165"/>
      <c r="J29" s="164"/>
      <c r="K29" s="164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6" t="s">
        <v>33</v>
      </c>
      <c r="E30" s="39"/>
      <c r="F30" s="39"/>
      <c r="G30" s="39"/>
      <c r="H30" s="39"/>
      <c r="I30" s="155"/>
      <c r="J30" s="167">
        <f>ROUND(J126,2)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4"/>
      <c r="E31" s="164"/>
      <c r="F31" s="164"/>
      <c r="G31" s="164"/>
      <c r="H31" s="164"/>
      <c r="I31" s="165"/>
      <c r="J31" s="164"/>
      <c r="K31" s="164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8" t="s">
        <v>35</v>
      </c>
      <c r="G32" s="39"/>
      <c r="H32" s="39"/>
      <c r="I32" s="169" t="s">
        <v>34</v>
      </c>
      <c r="J32" s="168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70" t="s">
        <v>37</v>
      </c>
      <c r="E33" s="153" t="s">
        <v>38</v>
      </c>
      <c r="F33" s="171">
        <f>ROUND((SUM(BE126:BE232)),2)</f>
        <v>0</v>
      </c>
      <c r="G33" s="39"/>
      <c r="H33" s="39"/>
      <c r="I33" s="172">
        <v>0.21</v>
      </c>
      <c r="J33" s="171">
        <f>ROUND(((SUM(BE126:BE232))*I33),2)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3" t="s">
        <v>39</v>
      </c>
      <c r="F34" s="171">
        <f>ROUND((SUM(BF126:BF232)),2)</f>
        <v>0</v>
      </c>
      <c r="G34" s="39"/>
      <c r="H34" s="39"/>
      <c r="I34" s="172">
        <v>0.15</v>
      </c>
      <c r="J34" s="171">
        <f>ROUND(((SUM(BF126:BF232))*I34),2)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3" t="s">
        <v>40</v>
      </c>
      <c r="F35" s="171">
        <f>ROUND((SUM(BG126:BG232)),2)</f>
        <v>0</v>
      </c>
      <c r="G35" s="39"/>
      <c r="H35" s="39"/>
      <c r="I35" s="172">
        <v>0.21</v>
      </c>
      <c r="J35" s="171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3" t="s">
        <v>41</v>
      </c>
      <c r="F36" s="171">
        <f>ROUND((SUM(BH126:BH232)),2)</f>
        <v>0</v>
      </c>
      <c r="G36" s="39"/>
      <c r="H36" s="39"/>
      <c r="I36" s="172">
        <v>0.15</v>
      </c>
      <c r="J36" s="171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3" t="s">
        <v>42</v>
      </c>
      <c r="F37" s="171">
        <f>ROUND((SUM(BI126:BI232)),2)</f>
        <v>0</v>
      </c>
      <c r="G37" s="39"/>
      <c r="H37" s="39"/>
      <c r="I37" s="172">
        <v>0</v>
      </c>
      <c r="J37" s="171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55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73"/>
      <c r="D39" s="174" t="s">
        <v>43</v>
      </c>
      <c r="E39" s="175"/>
      <c r="F39" s="175"/>
      <c r="G39" s="176" t="s">
        <v>44</v>
      </c>
      <c r="H39" s="177" t="s">
        <v>45</v>
      </c>
      <c r="I39" s="178"/>
      <c r="J39" s="179">
        <f>SUM(J30:J37)</f>
        <v>0</v>
      </c>
      <c r="K39" s="180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55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I41" s="147"/>
      <c r="L41" s="21"/>
    </row>
    <row r="42" spans="2:12" s="1" customFormat="1" ht="14.4" customHeight="1">
      <c r="B42" s="21"/>
      <c r="I42" s="147"/>
      <c r="L42" s="21"/>
    </row>
    <row r="43" spans="2:12" s="1" customFormat="1" ht="14.4" customHeight="1">
      <c r="B43" s="21"/>
      <c r="I43" s="147"/>
      <c r="L43" s="21"/>
    </row>
    <row r="44" spans="2:12" s="1" customFormat="1" ht="14.4" customHeight="1">
      <c r="B44" s="21"/>
      <c r="I44" s="147"/>
      <c r="L44" s="21"/>
    </row>
    <row r="45" spans="2:12" s="1" customFormat="1" ht="14.4" customHeight="1">
      <c r="B45" s="21"/>
      <c r="I45" s="147"/>
      <c r="L45" s="21"/>
    </row>
    <row r="46" spans="2:12" s="1" customFormat="1" ht="14.4" customHeight="1">
      <c r="B46" s="21"/>
      <c r="I46" s="147"/>
      <c r="L46" s="21"/>
    </row>
    <row r="47" spans="2:12" s="1" customFormat="1" ht="14.4" customHeight="1">
      <c r="B47" s="21"/>
      <c r="I47" s="147"/>
      <c r="L47" s="21"/>
    </row>
    <row r="48" spans="2:12" s="1" customFormat="1" ht="14.4" customHeight="1">
      <c r="B48" s="21"/>
      <c r="I48" s="147"/>
      <c r="L48" s="21"/>
    </row>
    <row r="49" spans="2:12" s="1" customFormat="1" ht="14.4" customHeight="1">
      <c r="B49" s="21"/>
      <c r="I49" s="147"/>
      <c r="L49" s="21"/>
    </row>
    <row r="50" spans="2:12" s="2" customFormat="1" ht="14.4" customHeight="1">
      <c r="B50" s="64"/>
      <c r="D50" s="181" t="s">
        <v>46</v>
      </c>
      <c r="E50" s="182"/>
      <c r="F50" s="182"/>
      <c r="G50" s="181" t="s">
        <v>47</v>
      </c>
      <c r="H50" s="182"/>
      <c r="I50" s="183"/>
      <c r="J50" s="182"/>
      <c r="K50" s="182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84" t="s">
        <v>48</v>
      </c>
      <c r="E61" s="185"/>
      <c r="F61" s="186" t="s">
        <v>49</v>
      </c>
      <c r="G61" s="184" t="s">
        <v>48</v>
      </c>
      <c r="H61" s="185"/>
      <c r="I61" s="187"/>
      <c r="J61" s="188" t="s">
        <v>49</v>
      </c>
      <c r="K61" s="185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81" t="s">
        <v>50</v>
      </c>
      <c r="E65" s="189"/>
      <c r="F65" s="189"/>
      <c r="G65" s="181" t="s">
        <v>51</v>
      </c>
      <c r="H65" s="189"/>
      <c r="I65" s="190"/>
      <c r="J65" s="189"/>
      <c r="K65" s="18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84" t="s">
        <v>48</v>
      </c>
      <c r="E76" s="185"/>
      <c r="F76" s="186" t="s">
        <v>49</v>
      </c>
      <c r="G76" s="184" t="s">
        <v>48</v>
      </c>
      <c r="H76" s="185"/>
      <c r="I76" s="187"/>
      <c r="J76" s="188" t="s">
        <v>49</v>
      </c>
      <c r="K76" s="185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145</v>
      </c>
      <c r="D82" s="41"/>
      <c r="E82" s="41"/>
      <c r="F82" s="41"/>
      <c r="G82" s="41"/>
      <c r="H82" s="41"/>
      <c r="I82" s="155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55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55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4" customHeight="1">
      <c r="A85" s="39"/>
      <c r="B85" s="40"/>
      <c r="C85" s="41"/>
      <c r="D85" s="41"/>
      <c r="E85" s="197" t="str">
        <f>E7</f>
        <v>Revitalizace čistírny odpadních vod v areálu nemocnice Rychnov nad Kněžnou</v>
      </c>
      <c r="F85" s="33"/>
      <c r="G85" s="33"/>
      <c r="H85" s="33"/>
      <c r="I85" s="155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137</v>
      </c>
      <c r="D86" s="41"/>
      <c r="E86" s="41"/>
      <c r="F86" s="41"/>
      <c r="G86" s="41"/>
      <c r="H86" s="41"/>
      <c r="I86" s="155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4.4" customHeight="1">
      <c r="A87" s="39"/>
      <c r="B87" s="40"/>
      <c r="C87" s="41"/>
      <c r="D87" s="41"/>
      <c r="E87" s="77" t="str">
        <f>E9</f>
        <v>PS 02 - Technologická elektroinstalace</v>
      </c>
      <c r="F87" s="41"/>
      <c r="G87" s="41"/>
      <c r="H87" s="41"/>
      <c r="I87" s="155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55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157" t="s">
        <v>22</v>
      </c>
      <c r="J89" s="80" t="str">
        <f>IF(J12="","",J12)</f>
        <v>25. 8. 2020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55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6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157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6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157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55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8" t="s">
        <v>146</v>
      </c>
      <c r="D94" s="199"/>
      <c r="E94" s="199"/>
      <c r="F94" s="199"/>
      <c r="G94" s="199"/>
      <c r="H94" s="199"/>
      <c r="I94" s="200"/>
      <c r="J94" s="201" t="s">
        <v>147</v>
      </c>
      <c r="K94" s="19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55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202" t="s">
        <v>148</v>
      </c>
      <c r="D96" s="41"/>
      <c r="E96" s="41"/>
      <c r="F96" s="41"/>
      <c r="G96" s="41"/>
      <c r="H96" s="41"/>
      <c r="I96" s="155"/>
      <c r="J96" s="111">
        <f>J126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149</v>
      </c>
    </row>
    <row r="97" spans="1:31" s="9" customFormat="1" ht="24.95" customHeight="1">
      <c r="A97" s="9"/>
      <c r="B97" s="203"/>
      <c r="C97" s="204"/>
      <c r="D97" s="205" t="s">
        <v>2131</v>
      </c>
      <c r="E97" s="206"/>
      <c r="F97" s="206"/>
      <c r="G97" s="206"/>
      <c r="H97" s="206"/>
      <c r="I97" s="207"/>
      <c r="J97" s="208">
        <f>J127</f>
        <v>0</v>
      </c>
      <c r="K97" s="204"/>
      <c r="L97" s="20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203"/>
      <c r="C98" s="204"/>
      <c r="D98" s="205" t="s">
        <v>2132</v>
      </c>
      <c r="E98" s="206"/>
      <c r="F98" s="206"/>
      <c r="G98" s="206"/>
      <c r="H98" s="206"/>
      <c r="I98" s="207"/>
      <c r="J98" s="208">
        <f>J129</f>
        <v>0</v>
      </c>
      <c r="K98" s="204"/>
      <c r="L98" s="20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203"/>
      <c r="C99" s="204"/>
      <c r="D99" s="205" t="s">
        <v>2133</v>
      </c>
      <c r="E99" s="206"/>
      <c r="F99" s="206"/>
      <c r="G99" s="206"/>
      <c r="H99" s="206"/>
      <c r="I99" s="207"/>
      <c r="J99" s="208">
        <f>J163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3"/>
      <c r="C100" s="204"/>
      <c r="D100" s="205" t="s">
        <v>2134</v>
      </c>
      <c r="E100" s="206"/>
      <c r="F100" s="206"/>
      <c r="G100" s="206"/>
      <c r="H100" s="206"/>
      <c r="I100" s="207"/>
      <c r="J100" s="208">
        <f>J165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03"/>
      <c r="C101" s="204"/>
      <c r="D101" s="205" t="s">
        <v>2135</v>
      </c>
      <c r="E101" s="206"/>
      <c r="F101" s="206"/>
      <c r="G101" s="206"/>
      <c r="H101" s="206"/>
      <c r="I101" s="207"/>
      <c r="J101" s="208">
        <f>J185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2136</v>
      </c>
      <c r="E102" s="206"/>
      <c r="F102" s="206"/>
      <c r="G102" s="206"/>
      <c r="H102" s="206"/>
      <c r="I102" s="207"/>
      <c r="J102" s="208">
        <f>J189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2137</v>
      </c>
      <c r="E103" s="206"/>
      <c r="F103" s="206"/>
      <c r="G103" s="206"/>
      <c r="H103" s="206"/>
      <c r="I103" s="207"/>
      <c r="J103" s="208">
        <f>J192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2138</v>
      </c>
      <c r="E104" s="206"/>
      <c r="F104" s="206"/>
      <c r="G104" s="206"/>
      <c r="H104" s="206"/>
      <c r="I104" s="207"/>
      <c r="J104" s="208">
        <f>J194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2139</v>
      </c>
      <c r="E105" s="206"/>
      <c r="F105" s="206"/>
      <c r="G105" s="206"/>
      <c r="H105" s="206"/>
      <c r="I105" s="207"/>
      <c r="J105" s="208">
        <f>J198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2140</v>
      </c>
      <c r="E106" s="206"/>
      <c r="F106" s="206"/>
      <c r="G106" s="206"/>
      <c r="H106" s="206"/>
      <c r="I106" s="207"/>
      <c r="J106" s="208">
        <f>J219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2" customFormat="1" ht="21.8" customHeight="1">
      <c r="A107" s="39"/>
      <c r="B107" s="40"/>
      <c r="C107" s="41"/>
      <c r="D107" s="41"/>
      <c r="E107" s="41"/>
      <c r="F107" s="41"/>
      <c r="G107" s="41"/>
      <c r="H107" s="41"/>
      <c r="I107" s="155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67"/>
      <c r="C108" s="68"/>
      <c r="D108" s="68"/>
      <c r="E108" s="68"/>
      <c r="F108" s="68"/>
      <c r="G108" s="68"/>
      <c r="H108" s="68"/>
      <c r="I108" s="193"/>
      <c r="J108" s="68"/>
      <c r="K108" s="68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12" spans="1:31" s="2" customFormat="1" ht="6.95" customHeight="1">
      <c r="A112" s="39"/>
      <c r="B112" s="69"/>
      <c r="C112" s="70"/>
      <c r="D112" s="70"/>
      <c r="E112" s="70"/>
      <c r="F112" s="70"/>
      <c r="G112" s="70"/>
      <c r="H112" s="70"/>
      <c r="I112" s="196"/>
      <c r="J112" s="70"/>
      <c r="K112" s="7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4.95" customHeight="1">
      <c r="A113" s="39"/>
      <c r="B113" s="40"/>
      <c r="C113" s="24" t="s">
        <v>159</v>
      </c>
      <c r="D113" s="41"/>
      <c r="E113" s="41"/>
      <c r="F113" s="41"/>
      <c r="G113" s="41"/>
      <c r="H113" s="41"/>
      <c r="I113" s="155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155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16</v>
      </c>
      <c r="D115" s="41"/>
      <c r="E115" s="41"/>
      <c r="F115" s="41"/>
      <c r="G115" s="41"/>
      <c r="H115" s="41"/>
      <c r="I115" s="155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4" customHeight="1">
      <c r="A116" s="39"/>
      <c r="B116" s="40"/>
      <c r="C116" s="41"/>
      <c r="D116" s="41"/>
      <c r="E116" s="197" t="str">
        <f>E7</f>
        <v>Revitalizace čistírny odpadních vod v areálu nemocnice Rychnov nad Kněžnou</v>
      </c>
      <c r="F116" s="33"/>
      <c r="G116" s="33"/>
      <c r="H116" s="33"/>
      <c r="I116" s="155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137</v>
      </c>
      <c r="D117" s="41"/>
      <c r="E117" s="41"/>
      <c r="F117" s="41"/>
      <c r="G117" s="41"/>
      <c r="H117" s="41"/>
      <c r="I117" s="155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4.4" customHeight="1">
      <c r="A118" s="39"/>
      <c r="B118" s="40"/>
      <c r="C118" s="41"/>
      <c r="D118" s="41"/>
      <c r="E118" s="77" t="str">
        <f>E9</f>
        <v>PS 02 - Technologická elektroinstalace</v>
      </c>
      <c r="F118" s="41"/>
      <c r="G118" s="41"/>
      <c r="H118" s="41"/>
      <c r="I118" s="155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155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20</v>
      </c>
      <c r="D120" s="41"/>
      <c r="E120" s="41"/>
      <c r="F120" s="28" t="str">
        <f>F12</f>
        <v xml:space="preserve"> </v>
      </c>
      <c r="G120" s="41"/>
      <c r="H120" s="41"/>
      <c r="I120" s="157" t="s">
        <v>22</v>
      </c>
      <c r="J120" s="80" t="str">
        <f>IF(J12="","",J12)</f>
        <v>25. 8. 2020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155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6" customHeight="1">
      <c r="A122" s="39"/>
      <c r="B122" s="40"/>
      <c r="C122" s="33" t="s">
        <v>24</v>
      </c>
      <c r="D122" s="41"/>
      <c r="E122" s="41"/>
      <c r="F122" s="28" t="str">
        <f>E15</f>
        <v xml:space="preserve"> </v>
      </c>
      <c r="G122" s="41"/>
      <c r="H122" s="41"/>
      <c r="I122" s="157" t="s">
        <v>29</v>
      </c>
      <c r="J122" s="37" t="str">
        <f>E21</f>
        <v xml:space="preserve"> 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6" customHeight="1">
      <c r="A123" s="39"/>
      <c r="B123" s="40"/>
      <c r="C123" s="33" t="s">
        <v>27</v>
      </c>
      <c r="D123" s="41"/>
      <c r="E123" s="41"/>
      <c r="F123" s="28" t="str">
        <f>IF(E18="","",E18)</f>
        <v>Vyplň údaj</v>
      </c>
      <c r="G123" s="41"/>
      <c r="H123" s="41"/>
      <c r="I123" s="157" t="s">
        <v>31</v>
      </c>
      <c r="J123" s="37" t="str">
        <f>E24</f>
        <v xml:space="preserve">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155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216"/>
      <c r="B125" s="217"/>
      <c r="C125" s="218" t="s">
        <v>160</v>
      </c>
      <c r="D125" s="219" t="s">
        <v>58</v>
      </c>
      <c r="E125" s="219" t="s">
        <v>54</v>
      </c>
      <c r="F125" s="219" t="s">
        <v>55</v>
      </c>
      <c r="G125" s="219" t="s">
        <v>161</v>
      </c>
      <c r="H125" s="219" t="s">
        <v>162</v>
      </c>
      <c r="I125" s="220" t="s">
        <v>163</v>
      </c>
      <c r="J125" s="221" t="s">
        <v>147</v>
      </c>
      <c r="K125" s="222" t="s">
        <v>164</v>
      </c>
      <c r="L125" s="223"/>
      <c r="M125" s="101" t="s">
        <v>1</v>
      </c>
      <c r="N125" s="102" t="s">
        <v>37</v>
      </c>
      <c r="O125" s="102" t="s">
        <v>165</v>
      </c>
      <c r="P125" s="102" t="s">
        <v>166</v>
      </c>
      <c r="Q125" s="102" t="s">
        <v>167</v>
      </c>
      <c r="R125" s="102" t="s">
        <v>168</v>
      </c>
      <c r="S125" s="102" t="s">
        <v>169</v>
      </c>
      <c r="T125" s="103" t="s">
        <v>170</v>
      </c>
      <c r="U125" s="216"/>
      <c r="V125" s="216"/>
      <c r="W125" s="216"/>
      <c r="X125" s="216"/>
      <c r="Y125" s="216"/>
      <c r="Z125" s="216"/>
      <c r="AA125" s="216"/>
      <c r="AB125" s="216"/>
      <c r="AC125" s="216"/>
      <c r="AD125" s="216"/>
      <c r="AE125" s="216"/>
    </row>
    <row r="126" spans="1:63" s="2" customFormat="1" ht="22.8" customHeight="1">
      <c r="A126" s="39"/>
      <c r="B126" s="40"/>
      <c r="C126" s="108" t="s">
        <v>171</v>
      </c>
      <c r="D126" s="41"/>
      <c r="E126" s="41"/>
      <c r="F126" s="41"/>
      <c r="G126" s="41"/>
      <c r="H126" s="41"/>
      <c r="I126" s="155"/>
      <c r="J126" s="224">
        <f>BK126</f>
        <v>0</v>
      </c>
      <c r="K126" s="41"/>
      <c r="L126" s="45"/>
      <c r="M126" s="104"/>
      <c r="N126" s="225"/>
      <c r="O126" s="105"/>
      <c r="P126" s="226">
        <f>P127+P129+P163+P165+P185+P189+P192+P194+P198+P219</f>
        <v>0</v>
      </c>
      <c r="Q126" s="105"/>
      <c r="R126" s="226">
        <f>R127+R129+R163+R165+R185+R189+R192+R194+R198+R219</f>
        <v>0</v>
      </c>
      <c r="S126" s="105"/>
      <c r="T126" s="227">
        <f>T127+T129+T163+T165+T185+T189+T192+T194+T198+T219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72</v>
      </c>
      <c r="AU126" s="18" t="s">
        <v>149</v>
      </c>
      <c r="BK126" s="228">
        <f>BK127+BK129+BK163+BK165+BK185+BK189+BK192+BK194+BK198+BK219</f>
        <v>0</v>
      </c>
    </row>
    <row r="127" spans="1:63" s="12" customFormat="1" ht="25.9" customHeight="1">
      <c r="A127" s="12"/>
      <c r="B127" s="229"/>
      <c r="C127" s="230"/>
      <c r="D127" s="231" t="s">
        <v>72</v>
      </c>
      <c r="E127" s="232" t="s">
        <v>1606</v>
      </c>
      <c r="F127" s="232" t="s">
        <v>2141</v>
      </c>
      <c r="G127" s="230"/>
      <c r="H127" s="230"/>
      <c r="I127" s="233"/>
      <c r="J127" s="234">
        <f>BK127</f>
        <v>0</v>
      </c>
      <c r="K127" s="230"/>
      <c r="L127" s="235"/>
      <c r="M127" s="236"/>
      <c r="N127" s="237"/>
      <c r="O127" s="237"/>
      <c r="P127" s="238">
        <f>P128</f>
        <v>0</v>
      </c>
      <c r="Q127" s="237"/>
      <c r="R127" s="238">
        <f>R128</f>
        <v>0</v>
      </c>
      <c r="S127" s="237"/>
      <c r="T127" s="239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40" t="s">
        <v>80</v>
      </c>
      <c r="AT127" s="241" t="s">
        <v>72</v>
      </c>
      <c r="AU127" s="241" t="s">
        <v>73</v>
      </c>
      <c r="AY127" s="240" t="s">
        <v>174</v>
      </c>
      <c r="BK127" s="242">
        <f>BK128</f>
        <v>0</v>
      </c>
    </row>
    <row r="128" spans="1:65" s="2" customFormat="1" ht="32.4" customHeight="1">
      <c r="A128" s="39"/>
      <c r="B128" s="40"/>
      <c r="C128" s="245" t="s">
        <v>80</v>
      </c>
      <c r="D128" s="245" t="s">
        <v>176</v>
      </c>
      <c r="E128" s="246" t="s">
        <v>2142</v>
      </c>
      <c r="F128" s="247" t="s">
        <v>2143</v>
      </c>
      <c r="G128" s="248" t="s">
        <v>987</v>
      </c>
      <c r="H128" s="249">
        <v>1</v>
      </c>
      <c r="I128" s="250"/>
      <c r="J128" s="251">
        <f>ROUND(I128*H128,2)</f>
        <v>0</v>
      </c>
      <c r="K128" s="252"/>
      <c r="L128" s="45"/>
      <c r="M128" s="253" t="s">
        <v>1</v>
      </c>
      <c r="N128" s="254" t="s">
        <v>38</v>
      </c>
      <c r="O128" s="92"/>
      <c r="P128" s="255">
        <f>O128*H128</f>
        <v>0</v>
      </c>
      <c r="Q128" s="255">
        <v>0</v>
      </c>
      <c r="R128" s="255">
        <f>Q128*H128</f>
        <v>0</v>
      </c>
      <c r="S128" s="255">
        <v>0</v>
      </c>
      <c r="T128" s="256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57" t="s">
        <v>180</v>
      </c>
      <c r="AT128" s="257" t="s">
        <v>176</v>
      </c>
      <c r="AU128" s="257" t="s">
        <v>80</v>
      </c>
      <c r="AY128" s="18" t="s">
        <v>174</v>
      </c>
      <c r="BE128" s="258">
        <f>IF(N128="základní",J128,0)</f>
        <v>0</v>
      </c>
      <c r="BF128" s="258">
        <f>IF(N128="snížená",J128,0)</f>
        <v>0</v>
      </c>
      <c r="BG128" s="258">
        <f>IF(N128="zákl. přenesená",J128,0)</f>
        <v>0</v>
      </c>
      <c r="BH128" s="258">
        <f>IF(N128="sníž. přenesená",J128,0)</f>
        <v>0</v>
      </c>
      <c r="BI128" s="258">
        <f>IF(N128="nulová",J128,0)</f>
        <v>0</v>
      </c>
      <c r="BJ128" s="18" t="s">
        <v>80</v>
      </c>
      <c r="BK128" s="258">
        <f>ROUND(I128*H128,2)</f>
        <v>0</v>
      </c>
      <c r="BL128" s="18" t="s">
        <v>180</v>
      </c>
      <c r="BM128" s="257" t="s">
        <v>82</v>
      </c>
    </row>
    <row r="129" spans="1:63" s="12" customFormat="1" ht="25.9" customHeight="1">
      <c r="A129" s="12"/>
      <c r="B129" s="229"/>
      <c r="C129" s="230"/>
      <c r="D129" s="231" t="s">
        <v>72</v>
      </c>
      <c r="E129" s="232" t="s">
        <v>1610</v>
      </c>
      <c r="F129" s="232" t="s">
        <v>2144</v>
      </c>
      <c r="G129" s="230"/>
      <c r="H129" s="230"/>
      <c r="I129" s="233"/>
      <c r="J129" s="234">
        <f>BK129</f>
        <v>0</v>
      </c>
      <c r="K129" s="230"/>
      <c r="L129" s="235"/>
      <c r="M129" s="236"/>
      <c r="N129" s="237"/>
      <c r="O129" s="237"/>
      <c r="P129" s="238">
        <f>SUM(P130:P162)</f>
        <v>0</v>
      </c>
      <c r="Q129" s="237"/>
      <c r="R129" s="238">
        <f>SUM(R130:R162)</f>
        <v>0</v>
      </c>
      <c r="S129" s="237"/>
      <c r="T129" s="239">
        <f>SUM(T130:T162)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40" t="s">
        <v>80</v>
      </c>
      <c r="AT129" s="241" t="s">
        <v>72</v>
      </c>
      <c r="AU129" s="241" t="s">
        <v>73</v>
      </c>
      <c r="AY129" s="240" t="s">
        <v>174</v>
      </c>
      <c r="BK129" s="242">
        <f>SUM(BK130:BK162)</f>
        <v>0</v>
      </c>
    </row>
    <row r="130" spans="1:65" s="2" customFormat="1" ht="14.4" customHeight="1">
      <c r="A130" s="39"/>
      <c r="B130" s="40"/>
      <c r="C130" s="245" t="s">
        <v>82</v>
      </c>
      <c r="D130" s="245" t="s">
        <v>176</v>
      </c>
      <c r="E130" s="246" t="s">
        <v>2145</v>
      </c>
      <c r="F130" s="247" t="s">
        <v>2146</v>
      </c>
      <c r="G130" s="248" t="s">
        <v>987</v>
      </c>
      <c r="H130" s="249">
        <v>1</v>
      </c>
      <c r="I130" s="250"/>
      <c r="J130" s="251">
        <f>ROUND(I130*H130,2)</f>
        <v>0</v>
      </c>
      <c r="K130" s="252"/>
      <c r="L130" s="45"/>
      <c r="M130" s="253" t="s">
        <v>1</v>
      </c>
      <c r="N130" s="254" t="s">
        <v>38</v>
      </c>
      <c r="O130" s="92"/>
      <c r="P130" s="255">
        <f>O130*H130</f>
        <v>0</v>
      </c>
      <c r="Q130" s="255">
        <v>0</v>
      </c>
      <c r="R130" s="255">
        <f>Q130*H130</f>
        <v>0</v>
      </c>
      <c r="S130" s="255">
        <v>0</v>
      </c>
      <c r="T130" s="256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57" t="s">
        <v>180</v>
      </c>
      <c r="AT130" s="257" t="s">
        <v>176</v>
      </c>
      <c r="AU130" s="257" t="s">
        <v>80</v>
      </c>
      <c r="AY130" s="18" t="s">
        <v>174</v>
      </c>
      <c r="BE130" s="258">
        <f>IF(N130="základní",J130,0)</f>
        <v>0</v>
      </c>
      <c r="BF130" s="258">
        <f>IF(N130="snížená",J130,0)</f>
        <v>0</v>
      </c>
      <c r="BG130" s="258">
        <f>IF(N130="zákl. přenesená",J130,0)</f>
        <v>0</v>
      </c>
      <c r="BH130" s="258">
        <f>IF(N130="sníž. přenesená",J130,0)</f>
        <v>0</v>
      </c>
      <c r="BI130" s="258">
        <f>IF(N130="nulová",J130,0)</f>
        <v>0</v>
      </c>
      <c r="BJ130" s="18" t="s">
        <v>80</v>
      </c>
      <c r="BK130" s="258">
        <f>ROUND(I130*H130,2)</f>
        <v>0</v>
      </c>
      <c r="BL130" s="18" t="s">
        <v>180</v>
      </c>
      <c r="BM130" s="257" t="s">
        <v>180</v>
      </c>
    </row>
    <row r="131" spans="1:65" s="2" customFormat="1" ht="14.4" customHeight="1">
      <c r="A131" s="39"/>
      <c r="B131" s="40"/>
      <c r="C131" s="245" t="s">
        <v>185</v>
      </c>
      <c r="D131" s="245" t="s">
        <v>176</v>
      </c>
      <c r="E131" s="246" t="s">
        <v>2147</v>
      </c>
      <c r="F131" s="247" t="s">
        <v>2148</v>
      </c>
      <c r="G131" s="248" t="s">
        <v>987</v>
      </c>
      <c r="H131" s="249">
        <v>1</v>
      </c>
      <c r="I131" s="250"/>
      <c r="J131" s="251">
        <f>ROUND(I131*H131,2)</f>
        <v>0</v>
      </c>
      <c r="K131" s="252"/>
      <c r="L131" s="45"/>
      <c r="M131" s="253" t="s">
        <v>1</v>
      </c>
      <c r="N131" s="254" t="s">
        <v>38</v>
      </c>
      <c r="O131" s="92"/>
      <c r="P131" s="255">
        <f>O131*H131</f>
        <v>0</v>
      </c>
      <c r="Q131" s="255">
        <v>0</v>
      </c>
      <c r="R131" s="255">
        <f>Q131*H131</f>
        <v>0</v>
      </c>
      <c r="S131" s="255">
        <v>0</v>
      </c>
      <c r="T131" s="256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57" t="s">
        <v>180</v>
      </c>
      <c r="AT131" s="257" t="s">
        <v>176</v>
      </c>
      <c r="AU131" s="257" t="s">
        <v>80</v>
      </c>
      <c r="AY131" s="18" t="s">
        <v>174</v>
      </c>
      <c r="BE131" s="258">
        <f>IF(N131="základní",J131,0)</f>
        <v>0</v>
      </c>
      <c r="BF131" s="258">
        <f>IF(N131="snížená",J131,0)</f>
        <v>0</v>
      </c>
      <c r="BG131" s="258">
        <f>IF(N131="zákl. přenesená",J131,0)</f>
        <v>0</v>
      </c>
      <c r="BH131" s="258">
        <f>IF(N131="sníž. přenesená",J131,0)</f>
        <v>0</v>
      </c>
      <c r="BI131" s="258">
        <f>IF(N131="nulová",J131,0)</f>
        <v>0</v>
      </c>
      <c r="BJ131" s="18" t="s">
        <v>80</v>
      </c>
      <c r="BK131" s="258">
        <f>ROUND(I131*H131,2)</f>
        <v>0</v>
      </c>
      <c r="BL131" s="18" t="s">
        <v>180</v>
      </c>
      <c r="BM131" s="257" t="s">
        <v>197</v>
      </c>
    </row>
    <row r="132" spans="1:65" s="2" customFormat="1" ht="14.4" customHeight="1">
      <c r="A132" s="39"/>
      <c r="B132" s="40"/>
      <c r="C132" s="245" t="s">
        <v>180</v>
      </c>
      <c r="D132" s="245" t="s">
        <v>176</v>
      </c>
      <c r="E132" s="246" t="s">
        <v>2149</v>
      </c>
      <c r="F132" s="247" t="s">
        <v>2150</v>
      </c>
      <c r="G132" s="248" t="s">
        <v>987</v>
      </c>
      <c r="H132" s="249">
        <v>1</v>
      </c>
      <c r="I132" s="250"/>
      <c r="J132" s="251">
        <f>ROUND(I132*H132,2)</f>
        <v>0</v>
      </c>
      <c r="K132" s="252"/>
      <c r="L132" s="45"/>
      <c r="M132" s="253" t="s">
        <v>1</v>
      </c>
      <c r="N132" s="254" t="s">
        <v>38</v>
      </c>
      <c r="O132" s="92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7" t="s">
        <v>180</v>
      </c>
      <c r="AT132" s="257" t="s">
        <v>176</v>
      </c>
      <c r="AU132" s="257" t="s">
        <v>80</v>
      </c>
      <c r="AY132" s="18" t="s">
        <v>174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8" t="s">
        <v>80</v>
      </c>
      <c r="BK132" s="258">
        <f>ROUND(I132*H132,2)</f>
        <v>0</v>
      </c>
      <c r="BL132" s="18" t="s">
        <v>180</v>
      </c>
      <c r="BM132" s="257" t="s">
        <v>205</v>
      </c>
    </row>
    <row r="133" spans="1:65" s="2" customFormat="1" ht="14.4" customHeight="1">
      <c r="A133" s="39"/>
      <c r="B133" s="40"/>
      <c r="C133" s="245" t="s">
        <v>193</v>
      </c>
      <c r="D133" s="245" t="s">
        <v>176</v>
      </c>
      <c r="E133" s="246" t="s">
        <v>2151</v>
      </c>
      <c r="F133" s="247" t="s">
        <v>2152</v>
      </c>
      <c r="G133" s="248" t="s">
        <v>987</v>
      </c>
      <c r="H133" s="249">
        <v>14</v>
      </c>
      <c r="I133" s="250"/>
      <c r="J133" s="251">
        <f>ROUND(I133*H133,2)</f>
        <v>0</v>
      </c>
      <c r="K133" s="252"/>
      <c r="L133" s="45"/>
      <c r="M133" s="253" t="s">
        <v>1</v>
      </c>
      <c r="N133" s="254" t="s">
        <v>38</v>
      </c>
      <c r="O133" s="92"/>
      <c r="P133" s="255">
        <f>O133*H133</f>
        <v>0</v>
      </c>
      <c r="Q133" s="255">
        <v>0</v>
      </c>
      <c r="R133" s="255">
        <f>Q133*H133</f>
        <v>0</v>
      </c>
      <c r="S133" s="255">
        <v>0</v>
      </c>
      <c r="T133" s="256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57" t="s">
        <v>180</v>
      </c>
      <c r="AT133" s="257" t="s">
        <v>176</v>
      </c>
      <c r="AU133" s="257" t="s">
        <v>80</v>
      </c>
      <c r="AY133" s="18" t="s">
        <v>174</v>
      </c>
      <c r="BE133" s="258">
        <f>IF(N133="základní",J133,0)</f>
        <v>0</v>
      </c>
      <c r="BF133" s="258">
        <f>IF(N133="snížená",J133,0)</f>
        <v>0</v>
      </c>
      <c r="BG133" s="258">
        <f>IF(N133="zákl. přenesená",J133,0)</f>
        <v>0</v>
      </c>
      <c r="BH133" s="258">
        <f>IF(N133="sníž. přenesená",J133,0)</f>
        <v>0</v>
      </c>
      <c r="BI133" s="258">
        <f>IF(N133="nulová",J133,0)</f>
        <v>0</v>
      </c>
      <c r="BJ133" s="18" t="s">
        <v>80</v>
      </c>
      <c r="BK133" s="258">
        <f>ROUND(I133*H133,2)</f>
        <v>0</v>
      </c>
      <c r="BL133" s="18" t="s">
        <v>180</v>
      </c>
      <c r="BM133" s="257" t="s">
        <v>214</v>
      </c>
    </row>
    <row r="134" spans="1:65" s="2" customFormat="1" ht="14.4" customHeight="1">
      <c r="A134" s="39"/>
      <c r="B134" s="40"/>
      <c r="C134" s="245" t="s">
        <v>197</v>
      </c>
      <c r="D134" s="245" t="s">
        <v>176</v>
      </c>
      <c r="E134" s="246" t="s">
        <v>2153</v>
      </c>
      <c r="F134" s="247" t="s">
        <v>2154</v>
      </c>
      <c r="G134" s="248" t="s">
        <v>987</v>
      </c>
      <c r="H134" s="249">
        <v>2</v>
      </c>
      <c r="I134" s="250"/>
      <c r="J134" s="251">
        <f>ROUND(I134*H134,2)</f>
        <v>0</v>
      </c>
      <c r="K134" s="252"/>
      <c r="L134" s="45"/>
      <c r="M134" s="253" t="s">
        <v>1</v>
      </c>
      <c r="N134" s="254" t="s">
        <v>38</v>
      </c>
      <c r="O134" s="92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7" t="s">
        <v>180</v>
      </c>
      <c r="AT134" s="257" t="s">
        <v>176</v>
      </c>
      <c r="AU134" s="257" t="s">
        <v>80</v>
      </c>
      <c r="AY134" s="18" t="s">
        <v>174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8" t="s">
        <v>80</v>
      </c>
      <c r="BK134" s="258">
        <f>ROUND(I134*H134,2)</f>
        <v>0</v>
      </c>
      <c r="BL134" s="18" t="s">
        <v>180</v>
      </c>
      <c r="BM134" s="257" t="s">
        <v>225</v>
      </c>
    </row>
    <row r="135" spans="1:65" s="2" customFormat="1" ht="14.4" customHeight="1">
      <c r="A135" s="39"/>
      <c r="B135" s="40"/>
      <c r="C135" s="245" t="s">
        <v>201</v>
      </c>
      <c r="D135" s="245" t="s">
        <v>176</v>
      </c>
      <c r="E135" s="246" t="s">
        <v>1622</v>
      </c>
      <c r="F135" s="247" t="s">
        <v>1623</v>
      </c>
      <c r="G135" s="248" t="s">
        <v>987</v>
      </c>
      <c r="H135" s="249">
        <v>2</v>
      </c>
      <c r="I135" s="250"/>
      <c r="J135" s="251">
        <f>ROUND(I135*H135,2)</f>
        <v>0</v>
      </c>
      <c r="K135" s="252"/>
      <c r="L135" s="45"/>
      <c r="M135" s="253" t="s">
        <v>1</v>
      </c>
      <c r="N135" s="254" t="s">
        <v>38</v>
      </c>
      <c r="O135" s="92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7" t="s">
        <v>180</v>
      </c>
      <c r="AT135" s="257" t="s">
        <v>176</v>
      </c>
      <c r="AU135" s="257" t="s">
        <v>80</v>
      </c>
      <c r="AY135" s="18" t="s">
        <v>174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8" t="s">
        <v>80</v>
      </c>
      <c r="BK135" s="258">
        <f>ROUND(I135*H135,2)</f>
        <v>0</v>
      </c>
      <c r="BL135" s="18" t="s">
        <v>180</v>
      </c>
      <c r="BM135" s="257" t="s">
        <v>234</v>
      </c>
    </row>
    <row r="136" spans="1:65" s="2" customFormat="1" ht="14.4" customHeight="1">
      <c r="A136" s="39"/>
      <c r="B136" s="40"/>
      <c r="C136" s="245" t="s">
        <v>205</v>
      </c>
      <c r="D136" s="245" t="s">
        <v>176</v>
      </c>
      <c r="E136" s="246" t="s">
        <v>2155</v>
      </c>
      <c r="F136" s="247" t="s">
        <v>2156</v>
      </c>
      <c r="G136" s="248" t="s">
        <v>987</v>
      </c>
      <c r="H136" s="249">
        <v>3</v>
      </c>
      <c r="I136" s="250"/>
      <c r="J136" s="251">
        <f>ROUND(I136*H136,2)</f>
        <v>0</v>
      </c>
      <c r="K136" s="252"/>
      <c r="L136" s="45"/>
      <c r="M136" s="253" t="s">
        <v>1</v>
      </c>
      <c r="N136" s="254" t="s">
        <v>38</v>
      </c>
      <c r="O136" s="92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7" t="s">
        <v>180</v>
      </c>
      <c r="AT136" s="257" t="s">
        <v>176</v>
      </c>
      <c r="AU136" s="257" t="s">
        <v>80</v>
      </c>
      <c r="AY136" s="18" t="s">
        <v>174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8" t="s">
        <v>80</v>
      </c>
      <c r="BK136" s="258">
        <f>ROUND(I136*H136,2)</f>
        <v>0</v>
      </c>
      <c r="BL136" s="18" t="s">
        <v>180</v>
      </c>
      <c r="BM136" s="257" t="s">
        <v>241</v>
      </c>
    </row>
    <row r="137" spans="1:65" s="2" customFormat="1" ht="14.4" customHeight="1">
      <c r="A137" s="39"/>
      <c r="B137" s="40"/>
      <c r="C137" s="245" t="s">
        <v>210</v>
      </c>
      <c r="D137" s="245" t="s">
        <v>176</v>
      </c>
      <c r="E137" s="246" t="s">
        <v>2157</v>
      </c>
      <c r="F137" s="247" t="s">
        <v>2158</v>
      </c>
      <c r="G137" s="248" t="s">
        <v>987</v>
      </c>
      <c r="H137" s="249">
        <v>1</v>
      </c>
      <c r="I137" s="250"/>
      <c r="J137" s="251">
        <f>ROUND(I137*H137,2)</f>
        <v>0</v>
      </c>
      <c r="K137" s="252"/>
      <c r="L137" s="45"/>
      <c r="M137" s="253" t="s">
        <v>1</v>
      </c>
      <c r="N137" s="254" t="s">
        <v>38</v>
      </c>
      <c r="O137" s="92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7" t="s">
        <v>180</v>
      </c>
      <c r="AT137" s="257" t="s">
        <v>176</v>
      </c>
      <c r="AU137" s="257" t="s">
        <v>80</v>
      </c>
      <c r="AY137" s="18" t="s">
        <v>174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8" t="s">
        <v>80</v>
      </c>
      <c r="BK137" s="258">
        <f>ROUND(I137*H137,2)</f>
        <v>0</v>
      </c>
      <c r="BL137" s="18" t="s">
        <v>180</v>
      </c>
      <c r="BM137" s="257" t="s">
        <v>253</v>
      </c>
    </row>
    <row r="138" spans="1:65" s="2" customFormat="1" ht="14.4" customHeight="1">
      <c r="A138" s="39"/>
      <c r="B138" s="40"/>
      <c r="C138" s="245" t="s">
        <v>214</v>
      </c>
      <c r="D138" s="245" t="s">
        <v>176</v>
      </c>
      <c r="E138" s="246" t="s">
        <v>2159</v>
      </c>
      <c r="F138" s="247" t="s">
        <v>2160</v>
      </c>
      <c r="G138" s="248" t="s">
        <v>987</v>
      </c>
      <c r="H138" s="249">
        <v>1</v>
      </c>
      <c r="I138" s="250"/>
      <c r="J138" s="251">
        <f>ROUND(I138*H138,2)</f>
        <v>0</v>
      </c>
      <c r="K138" s="252"/>
      <c r="L138" s="45"/>
      <c r="M138" s="253" t="s">
        <v>1</v>
      </c>
      <c r="N138" s="254" t="s">
        <v>38</v>
      </c>
      <c r="O138" s="92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7" t="s">
        <v>180</v>
      </c>
      <c r="AT138" s="257" t="s">
        <v>176</v>
      </c>
      <c r="AU138" s="257" t="s">
        <v>80</v>
      </c>
      <c r="AY138" s="18" t="s">
        <v>174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8" t="s">
        <v>80</v>
      </c>
      <c r="BK138" s="258">
        <f>ROUND(I138*H138,2)</f>
        <v>0</v>
      </c>
      <c r="BL138" s="18" t="s">
        <v>180</v>
      </c>
      <c r="BM138" s="257" t="s">
        <v>263</v>
      </c>
    </row>
    <row r="139" spans="1:65" s="2" customFormat="1" ht="14.4" customHeight="1">
      <c r="A139" s="39"/>
      <c r="B139" s="40"/>
      <c r="C139" s="245" t="s">
        <v>218</v>
      </c>
      <c r="D139" s="245" t="s">
        <v>176</v>
      </c>
      <c r="E139" s="246" t="s">
        <v>2161</v>
      </c>
      <c r="F139" s="247" t="s">
        <v>2162</v>
      </c>
      <c r="G139" s="248" t="s">
        <v>987</v>
      </c>
      <c r="H139" s="249">
        <v>2</v>
      </c>
      <c r="I139" s="250"/>
      <c r="J139" s="251">
        <f>ROUND(I139*H139,2)</f>
        <v>0</v>
      </c>
      <c r="K139" s="252"/>
      <c r="L139" s="45"/>
      <c r="M139" s="253" t="s">
        <v>1</v>
      </c>
      <c r="N139" s="254" t="s">
        <v>38</v>
      </c>
      <c r="O139" s="92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7" t="s">
        <v>180</v>
      </c>
      <c r="AT139" s="257" t="s">
        <v>176</v>
      </c>
      <c r="AU139" s="257" t="s">
        <v>80</v>
      </c>
      <c r="AY139" s="18" t="s">
        <v>174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8" t="s">
        <v>80</v>
      </c>
      <c r="BK139" s="258">
        <f>ROUND(I139*H139,2)</f>
        <v>0</v>
      </c>
      <c r="BL139" s="18" t="s">
        <v>180</v>
      </c>
      <c r="BM139" s="257" t="s">
        <v>270</v>
      </c>
    </row>
    <row r="140" spans="1:65" s="2" customFormat="1" ht="14.4" customHeight="1">
      <c r="A140" s="39"/>
      <c r="B140" s="40"/>
      <c r="C140" s="245" t="s">
        <v>225</v>
      </c>
      <c r="D140" s="245" t="s">
        <v>176</v>
      </c>
      <c r="E140" s="246" t="s">
        <v>2163</v>
      </c>
      <c r="F140" s="247" t="s">
        <v>2164</v>
      </c>
      <c r="G140" s="248" t="s">
        <v>987</v>
      </c>
      <c r="H140" s="249">
        <v>3</v>
      </c>
      <c r="I140" s="250"/>
      <c r="J140" s="251">
        <f>ROUND(I140*H140,2)</f>
        <v>0</v>
      </c>
      <c r="K140" s="252"/>
      <c r="L140" s="45"/>
      <c r="M140" s="253" t="s">
        <v>1</v>
      </c>
      <c r="N140" s="254" t="s">
        <v>38</v>
      </c>
      <c r="O140" s="92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7" t="s">
        <v>180</v>
      </c>
      <c r="AT140" s="257" t="s">
        <v>176</v>
      </c>
      <c r="AU140" s="257" t="s">
        <v>80</v>
      </c>
      <c r="AY140" s="18" t="s">
        <v>174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8" t="s">
        <v>80</v>
      </c>
      <c r="BK140" s="258">
        <f>ROUND(I140*H140,2)</f>
        <v>0</v>
      </c>
      <c r="BL140" s="18" t="s">
        <v>180</v>
      </c>
      <c r="BM140" s="257" t="s">
        <v>280</v>
      </c>
    </row>
    <row r="141" spans="1:65" s="2" customFormat="1" ht="14.4" customHeight="1">
      <c r="A141" s="39"/>
      <c r="B141" s="40"/>
      <c r="C141" s="245" t="s">
        <v>230</v>
      </c>
      <c r="D141" s="245" t="s">
        <v>176</v>
      </c>
      <c r="E141" s="246" t="s">
        <v>2165</v>
      </c>
      <c r="F141" s="247" t="s">
        <v>2166</v>
      </c>
      <c r="G141" s="248" t="s">
        <v>987</v>
      </c>
      <c r="H141" s="249">
        <v>1</v>
      </c>
      <c r="I141" s="250"/>
      <c r="J141" s="251">
        <f>ROUND(I141*H141,2)</f>
        <v>0</v>
      </c>
      <c r="K141" s="252"/>
      <c r="L141" s="45"/>
      <c r="M141" s="253" t="s">
        <v>1</v>
      </c>
      <c r="N141" s="254" t="s">
        <v>38</v>
      </c>
      <c r="O141" s="92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7" t="s">
        <v>180</v>
      </c>
      <c r="AT141" s="257" t="s">
        <v>176</v>
      </c>
      <c r="AU141" s="257" t="s">
        <v>80</v>
      </c>
      <c r="AY141" s="18" t="s">
        <v>174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8" t="s">
        <v>80</v>
      </c>
      <c r="BK141" s="258">
        <f>ROUND(I141*H141,2)</f>
        <v>0</v>
      </c>
      <c r="BL141" s="18" t="s">
        <v>180</v>
      </c>
      <c r="BM141" s="257" t="s">
        <v>289</v>
      </c>
    </row>
    <row r="142" spans="1:65" s="2" customFormat="1" ht="14.4" customHeight="1">
      <c r="A142" s="39"/>
      <c r="B142" s="40"/>
      <c r="C142" s="245" t="s">
        <v>234</v>
      </c>
      <c r="D142" s="245" t="s">
        <v>176</v>
      </c>
      <c r="E142" s="246" t="s">
        <v>2167</v>
      </c>
      <c r="F142" s="247" t="s">
        <v>2168</v>
      </c>
      <c r="G142" s="248" t="s">
        <v>987</v>
      </c>
      <c r="H142" s="249">
        <v>2</v>
      </c>
      <c r="I142" s="250"/>
      <c r="J142" s="251">
        <f>ROUND(I142*H142,2)</f>
        <v>0</v>
      </c>
      <c r="K142" s="252"/>
      <c r="L142" s="45"/>
      <c r="M142" s="253" t="s">
        <v>1</v>
      </c>
      <c r="N142" s="254" t="s">
        <v>38</v>
      </c>
      <c r="O142" s="92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7" t="s">
        <v>180</v>
      </c>
      <c r="AT142" s="257" t="s">
        <v>176</v>
      </c>
      <c r="AU142" s="257" t="s">
        <v>80</v>
      </c>
      <c r="AY142" s="18" t="s">
        <v>174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8" t="s">
        <v>80</v>
      </c>
      <c r="BK142" s="258">
        <f>ROUND(I142*H142,2)</f>
        <v>0</v>
      </c>
      <c r="BL142" s="18" t="s">
        <v>180</v>
      </c>
      <c r="BM142" s="257" t="s">
        <v>297</v>
      </c>
    </row>
    <row r="143" spans="1:65" s="2" customFormat="1" ht="14.4" customHeight="1">
      <c r="A143" s="39"/>
      <c r="B143" s="40"/>
      <c r="C143" s="245" t="s">
        <v>8</v>
      </c>
      <c r="D143" s="245" t="s">
        <v>176</v>
      </c>
      <c r="E143" s="246" t="s">
        <v>2169</v>
      </c>
      <c r="F143" s="247" t="s">
        <v>2170</v>
      </c>
      <c r="G143" s="248" t="s">
        <v>987</v>
      </c>
      <c r="H143" s="249">
        <v>9</v>
      </c>
      <c r="I143" s="250"/>
      <c r="J143" s="251">
        <f>ROUND(I143*H143,2)</f>
        <v>0</v>
      </c>
      <c r="K143" s="252"/>
      <c r="L143" s="45"/>
      <c r="M143" s="253" t="s">
        <v>1</v>
      </c>
      <c r="N143" s="254" t="s">
        <v>38</v>
      </c>
      <c r="O143" s="92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7" t="s">
        <v>180</v>
      </c>
      <c r="AT143" s="257" t="s">
        <v>176</v>
      </c>
      <c r="AU143" s="257" t="s">
        <v>80</v>
      </c>
      <c r="AY143" s="18" t="s">
        <v>174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8" t="s">
        <v>80</v>
      </c>
      <c r="BK143" s="258">
        <f>ROUND(I143*H143,2)</f>
        <v>0</v>
      </c>
      <c r="BL143" s="18" t="s">
        <v>180</v>
      </c>
      <c r="BM143" s="257" t="s">
        <v>307</v>
      </c>
    </row>
    <row r="144" spans="1:65" s="2" customFormat="1" ht="14.4" customHeight="1">
      <c r="A144" s="39"/>
      <c r="B144" s="40"/>
      <c r="C144" s="245" t="s">
        <v>241</v>
      </c>
      <c r="D144" s="245" t="s">
        <v>176</v>
      </c>
      <c r="E144" s="246" t="s">
        <v>2171</v>
      </c>
      <c r="F144" s="247" t="s">
        <v>2172</v>
      </c>
      <c r="G144" s="248" t="s">
        <v>987</v>
      </c>
      <c r="H144" s="249">
        <v>1</v>
      </c>
      <c r="I144" s="250"/>
      <c r="J144" s="251">
        <f>ROUND(I144*H144,2)</f>
        <v>0</v>
      </c>
      <c r="K144" s="252"/>
      <c r="L144" s="45"/>
      <c r="M144" s="253" t="s">
        <v>1</v>
      </c>
      <c r="N144" s="254" t="s">
        <v>38</v>
      </c>
      <c r="O144" s="92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7" t="s">
        <v>180</v>
      </c>
      <c r="AT144" s="257" t="s">
        <v>176</v>
      </c>
      <c r="AU144" s="257" t="s">
        <v>80</v>
      </c>
      <c r="AY144" s="18" t="s">
        <v>174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8" t="s">
        <v>80</v>
      </c>
      <c r="BK144" s="258">
        <f>ROUND(I144*H144,2)</f>
        <v>0</v>
      </c>
      <c r="BL144" s="18" t="s">
        <v>180</v>
      </c>
      <c r="BM144" s="257" t="s">
        <v>315</v>
      </c>
    </row>
    <row r="145" spans="1:65" s="2" customFormat="1" ht="14.4" customHeight="1">
      <c r="A145" s="39"/>
      <c r="B145" s="40"/>
      <c r="C145" s="245" t="s">
        <v>248</v>
      </c>
      <c r="D145" s="245" t="s">
        <v>176</v>
      </c>
      <c r="E145" s="246" t="s">
        <v>2173</v>
      </c>
      <c r="F145" s="247" t="s">
        <v>2174</v>
      </c>
      <c r="G145" s="248" t="s">
        <v>987</v>
      </c>
      <c r="H145" s="249">
        <v>5</v>
      </c>
      <c r="I145" s="250"/>
      <c r="J145" s="251">
        <f>ROUND(I145*H145,2)</f>
        <v>0</v>
      </c>
      <c r="K145" s="252"/>
      <c r="L145" s="45"/>
      <c r="M145" s="253" t="s">
        <v>1</v>
      </c>
      <c r="N145" s="254" t="s">
        <v>38</v>
      </c>
      <c r="O145" s="92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7" t="s">
        <v>180</v>
      </c>
      <c r="AT145" s="257" t="s">
        <v>176</v>
      </c>
      <c r="AU145" s="257" t="s">
        <v>80</v>
      </c>
      <c r="AY145" s="18" t="s">
        <v>174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8" t="s">
        <v>80</v>
      </c>
      <c r="BK145" s="258">
        <f>ROUND(I145*H145,2)</f>
        <v>0</v>
      </c>
      <c r="BL145" s="18" t="s">
        <v>180</v>
      </c>
      <c r="BM145" s="257" t="s">
        <v>323</v>
      </c>
    </row>
    <row r="146" spans="1:65" s="2" customFormat="1" ht="14.4" customHeight="1">
      <c r="A146" s="39"/>
      <c r="B146" s="40"/>
      <c r="C146" s="245" t="s">
        <v>253</v>
      </c>
      <c r="D146" s="245" t="s">
        <v>176</v>
      </c>
      <c r="E146" s="246" t="s">
        <v>2175</v>
      </c>
      <c r="F146" s="247" t="s">
        <v>2176</v>
      </c>
      <c r="G146" s="248" t="s">
        <v>987</v>
      </c>
      <c r="H146" s="249">
        <v>2</v>
      </c>
      <c r="I146" s="250"/>
      <c r="J146" s="251">
        <f>ROUND(I146*H146,2)</f>
        <v>0</v>
      </c>
      <c r="K146" s="252"/>
      <c r="L146" s="45"/>
      <c r="M146" s="253" t="s">
        <v>1</v>
      </c>
      <c r="N146" s="254" t="s">
        <v>38</v>
      </c>
      <c r="O146" s="92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7" t="s">
        <v>180</v>
      </c>
      <c r="AT146" s="257" t="s">
        <v>176</v>
      </c>
      <c r="AU146" s="257" t="s">
        <v>80</v>
      </c>
      <c r="AY146" s="18" t="s">
        <v>174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8" t="s">
        <v>80</v>
      </c>
      <c r="BK146" s="258">
        <f>ROUND(I146*H146,2)</f>
        <v>0</v>
      </c>
      <c r="BL146" s="18" t="s">
        <v>180</v>
      </c>
      <c r="BM146" s="257" t="s">
        <v>332</v>
      </c>
    </row>
    <row r="147" spans="1:65" s="2" customFormat="1" ht="14.4" customHeight="1">
      <c r="A147" s="39"/>
      <c r="B147" s="40"/>
      <c r="C147" s="245" t="s">
        <v>258</v>
      </c>
      <c r="D147" s="245" t="s">
        <v>176</v>
      </c>
      <c r="E147" s="246" t="s">
        <v>2177</v>
      </c>
      <c r="F147" s="247" t="s">
        <v>2178</v>
      </c>
      <c r="G147" s="248" t="s">
        <v>987</v>
      </c>
      <c r="H147" s="249">
        <v>2</v>
      </c>
      <c r="I147" s="250"/>
      <c r="J147" s="251">
        <f>ROUND(I147*H147,2)</f>
        <v>0</v>
      </c>
      <c r="K147" s="252"/>
      <c r="L147" s="45"/>
      <c r="M147" s="253" t="s">
        <v>1</v>
      </c>
      <c r="N147" s="254" t="s">
        <v>38</v>
      </c>
      <c r="O147" s="92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7" t="s">
        <v>180</v>
      </c>
      <c r="AT147" s="257" t="s">
        <v>176</v>
      </c>
      <c r="AU147" s="257" t="s">
        <v>80</v>
      </c>
      <c r="AY147" s="18" t="s">
        <v>174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8" t="s">
        <v>80</v>
      </c>
      <c r="BK147" s="258">
        <f>ROUND(I147*H147,2)</f>
        <v>0</v>
      </c>
      <c r="BL147" s="18" t="s">
        <v>180</v>
      </c>
      <c r="BM147" s="257" t="s">
        <v>341</v>
      </c>
    </row>
    <row r="148" spans="1:65" s="2" customFormat="1" ht="14.4" customHeight="1">
      <c r="A148" s="39"/>
      <c r="B148" s="40"/>
      <c r="C148" s="245" t="s">
        <v>263</v>
      </c>
      <c r="D148" s="245" t="s">
        <v>176</v>
      </c>
      <c r="E148" s="246" t="s">
        <v>2179</v>
      </c>
      <c r="F148" s="247" t="s">
        <v>2180</v>
      </c>
      <c r="G148" s="248" t="s">
        <v>987</v>
      </c>
      <c r="H148" s="249">
        <v>1</v>
      </c>
      <c r="I148" s="250"/>
      <c r="J148" s="251">
        <f>ROUND(I148*H148,2)</f>
        <v>0</v>
      </c>
      <c r="K148" s="252"/>
      <c r="L148" s="45"/>
      <c r="M148" s="253" t="s">
        <v>1</v>
      </c>
      <c r="N148" s="254" t="s">
        <v>38</v>
      </c>
      <c r="O148" s="92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7" t="s">
        <v>180</v>
      </c>
      <c r="AT148" s="257" t="s">
        <v>176</v>
      </c>
      <c r="AU148" s="257" t="s">
        <v>80</v>
      </c>
      <c r="AY148" s="18" t="s">
        <v>174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8" t="s">
        <v>80</v>
      </c>
      <c r="BK148" s="258">
        <f>ROUND(I148*H148,2)</f>
        <v>0</v>
      </c>
      <c r="BL148" s="18" t="s">
        <v>180</v>
      </c>
      <c r="BM148" s="257" t="s">
        <v>350</v>
      </c>
    </row>
    <row r="149" spans="1:65" s="2" customFormat="1" ht="14.4" customHeight="1">
      <c r="A149" s="39"/>
      <c r="B149" s="40"/>
      <c r="C149" s="245" t="s">
        <v>7</v>
      </c>
      <c r="D149" s="245" t="s">
        <v>176</v>
      </c>
      <c r="E149" s="246" t="s">
        <v>2181</v>
      </c>
      <c r="F149" s="247" t="s">
        <v>2182</v>
      </c>
      <c r="G149" s="248" t="s">
        <v>987</v>
      </c>
      <c r="H149" s="249">
        <v>4</v>
      </c>
      <c r="I149" s="250"/>
      <c r="J149" s="251">
        <f>ROUND(I149*H149,2)</f>
        <v>0</v>
      </c>
      <c r="K149" s="252"/>
      <c r="L149" s="45"/>
      <c r="M149" s="253" t="s">
        <v>1</v>
      </c>
      <c r="N149" s="254" t="s">
        <v>38</v>
      </c>
      <c r="O149" s="92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7" t="s">
        <v>180</v>
      </c>
      <c r="AT149" s="257" t="s">
        <v>176</v>
      </c>
      <c r="AU149" s="257" t="s">
        <v>80</v>
      </c>
      <c r="AY149" s="18" t="s">
        <v>174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8" t="s">
        <v>80</v>
      </c>
      <c r="BK149" s="258">
        <f>ROUND(I149*H149,2)</f>
        <v>0</v>
      </c>
      <c r="BL149" s="18" t="s">
        <v>180</v>
      </c>
      <c r="BM149" s="257" t="s">
        <v>359</v>
      </c>
    </row>
    <row r="150" spans="1:65" s="2" customFormat="1" ht="21.6" customHeight="1">
      <c r="A150" s="39"/>
      <c r="B150" s="40"/>
      <c r="C150" s="245" t="s">
        <v>270</v>
      </c>
      <c r="D150" s="245" t="s">
        <v>176</v>
      </c>
      <c r="E150" s="246" t="s">
        <v>2183</v>
      </c>
      <c r="F150" s="247" t="s">
        <v>2184</v>
      </c>
      <c r="G150" s="248" t="s">
        <v>987</v>
      </c>
      <c r="H150" s="249">
        <v>7</v>
      </c>
      <c r="I150" s="250"/>
      <c r="J150" s="251">
        <f>ROUND(I150*H150,2)</f>
        <v>0</v>
      </c>
      <c r="K150" s="252"/>
      <c r="L150" s="45"/>
      <c r="M150" s="253" t="s">
        <v>1</v>
      </c>
      <c r="N150" s="254" t="s">
        <v>38</v>
      </c>
      <c r="O150" s="92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7" t="s">
        <v>180</v>
      </c>
      <c r="AT150" s="257" t="s">
        <v>176</v>
      </c>
      <c r="AU150" s="257" t="s">
        <v>80</v>
      </c>
      <c r="AY150" s="18" t="s">
        <v>174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8" t="s">
        <v>80</v>
      </c>
      <c r="BK150" s="258">
        <f>ROUND(I150*H150,2)</f>
        <v>0</v>
      </c>
      <c r="BL150" s="18" t="s">
        <v>180</v>
      </c>
      <c r="BM150" s="257" t="s">
        <v>368</v>
      </c>
    </row>
    <row r="151" spans="1:65" s="2" customFormat="1" ht="14.4" customHeight="1">
      <c r="A151" s="39"/>
      <c r="B151" s="40"/>
      <c r="C151" s="245" t="s">
        <v>276</v>
      </c>
      <c r="D151" s="245" t="s">
        <v>176</v>
      </c>
      <c r="E151" s="246" t="s">
        <v>2185</v>
      </c>
      <c r="F151" s="247" t="s">
        <v>2186</v>
      </c>
      <c r="G151" s="248" t="s">
        <v>987</v>
      </c>
      <c r="H151" s="249">
        <v>1</v>
      </c>
      <c r="I151" s="250"/>
      <c r="J151" s="251">
        <f>ROUND(I151*H151,2)</f>
        <v>0</v>
      </c>
      <c r="K151" s="252"/>
      <c r="L151" s="45"/>
      <c r="M151" s="253" t="s">
        <v>1</v>
      </c>
      <c r="N151" s="254" t="s">
        <v>38</v>
      </c>
      <c r="O151" s="92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7" t="s">
        <v>180</v>
      </c>
      <c r="AT151" s="257" t="s">
        <v>176</v>
      </c>
      <c r="AU151" s="257" t="s">
        <v>80</v>
      </c>
      <c r="AY151" s="18" t="s">
        <v>174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8" t="s">
        <v>80</v>
      </c>
      <c r="BK151" s="258">
        <f>ROUND(I151*H151,2)</f>
        <v>0</v>
      </c>
      <c r="BL151" s="18" t="s">
        <v>180</v>
      </c>
      <c r="BM151" s="257" t="s">
        <v>378</v>
      </c>
    </row>
    <row r="152" spans="1:65" s="2" customFormat="1" ht="14.4" customHeight="1">
      <c r="A152" s="39"/>
      <c r="B152" s="40"/>
      <c r="C152" s="245" t="s">
        <v>280</v>
      </c>
      <c r="D152" s="245" t="s">
        <v>176</v>
      </c>
      <c r="E152" s="246" t="s">
        <v>2187</v>
      </c>
      <c r="F152" s="247" t="s">
        <v>2188</v>
      </c>
      <c r="G152" s="248" t="s">
        <v>987</v>
      </c>
      <c r="H152" s="249">
        <v>1</v>
      </c>
      <c r="I152" s="250"/>
      <c r="J152" s="251">
        <f>ROUND(I152*H152,2)</f>
        <v>0</v>
      </c>
      <c r="K152" s="252"/>
      <c r="L152" s="45"/>
      <c r="M152" s="253" t="s">
        <v>1</v>
      </c>
      <c r="N152" s="254" t="s">
        <v>38</v>
      </c>
      <c r="O152" s="92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7" t="s">
        <v>180</v>
      </c>
      <c r="AT152" s="257" t="s">
        <v>176</v>
      </c>
      <c r="AU152" s="257" t="s">
        <v>80</v>
      </c>
      <c r="AY152" s="18" t="s">
        <v>174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8" t="s">
        <v>80</v>
      </c>
      <c r="BK152" s="258">
        <f>ROUND(I152*H152,2)</f>
        <v>0</v>
      </c>
      <c r="BL152" s="18" t="s">
        <v>180</v>
      </c>
      <c r="BM152" s="257" t="s">
        <v>387</v>
      </c>
    </row>
    <row r="153" spans="1:65" s="2" customFormat="1" ht="14.4" customHeight="1">
      <c r="A153" s="39"/>
      <c r="B153" s="40"/>
      <c r="C153" s="245" t="s">
        <v>284</v>
      </c>
      <c r="D153" s="245" t="s">
        <v>176</v>
      </c>
      <c r="E153" s="246" t="s">
        <v>2189</v>
      </c>
      <c r="F153" s="247" t="s">
        <v>2190</v>
      </c>
      <c r="G153" s="248" t="s">
        <v>987</v>
      </c>
      <c r="H153" s="249">
        <v>1</v>
      </c>
      <c r="I153" s="250"/>
      <c r="J153" s="251">
        <f>ROUND(I153*H153,2)</f>
        <v>0</v>
      </c>
      <c r="K153" s="252"/>
      <c r="L153" s="45"/>
      <c r="M153" s="253" t="s">
        <v>1</v>
      </c>
      <c r="N153" s="254" t="s">
        <v>38</v>
      </c>
      <c r="O153" s="92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7" t="s">
        <v>180</v>
      </c>
      <c r="AT153" s="257" t="s">
        <v>176</v>
      </c>
      <c r="AU153" s="257" t="s">
        <v>80</v>
      </c>
      <c r="AY153" s="18" t="s">
        <v>174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8" t="s">
        <v>80</v>
      </c>
      <c r="BK153" s="258">
        <f>ROUND(I153*H153,2)</f>
        <v>0</v>
      </c>
      <c r="BL153" s="18" t="s">
        <v>180</v>
      </c>
      <c r="BM153" s="257" t="s">
        <v>401</v>
      </c>
    </row>
    <row r="154" spans="1:65" s="2" customFormat="1" ht="14.4" customHeight="1">
      <c r="A154" s="39"/>
      <c r="B154" s="40"/>
      <c r="C154" s="245" t="s">
        <v>289</v>
      </c>
      <c r="D154" s="245" t="s">
        <v>176</v>
      </c>
      <c r="E154" s="246" t="s">
        <v>2191</v>
      </c>
      <c r="F154" s="247" t="s">
        <v>2192</v>
      </c>
      <c r="G154" s="248" t="s">
        <v>987</v>
      </c>
      <c r="H154" s="249">
        <v>1</v>
      </c>
      <c r="I154" s="250"/>
      <c r="J154" s="251">
        <f>ROUND(I154*H154,2)</f>
        <v>0</v>
      </c>
      <c r="K154" s="252"/>
      <c r="L154" s="45"/>
      <c r="M154" s="253" t="s">
        <v>1</v>
      </c>
      <c r="N154" s="254" t="s">
        <v>38</v>
      </c>
      <c r="O154" s="92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57" t="s">
        <v>180</v>
      </c>
      <c r="AT154" s="257" t="s">
        <v>176</v>
      </c>
      <c r="AU154" s="257" t="s">
        <v>80</v>
      </c>
      <c r="AY154" s="18" t="s">
        <v>174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8" t="s">
        <v>80</v>
      </c>
      <c r="BK154" s="258">
        <f>ROUND(I154*H154,2)</f>
        <v>0</v>
      </c>
      <c r="BL154" s="18" t="s">
        <v>180</v>
      </c>
      <c r="BM154" s="257" t="s">
        <v>606</v>
      </c>
    </row>
    <row r="155" spans="1:65" s="2" customFormat="1" ht="14.4" customHeight="1">
      <c r="A155" s="39"/>
      <c r="B155" s="40"/>
      <c r="C155" s="245" t="s">
        <v>293</v>
      </c>
      <c r="D155" s="245" t="s">
        <v>176</v>
      </c>
      <c r="E155" s="246" t="s">
        <v>2193</v>
      </c>
      <c r="F155" s="247" t="s">
        <v>2194</v>
      </c>
      <c r="G155" s="248" t="s">
        <v>987</v>
      </c>
      <c r="H155" s="249">
        <v>6</v>
      </c>
      <c r="I155" s="250"/>
      <c r="J155" s="251">
        <f>ROUND(I155*H155,2)</f>
        <v>0</v>
      </c>
      <c r="K155" s="252"/>
      <c r="L155" s="45"/>
      <c r="M155" s="253" t="s">
        <v>1</v>
      </c>
      <c r="N155" s="254" t="s">
        <v>38</v>
      </c>
      <c r="O155" s="92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57" t="s">
        <v>180</v>
      </c>
      <c r="AT155" s="257" t="s">
        <v>176</v>
      </c>
      <c r="AU155" s="257" t="s">
        <v>80</v>
      </c>
      <c r="AY155" s="18" t="s">
        <v>174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8" t="s">
        <v>80</v>
      </c>
      <c r="BK155" s="258">
        <f>ROUND(I155*H155,2)</f>
        <v>0</v>
      </c>
      <c r="BL155" s="18" t="s">
        <v>180</v>
      </c>
      <c r="BM155" s="257" t="s">
        <v>616</v>
      </c>
    </row>
    <row r="156" spans="1:65" s="2" customFormat="1" ht="14.4" customHeight="1">
      <c r="A156" s="39"/>
      <c r="B156" s="40"/>
      <c r="C156" s="245" t="s">
        <v>297</v>
      </c>
      <c r="D156" s="245" t="s">
        <v>176</v>
      </c>
      <c r="E156" s="246" t="s">
        <v>2195</v>
      </c>
      <c r="F156" s="247" t="s">
        <v>2196</v>
      </c>
      <c r="G156" s="248" t="s">
        <v>987</v>
      </c>
      <c r="H156" s="249">
        <v>1</v>
      </c>
      <c r="I156" s="250"/>
      <c r="J156" s="251">
        <f>ROUND(I156*H156,2)</f>
        <v>0</v>
      </c>
      <c r="K156" s="252"/>
      <c r="L156" s="45"/>
      <c r="M156" s="253" t="s">
        <v>1</v>
      </c>
      <c r="N156" s="254" t="s">
        <v>38</v>
      </c>
      <c r="O156" s="92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7" t="s">
        <v>180</v>
      </c>
      <c r="AT156" s="257" t="s">
        <v>176</v>
      </c>
      <c r="AU156" s="257" t="s">
        <v>80</v>
      </c>
      <c r="AY156" s="18" t="s">
        <v>174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8" t="s">
        <v>80</v>
      </c>
      <c r="BK156" s="258">
        <f>ROUND(I156*H156,2)</f>
        <v>0</v>
      </c>
      <c r="BL156" s="18" t="s">
        <v>180</v>
      </c>
      <c r="BM156" s="257" t="s">
        <v>627</v>
      </c>
    </row>
    <row r="157" spans="1:65" s="2" customFormat="1" ht="14.4" customHeight="1">
      <c r="A157" s="39"/>
      <c r="B157" s="40"/>
      <c r="C157" s="245" t="s">
        <v>301</v>
      </c>
      <c r="D157" s="245" t="s">
        <v>176</v>
      </c>
      <c r="E157" s="246" t="s">
        <v>2197</v>
      </c>
      <c r="F157" s="247" t="s">
        <v>2198</v>
      </c>
      <c r="G157" s="248" t="s">
        <v>987</v>
      </c>
      <c r="H157" s="249">
        <v>6</v>
      </c>
      <c r="I157" s="250"/>
      <c r="J157" s="251">
        <f>ROUND(I157*H157,2)</f>
        <v>0</v>
      </c>
      <c r="K157" s="252"/>
      <c r="L157" s="45"/>
      <c r="M157" s="253" t="s">
        <v>1</v>
      </c>
      <c r="N157" s="254" t="s">
        <v>38</v>
      </c>
      <c r="O157" s="92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7" t="s">
        <v>180</v>
      </c>
      <c r="AT157" s="257" t="s">
        <v>176</v>
      </c>
      <c r="AU157" s="257" t="s">
        <v>80</v>
      </c>
      <c r="AY157" s="18" t="s">
        <v>174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8" t="s">
        <v>80</v>
      </c>
      <c r="BK157" s="258">
        <f>ROUND(I157*H157,2)</f>
        <v>0</v>
      </c>
      <c r="BL157" s="18" t="s">
        <v>180</v>
      </c>
      <c r="BM157" s="257" t="s">
        <v>636</v>
      </c>
    </row>
    <row r="158" spans="1:65" s="2" customFormat="1" ht="14.4" customHeight="1">
      <c r="A158" s="39"/>
      <c r="B158" s="40"/>
      <c r="C158" s="245" t="s">
        <v>307</v>
      </c>
      <c r="D158" s="245" t="s">
        <v>176</v>
      </c>
      <c r="E158" s="246" t="s">
        <v>2199</v>
      </c>
      <c r="F158" s="247" t="s">
        <v>2200</v>
      </c>
      <c r="G158" s="248" t="s">
        <v>987</v>
      </c>
      <c r="H158" s="249">
        <v>1</v>
      </c>
      <c r="I158" s="250"/>
      <c r="J158" s="251">
        <f>ROUND(I158*H158,2)</f>
        <v>0</v>
      </c>
      <c r="K158" s="252"/>
      <c r="L158" s="45"/>
      <c r="M158" s="253" t="s">
        <v>1</v>
      </c>
      <c r="N158" s="254" t="s">
        <v>38</v>
      </c>
      <c r="O158" s="92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7" t="s">
        <v>180</v>
      </c>
      <c r="AT158" s="257" t="s">
        <v>176</v>
      </c>
      <c r="AU158" s="257" t="s">
        <v>80</v>
      </c>
      <c r="AY158" s="18" t="s">
        <v>174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8" t="s">
        <v>80</v>
      </c>
      <c r="BK158" s="258">
        <f>ROUND(I158*H158,2)</f>
        <v>0</v>
      </c>
      <c r="BL158" s="18" t="s">
        <v>180</v>
      </c>
      <c r="BM158" s="257" t="s">
        <v>644</v>
      </c>
    </row>
    <row r="159" spans="1:65" s="2" customFormat="1" ht="14.4" customHeight="1">
      <c r="A159" s="39"/>
      <c r="B159" s="40"/>
      <c r="C159" s="245" t="s">
        <v>311</v>
      </c>
      <c r="D159" s="245" t="s">
        <v>176</v>
      </c>
      <c r="E159" s="246" t="s">
        <v>2201</v>
      </c>
      <c r="F159" s="247" t="s">
        <v>2202</v>
      </c>
      <c r="G159" s="248" t="s">
        <v>987</v>
      </c>
      <c r="H159" s="249">
        <v>1</v>
      </c>
      <c r="I159" s="250"/>
      <c r="J159" s="251">
        <f>ROUND(I159*H159,2)</f>
        <v>0</v>
      </c>
      <c r="K159" s="252"/>
      <c r="L159" s="45"/>
      <c r="M159" s="253" t="s">
        <v>1</v>
      </c>
      <c r="N159" s="254" t="s">
        <v>38</v>
      </c>
      <c r="O159" s="92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7" t="s">
        <v>180</v>
      </c>
      <c r="AT159" s="257" t="s">
        <v>176</v>
      </c>
      <c r="AU159" s="257" t="s">
        <v>80</v>
      </c>
      <c r="AY159" s="18" t="s">
        <v>174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8" t="s">
        <v>80</v>
      </c>
      <c r="BK159" s="258">
        <f>ROUND(I159*H159,2)</f>
        <v>0</v>
      </c>
      <c r="BL159" s="18" t="s">
        <v>180</v>
      </c>
      <c r="BM159" s="257" t="s">
        <v>653</v>
      </c>
    </row>
    <row r="160" spans="1:65" s="2" customFormat="1" ht="14.4" customHeight="1">
      <c r="A160" s="39"/>
      <c r="B160" s="40"/>
      <c r="C160" s="245" t="s">
        <v>315</v>
      </c>
      <c r="D160" s="245" t="s">
        <v>176</v>
      </c>
      <c r="E160" s="246" t="s">
        <v>2203</v>
      </c>
      <c r="F160" s="247" t="s">
        <v>2204</v>
      </c>
      <c r="G160" s="248" t="s">
        <v>987</v>
      </c>
      <c r="H160" s="249">
        <v>1</v>
      </c>
      <c r="I160" s="250"/>
      <c r="J160" s="251">
        <f>ROUND(I160*H160,2)</f>
        <v>0</v>
      </c>
      <c r="K160" s="252"/>
      <c r="L160" s="45"/>
      <c r="M160" s="253" t="s">
        <v>1</v>
      </c>
      <c r="N160" s="254" t="s">
        <v>38</v>
      </c>
      <c r="O160" s="92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7" t="s">
        <v>180</v>
      </c>
      <c r="AT160" s="257" t="s">
        <v>176</v>
      </c>
      <c r="AU160" s="257" t="s">
        <v>80</v>
      </c>
      <c r="AY160" s="18" t="s">
        <v>174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8" t="s">
        <v>80</v>
      </c>
      <c r="BK160" s="258">
        <f>ROUND(I160*H160,2)</f>
        <v>0</v>
      </c>
      <c r="BL160" s="18" t="s">
        <v>180</v>
      </c>
      <c r="BM160" s="257" t="s">
        <v>661</v>
      </c>
    </row>
    <row r="161" spans="1:65" s="2" customFormat="1" ht="14.4" customHeight="1">
      <c r="A161" s="39"/>
      <c r="B161" s="40"/>
      <c r="C161" s="245" t="s">
        <v>319</v>
      </c>
      <c r="D161" s="245" t="s">
        <v>176</v>
      </c>
      <c r="E161" s="246" t="s">
        <v>2205</v>
      </c>
      <c r="F161" s="247" t="s">
        <v>2206</v>
      </c>
      <c r="G161" s="248" t="s">
        <v>987</v>
      </c>
      <c r="H161" s="249">
        <v>1</v>
      </c>
      <c r="I161" s="250"/>
      <c r="J161" s="251">
        <f>ROUND(I161*H161,2)</f>
        <v>0</v>
      </c>
      <c r="K161" s="252"/>
      <c r="L161" s="45"/>
      <c r="M161" s="253" t="s">
        <v>1</v>
      </c>
      <c r="N161" s="254" t="s">
        <v>38</v>
      </c>
      <c r="O161" s="92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57" t="s">
        <v>180</v>
      </c>
      <c r="AT161" s="257" t="s">
        <v>176</v>
      </c>
      <c r="AU161" s="257" t="s">
        <v>80</v>
      </c>
      <c r="AY161" s="18" t="s">
        <v>174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8" t="s">
        <v>80</v>
      </c>
      <c r="BK161" s="258">
        <f>ROUND(I161*H161,2)</f>
        <v>0</v>
      </c>
      <c r="BL161" s="18" t="s">
        <v>180</v>
      </c>
      <c r="BM161" s="257" t="s">
        <v>670</v>
      </c>
    </row>
    <row r="162" spans="1:65" s="2" customFormat="1" ht="14.4" customHeight="1">
      <c r="A162" s="39"/>
      <c r="B162" s="40"/>
      <c r="C162" s="245" t="s">
        <v>323</v>
      </c>
      <c r="D162" s="245" t="s">
        <v>176</v>
      </c>
      <c r="E162" s="246" t="s">
        <v>2207</v>
      </c>
      <c r="F162" s="247" t="s">
        <v>1625</v>
      </c>
      <c r="G162" s="248" t="s">
        <v>981</v>
      </c>
      <c r="H162" s="249">
        <v>1</v>
      </c>
      <c r="I162" s="250"/>
      <c r="J162" s="251">
        <f>ROUND(I162*H162,2)</f>
        <v>0</v>
      </c>
      <c r="K162" s="252"/>
      <c r="L162" s="45"/>
      <c r="M162" s="253" t="s">
        <v>1</v>
      </c>
      <c r="N162" s="254" t="s">
        <v>38</v>
      </c>
      <c r="O162" s="92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7" t="s">
        <v>180</v>
      </c>
      <c r="AT162" s="257" t="s">
        <v>176</v>
      </c>
      <c r="AU162" s="257" t="s">
        <v>80</v>
      </c>
      <c r="AY162" s="18" t="s">
        <v>174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8" t="s">
        <v>80</v>
      </c>
      <c r="BK162" s="258">
        <f>ROUND(I162*H162,2)</f>
        <v>0</v>
      </c>
      <c r="BL162" s="18" t="s">
        <v>180</v>
      </c>
      <c r="BM162" s="257" t="s">
        <v>678</v>
      </c>
    </row>
    <row r="163" spans="1:63" s="12" customFormat="1" ht="25.9" customHeight="1">
      <c r="A163" s="12"/>
      <c r="B163" s="229"/>
      <c r="C163" s="230"/>
      <c r="D163" s="231" t="s">
        <v>72</v>
      </c>
      <c r="E163" s="232" t="s">
        <v>1626</v>
      </c>
      <c r="F163" s="232" t="s">
        <v>2208</v>
      </c>
      <c r="G163" s="230"/>
      <c r="H163" s="230"/>
      <c r="I163" s="233"/>
      <c r="J163" s="234">
        <f>BK163</f>
        <v>0</v>
      </c>
      <c r="K163" s="230"/>
      <c r="L163" s="235"/>
      <c r="M163" s="236"/>
      <c r="N163" s="237"/>
      <c r="O163" s="237"/>
      <c r="P163" s="238">
        <f>P164</f>
        <v>0</v>
      </c>
      <c r="Q163" s="237"/>
      <c r="R163" s="238">
        <f>R164</f>
        <v>0</v>
      </c>
      <c r="S163" s="237"/>
      <c r="T163" s="239">
        <f>T164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40" t="s">
        <v>80</v>
      </c>
      <c r="AT163" s="241" t="s">
        <v>72</v>
      </c>
      <c r="AU163" s="241" t="s">
        <v>73</v>
      </c>
      <c r="AY163" s="240" t="s">
        <v>174</v>
      </c>
      <c r="BK163" s="242">
        <f>BK164</f>
        <v>0</v>
      </c>
    </row>
    <row r="164" spans="1:65" s="2" customFormat="1" ht="32.4" customHeight="1">
      <c r="A164" s="39"/>
      <c r="B164" s="40"/>
      <c r="C164" s="245" t="s">
        <v>327</v>
      </c>
      <c r="D164" s="245" t="s">
        <v>176</v>
      </c>
      <c r="E164" s="246" t="s">
        <v>2209</v>
      </c>
      <c r="F164" s="247" t="s">
        <v>2210</v>
      </c>
      <c r="G164" s="248" t="s">
        <v>987</v>
      </c>
      <c r="H164" s="249">
        <v>1</v>
      </c>
      <c r="I164" s="250"/>
      <c r="J164" s="251">
        <f>ROUND(I164*H164,2)</f>
        <v>0</v>
      </c>
      <c r="K164" s="252"/>
      <c r="L164" s="45"/>
      <c r="M164" s="253" t="s">
        <v>1</v>
      </c>
      <c r="N164" s="254" t="s">
        <v>38</v>
      </c>
      <c r="O164" s="92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57" t="s">
        <v>180</v>
      </c>
      <c r="AT164" s="257" t="s">
        <v>176</v>
      </c>
      <c r="AU164" s="257" t="s">
        <v>80</v>
      </c>
      <c r="AY164" s="18" t="s">
        <v>174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8" t="s">
        <v>80</v>
      </c>
      <c r="BK164" s="258">
        <f>ROUND(I164*H164,2)</f>
        <v>0</v>
      </c>
      <c r="BL164" s="18" t="s">
        <v>180</v>
      </c>
      <c r="BM164" s="257" t="s">
        <v>686</v>
      </c>
    </row>
    <row r="165" spans="1:63" s="12" customFormat="1" ht="25.9" customHeight="1">
      <c r="A165" s="12"/>
      <c r="B165" s="229"/>
      <c r="C165" s="230"/>
      <c r="D165" s="231" t="s">
        <v>72</v>
      </c>
      <c r="E165" s="232" t="s">
        <v>1674</v>
      </c>
      <c r="F165" s="232" t="s">
        <v>2211</v>
      </c>
      <c r="G165" s="230"/>
      <c r="H165" s="230"/>
      <c r="I165" s="233"/>
      <c r="J165" s="234">
        <f>BK165</f>
        <v>0</v>
      </c>
      <c r="K165" s="230"/>
      <c r="L165" s="235"/>
      <c r="M165" s="236"/>
      <c r="N165" s="237"/>
      <c r="O165" s="237"/>
      <c r="P165" s="238">
        <f>SUM(P166:P184)</f>
        <v>0</v>
      </c>
      <c r="Q165" s="237"/>
      <c r="R165" s="238">
        <f>SUM(R166:R184)</f>
        <v>0</v>
      </c>
      <c r="S165" s="237"/>
      <c r="T165" s="239">
        <f>SUM(T166:T184)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40" t="s">
        <v>80</v>
      </c>
      <c r="AT165" s="241" t="s">
        <v>72</v>
      </c>
      <c r="AU165" s="241" t="s">
        <v>73</v>
      </c>
      <c r="AY165" s="240" t="s">
        <v>174</v>
      </c>
      <c r="BK165" s="242">
        <f>SUM(BK166:BK184)</f>
        <v>0</v>
      </c>
    </row>
    <row r="166" spans="1:65" s="2" customFormat="1" ht="21.6" customHeight="1">
      <c r="A166" s="39"/>
      <c r="B166" s="40"/>
      <c r="C166" s="245" t="s">
        <v>332</v>
      </c>
      <c r="D166" s="245" t="s">
        <v>176</v>
      </c>
      <c r="E166" s="246" t="s">
        <v>2212</v>
      </c>
      <c r="F166" s="247" t="s">
        <v>2213</v>
      </c>
      <c r="G166" s="248" t="s">
        <v>987</v>
      </c>
      <c r="H166" s="249">
        <v>1</v>
      </c>
      <c r="I166" s="250"/>
      <c r="J166" s="251">
        <f>ROUND(I166*H166,2)</f>
        <v>0</v>
      </c>
      <c r="K166" s="252"/>
      <c r="L166" s="45"/>
      <c r="M166" s="253" t="s">
        <v>1</v>
      </c>
      <c r="N166" s="254" t="s">
        <v>38</v>
      </c>
      <c r="O166" s="92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7" t="s">
        <v>180</v>
      </c>
      <c r="AT166" s="257" t="s">
        <v>176</v>
      </c>
      <c r="AU166" s="257" t="s">
        <v>80</v>
      </c>
      <c r="AY166" s="18" t="s">
        <v>174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8" t="s">
        <v>80</v>
      </c>
      <c r="BK166" s="258">
        <f>ROUND(I166*H166,2)</f>
        <v>0</v>
      </c>
      <c r="BL166" s="18" t="s">
        <v>180</v>
      </c>
      <c r="BM166" s="257" t="s">
        <v>694</v>
      </c>
    </row>
    <row r="167" spans="1:65" s="2" customFormat="1" ht="21.6" customHeight="1">
      <c r="A167" s="39"/>
      <c r="B167" s="40"/>
      <c r="C167" s="245" t="s">
        <v>336</v>
      </c>
      <c r="D167" s="245" t="s">
        <v>176</v>
      </c>
      <c r="E167" s="246" t="s">
        <v>2214</v>
      </c>
      <c r="F167" s="247" t="s">
        <v>2215</v>
      </c>
      <c r="G167" s="248" t="s">
        <v>987</v>
      </c>
      <c r="H167" s="249">
        <v>1</v>
      </c>
      <c r="I167" s="250"/>
      <c r="J167" s="251">
        <f>ROUND(I167*H167,2)</f>
        <v>0</v>
      </c>
      <c r="K167" s="252"/>
      <c r="L167" s="45"/>
      <c r="M167" s="253" t="s">
        <v>1</v>
      </c>
      <c r="N167" s="254" t="s">
        <v>38</v>
      </c>
      <c r="O167" s="92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7" t="s">
        <v>180</v>
      </c>
      <c r="AT167" s="257" t="s">
        <v>176</v>
      </c>
      <c r="AU167" s="257" t="s">
        <v>80</v>
      </c>
      <c r="AY167" s="18" t="s">
        <v>174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8" t="s">
        <v>80</v>
      </c>
      <c r="BK167" s="258">
        <f>ROUND(I167*H167,2)</f>
        <v>0</v>
      </c>
      <c r="BL167" s="18" t="s">
        <v>180</v>
      </c>
      <c r="BM167" s="257" t="s">
        <v>702</v>
      </c>
    </row>
    <row r="168" spans="1:65" s="2" customFormat="1" ht="14.4" customHeight="1">
      <c r="A168" s="39"/>
      <c r="B168" s="40"/>
      <c r="C168" s="245" t="s">
        <v>341</v>
      </c>
      <c r="D168" s="245" t="s">
        <v>176</v>
      </c>
      <c r="E168" s="246" t="s">
        <v>2216</v>
      </c>
      <c r="F168" s="247" t="s">
        <v>2217</v>
      </c>
      <c r="G168" s="248" t="s">
        <v>987</v>
      </c>
      <c r="H168" s="249">
        <v>2</v>
      </c>
      <c r="I168" s="250"/>
      <c r="J168" s="251">
        <f>ROUND(I168*H168,2)</f>
        <v>0</v>
      </c>
      <c r="K168" s="252"/>
      <c r="L168" s="45"/>
      <c r="M168" s="253" t="s">
        <v>1</v>
      </c>
      <c r="N168" s="254" t="s">
        <v>38</v>
      </c>
      <c r="O168" s="92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57" t="s">
        <v>180</v>
      </c>
      <c r="AT168" s="257" t="s">
        <v>176</v>
      </c>
      <c r="AU168" s="257" t="s">
        <v>80</v>
      </c>
      <c r="AY168" s="18" t="s">
        <v>174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8" t="s">
        <v>80</v>
      </c>
      <c r="BK168" s="258">
        <f>ROUND(I168*H168,2)</f>
        <v>0</v>
      </c>
      <c r="BL168" s="18" t="s">
        <v>180</v>
      </c>
      <c r="BM168" s="257" t="s">
        <v>707</v>
      </c>
    </row>
    <row r="169" spans="1:65" s="2" customFormat="1" ht="14.4" customHeight="1">
      <c r="A169" s="39"/>
      <c r="B169" s="40"/>
      <c r="C169" s="245" t="s">
        <v>346</v>
      </c>
      <c r="D169" s="245" t="s">
        <v>176</v>
      </c>
      <c r="E169" s="246" t="s">
        <v>2218</v>
      </c>
      <c r="F169" s="247" t="s">
        <v>2219</v>
      </c>
      <c r="G169" s="248" t="s">
        <v>987</v>
      </c>
      <c r="H169" s="249">
        <v>2</v>
      </c>
      <c r="I169" s="250"/>
      <c r="J169" s="251">
        <f>ROUND(I169*H169,2)</f>
        <v>0</v>
      </c>
      <c r="K169" s="252"/>
      <c r="L169" s="45"/>
      <c r="M169" s="253" t="s">
        <v>1</v>
      </c>
      <c r="N169" s="254" t="s">
        <v>38</v>
      </c>
      <c r="O169" s="92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7" t="s">
        <v>180</v>
      </c>
      <c r="AT169" s="257" t="s">
        <v>176</v>
      </c>
      <c r="AU169" s="257" t="s">
        <v>80</v>
      </c>
      <c r="AY169" s="18" t="s">
        <v>174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8" t="s">
        <v>80</v>
      </c>
      <c r="BK169" s="258">
        <f>ROUND(I169*H169,2)</f>
        <v>0</v>
      </c>
      <c r="BL169" s="18" t="s">
        <v>180</v>
      </c>
      <c r="BM169" s="257" t="s">
        <v>713</v>
      </c>
    </row>
    <row r="170" spans="1:65" s="2" customFormat="1" ht="14.4" customHeight="1">
      <c r="A170" s="39"/>
      <c r="B170" s="40"/>
      <c r="C170" s="245" t="s">
        <v>350</v>
      </c>
      <c r="D170" s="245" t="s">
        <v>176</v>
      </c>
      <c r="E170" s="246" t="s">
        <v>2220</v>
      </c>
      <c r="F170" s="247" t="s">
        <v>2221</v>
      </c>
      <c r="G170" s="248" t="s">
        <v>987</v>
      </c>
      <c r="H170" s="249">
        <v>1</v>
      </c>
      <c r="I170" s="250"/>
      <c r="J170" s="251">
        <f>ROUND(I170*H170,2)</f>
        <v>0</v>
      </c>
      <c r="K170" s="252"/>
      <c r="L170" s="45"/>
      <c r="M170" s="253" t="s">
        <v>1</v>
      </c>
      <c r="N170" s="254" t="s">
        <v>38</v>
      </c>
      <c r="O170" s="92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7" t="s">
        <v>180</v>
      </c>
      <c r="AT170" s="257" t="s">
        <v>176</v>
      </c>
      <c r="AU170" s="257" t="s">
        <v>80</v>
      </c>
      <c r="AY170" s="18" t="s">
        <v>174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8" t="s">
        <v>80</v>
      </c>
      <c r="BK170" s="258">
        <f>ROUND(I170*H170,2)</f>
        <v>0</v>
      </c>
      <c r="BL170" s="18" t="s">
        <v>180</v>
      </c>
      <c r="BM170" s="257" t="s">
        <v>719</v>
      </c>
    </row>
    <row r="171" spans="1:65" s="2" customFormat="1" ht="14.4" customHeight="1">
      <c r="A171" s="39"/>
      <c r="B171" s="40"/>
      <c r="C171" s="245" t="s">
        <v>355</v>
      </c>
      <c r="D171" s="245" t="s">
        <v>176</v>
      </c>
      <c r="E171" s="246" t="s">
        <v>1622</v>
      </c>
      <c r="F171" s="247" t="s">
        <v>1623</v>
      </c>
      <c r="G171" s="248" t="s">
        <v>987</v>
      </c>
      <c r="H171" s="249">
        <v>3</v>
      </c>
      <c r="I171" s="250"/>
      <c r="J171" s="251">
        <f>ROUND(I171*H171,2)</f>
        <v>0</v>
      </c>
      <c r="K171" s="252"/>
      <c r="L171" s="45"/>
      <c r="M171" s="253" t="s">
        <v>1</v>
      </c>
      <c r="N171" s="254" t="s">
        <v>38</v>
      </c>
      <c r="O171" s="92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7" t="s">
        <v>180</v>
      </c>
      <c r="AT171" s="257" t="s">
        <v>176</v>
      </c>
      <c r="AU171" s="257" t="s">
        <v>80</v>
      </c>
      <c r="AY171" s="18" t="s">
        <v>174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8" t="s">
        <v>80</v>
      </c>
      <c r="BK171" s="258">
        <f>ROUND(I171*H171,2)</f>
        <v>0</v>
      </c>
      <c r="BL171" s="18" t="s">
        <v>180</v>
      </c>
      <c r="BM171" s="257" t="s">
        <v>727</v>
      </c>
    </row>
    <row r="172" spans="1:65" s="2" customFormat="1" ht="14.4" customHeight="1">
      <c r="A172" s="39"/>
      <c r="B172" s="40"/>
      <c r="C172" s="245" t="s">
        <v>359</v>
      </c>
      <c r="D172" s="245" t="s">
        <v>176</v>
      </c>
      <c r="E172" s="246" t="s">
        <v>2222</v>
      </c>
      <c r="F172" s="247" t="s">
        <v>2223</v>
      </c>
      <c r="G172" s="248" t="s">
        <v>987</v>
      </c>
      <c r="H172" s="249">
        <v>1</v>
      </c>
      <c r="I172" s="250"/>
      <c r="J172" s="251">
        <f>ROUND(I172*H172,2)</f>
        <v>0</v>
      </c>
      <c r="K172" s="252"/>
      <c r="L172" s="45"/>
      <c r="M172" s="253" t="s">
        <v>1</v>
      </c>
      <c r="N172" s="254" t="s">
        <v>38</v>
      </c>
      <c r="O172" s="92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7" t="s">
        <v>180</v>
      </c>
      <c r="AT172" s="257" t="s">
        <v>176</v>
      </c>
      <c r="AU172" s="257" t="s">
        <v>80</v>
      </c>
      <c r="AY172" s="18" t="s">
        <v>174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8" t="s">
        <v>80</v>
      </c>
      <c r="BK172" s="258">
        <f>ROUND(I172*H172,2)</f>
        <v>0</v>
      </c>
      <c r="BL172" s="18" t="s">
        <v>180</v>
      </c>
      <c r="BM172" s="257" t="s">
        <v>735</v>
      </c>
    </row>
    <row r="173" spans="1:65" s="2" customFormat="1" ht="14.4" customHeight="1">
      <c r="A173" s="39"/>
      <c r="B173" s="40"/>
      <c r="C173" s="245" t="s">
        <v>364</v>
      </c>
      <c r="D173" s="245" t="s">
        <v>176</v>
      </c>
      <c r="E173" s="246" t="s">
        <v>2224</v>
      </c>
      <c r="F173" s="247" t="s">
        <v>2225</v>
      </c>
      <c r="G173" s="248" t="s">
        <v>987</v>
      </c>
      <c r="H173" s="249">
        <v>1</v>
      </c>
      <c r="I173" s="250"/>
      <c r="J173" s="251">
        <f>ROUND(I173*H173,2)</f>
        <v>0</v>
      </c>
      <c r="K173" s="252"/>
      <c r="L173" s="45"/>
      <c r="M173" s="253" t="s">
        <v>1</v>
      </c>
      <c r="N173" s="254" t="s">
        <v>38</v>
      </c>
      <c r="O173" s="92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57" t="s">
        <v>180</v>
      </c>
      <c r="AT173" s="257" t="s">
        <v>176</v>
      </c>
      <c r="AU173" s="257" t="s">
        <v>80</v>
      </c>
      <c r="AY173" s="18" t="s">
        <v>174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8" t="s">
        <v>80</v>
      </c>
      <c r="BK173" s="258">
        <f>ROUND(I173*H173,2)</f>
        <v>0</v>
      </c>
      <c r="BL173" s="18" t="s">
        <v>180</v>
      </c>
      <c r="BM173" s="257" t="s">
        <v>744</v>
      </c>
    </row>
    <row r="174" spans="1:65" s="2" customFormat="1" ht="14.4" customHeight="1">
      <c r="A174" s="39"/>
      <c r="B174" s="40"/>
      <c r="C174" s="245" t="s">
        <v>368</v>
      </c>
      <c r="D174" s="245" t="s">
        <v>176</v>
      </c>
      <c r="E174" s="246" t="s">
        <v>2226</v>
      </c>
      <c r="F174" s="247" t="s">
        <v>2227</v>
      </c>
      <c r="G174" s="248" t="s">
        <v>987</v>
      </c>
      <c r="H174" s="249">
        <v>1</v>
      </c>
      <c r="I174" s="250"/>
      <c r="J174" s="251">
        <f>ROUND(I174*H174,2)</f>
        <v>0</v>
      </c>
      <c r="K174" s="252"/>
      <c r="L174" s="45"/>
      <c r="M174" s="253" t="s">
        <v>1</v>
      </c>
      <c r="N174" s="254" t="s">
        <v>38</v>
      </c>
      <c r="O174" s="92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7" t="s">
        <v>180</v>
      </c>
      <c r="AT174" s="257" t="s">
        <v>176</v>
      </c>
      <c r="AU174" s="257" t="s">
        <v>80</v>
      </c>
      <c r="AY174" s="18" t="s">
        <v>174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8" t="s">
        <v>80</v>
      </c>
      <c r="BK174" s="258">
        <f>ROUND(I174*H174,2)</f>
        <v>0</v>
      </c>
      <c r="BL174" s="18" t="s">
        <v>180</v>
      </c>
      <c r="BM174" s="257" t="s">
        <v>757</v>
      </c>
    </row>
    <row r="175" spans="1:65" s="2" customFormat="1" ht="14.4" customHeight="1">
      <c r="A175" s="39"/>
      <c r="B175" s="40"/>
      <c r="C175" s="245" t="s">
        <v>374</v>
      </c>
      <c r="D175" s="245" t="s">
        <v>176</v>
      </c>
      <c r="E175" s="246" t="s">
        <v>2228</v>
      </c>
      <c r="F175" s="247" t="s">
        <v>2229</v>
      </c>
      <c r="G175" s="248" t="s">
        <v>987</v>
      </c>
      <c r="H175" s="249">
        <v>1</v>
      </c>
      <c r="I175" s="250"/>
      <c r="J175" s="251">
        <f>ROUND(I175*H175,2)</f>
        <v>0</v>
      </c>
      <c r="K175" s="252"/>
      <c r="L175" s="45"/>
      <c r="M175" s="253" t="s">
        <v>1</v>
      </c>
      <c r="N175" s="254" t="s">
        <v>38</v>
      </c>
      <c r="O175" s="92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57" t="s">
        <v>180</v>
      </c>
      <c r="AT175" s="257" t="s">
        <v>176</v>
      </c>
      <c r="AU175" s="257" t="s">
        <v>80</v>
      </c>
      <c r="AY175" s="18" t="s">
        <v>174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8" t="s">
        <v>80</v>
      </c>
      <c r="BK175" s="258">
        <f>ROUND(I175*H175,2)</f>
        <v>0</v>
      </c>
      <c r="BL175" s="18" t="s">
        <v>180</v>
      </c>
      <c r="BM175" s="257" t="s">
        <v>765</v>
      </c>
    </row>
    <row r="176" spans="1:65" s="2" customFormat="1" ht="14.4" customHeight="1">
      <c r="A176" s="39"/>
      <c r="B176" s="40"/>
      <c r="C176" s="245" t="s">
        <v>378</v>
      </c>
      <c r="D176" s="245" t="s">
        <v>176</v>
      </c>
      <c r="E176" s="246" t="s">
        <v>2230</v>
      </c>
      <c r="F176" s="247" t="s">
        <v>2231</v>
      </c>
      <c r="G176" s="248" t="s">
        <v>987</v>
      </c>
      <c r="H176" s="249">
        <v>16</v>
      </c>
      <c r="I176" s="250"/>
      <c r="J176" s="251">
        <f>ROUND(I176*H176,2)</f>
        <v>0</v>
      </c>
      <c r="K176" s="252"/>
      <c r="L176" s="45"/>
      <c r="M176" s="253" t="s">
        <v>1</v>
      </c>
      <c r="N176" s="254" t="s">
        <v>38</v>
      </c>
      <c r="O176" s="92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7" t="s">
        <v>180</v>
      </c>
      <c r="AT176" s="257" t="s">
        <v>176</v>
      </c>
      <c r="AU176" s="257" t="s">
        <v>80</v>
      </c>
      <c r="AY176" s="18" t="s">
        <v>174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8" t="s">
        <v>80</v>
      </c>
      <c r="BK176" s="258">
        <f>ROUND(I176*H176,2)</f>
        <v>0</v>
      </c>
      <c r="BL176" s="18" t="s">
        <v>180</v>
      </c>
      <c r="BM176" s="257" t="s">
        <v>774</v>
      </c>
    </row>
    <row r="177" spans="1:65" s="2" customFormat="1" ht="14.4" customHeight="1">
      <c r="A177" s="39"/>
      <c r="B177" s="40"/>
      <c r="C177" s="245" t="s">
        <v>382</v>
      </c>
      <c r="D177" s="245" t="s">
        <v>176</v>
      </c>
      <c r="E177" s="246" t="s">
        <v>2232</v>
      </c>
      <c r="F177" s="247" t="s">
        <v>2233</v>
      </c>
      <c r="G177" s="248" t="s">
        <v>987</v>
      </c>
      <c r="H177" s="249">
        <v>16</v>
      </c>
      <c r="I177" s="250"/>
      <c r="J177" s="251">
        <f>ROUND(I177*H177,2)</f>
        <v>0</v>
      </c>
      <c r="K177" s="252"/>
      <c r="L177" s="45"/>
      <c r="M177" s="253" t="s">
        <v>1</v>
      </c>
      <c r="N177" s="254" t="s">
        <v>38</v>
      </c>
      <c r="O177" s="92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57" t="s">
        <v>180</v>
      </c>
      <c r="AT177" s="257" t="s">
        <v>176</v>
      </c>
      <c r="AU177" s="257" t="s">
        <v>80</v>
      </c>
      <c r="AY177" s="18" t="s">
        <v>174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8" t="s">
        <v>80</v>
      </c>
      <c r="BK177" s="258">
        <f>ROUND(I177*H177,2)</f>
        <v>0</v>
      </c>
      <c r="BL177" s="18" t="s">
        <v>180</v>
      </c>
      <c r="BM177" s="257" t="s">
        <v>782</v>
      </c>
    </row>
    <row r="178" spans="1:65" s="2" customFormat="1" ht="14.4" customHeight="1">
      <c r="A178" s="39"/>
      <c r="B178" s="40"/>
      <c r="C178" s="245" t="s">
        <v>387</v>
      </c>
      <c r="D178" s="245" t="s">
        <v>176</v>
      </c>
      <c r="E178" s="246" t="s">
        <v>2201</v>
      </c>
      <c r="F178" s="247" t="s">
        <v>2202</v>
      </c>
      <c r="G178" s="248" t="s">
        <v>987</v>
      </c>
      <c r="H178" s="249">
        <v>20</v>
      </c>
      <c r="I178" s="250"/>
      <c r="J178" s="251">
        <f>ROUND(I178*H178,2)</f>
        <v>0</v>
      </c>
      <c r="K178" s="252"/>
      <c r="L178" s="45"/>
      <c r="M178" s="253" t="s">
        <v>1</v>
      </c>
      <c r="N178" s="254" t="s">
        <v>38</v>
      </c>
      <c r="O178" s="92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7" t="s">
        <v>180</v>
      </c>
      <c r="AT178" s="257" t="s">
        <v>176</v>
      </c>
      <c r="AU178" s="257" t="s">
        <v>80</v>
      </c>
      <c r="AY178" s="18" t="s">
        <v>174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8" t="s">
        <v>80</v>
      </c>
      <c r="BK178" s="258">
        <f>ROUND(I178*H178,2)</f>
        <v>0</v>
      </c>
      <c r="BL178" s="18" t="s">
        <v>180</v>
      </c>
      <c r="BM178" s="257" t="s">
        <v>790</v>
      </c>
    </row>
    <row r="179" spans="1:65" s="2" customFormat="1" ht="14.4" customHeight="1">
      <c r="A179" s="39"/>
      <c r="B179" s="40"/>
      <c r="C179" s="245" t="s">
        <v>393</v>
      </c>
      <c r="D179" s="245" t="s">
        <v>176</v>
      </c>
      <c r="E179" s="246" t="s">
        <v>2203</v>
      </c>
      <c r="F179" s="247" t="s">
        <v>2204</v>
      </c>
      <c r="G179" s="248" t="s">
        <v>987</v>
      </c>
      <c r="H179" s="249">
        <v>20</v>
      </c>
      <c r="I179" s="250"/>
      <c r="J179" s="251">
        <f>ROUND(I179*H179,2)</f>
        <v>0</v>
      </c>
      <c r="K179" s="252"/>
      <c r="L179" s="45"/>
      <c r="M179" s="253" t="s">
        <v>1</v>
      </c>
      <c r="N179" s="254" t="s">
        <v>38</v>
      </c>
      <c r="O179" s="92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57" t="s">
        <v>180</v>
      </c>
      <c r="AT179" s="257" t="s">
        <v>176</v>
      </c>
      <c r="AU179" s="257" t="s">
        <v>80</v>
      </c>
      <c r="AY179" s="18" t="s">
        <v>174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8" t="s">
        <v>80</v>
      </c>
      <c r="BK179" s="258">
        <f>ROUND(I179*H179,2)</f>
        <v>0</v>
      </c>
      <c r="BL179" s="18" t="s">
        <v>180</v>
      </c>
      <c r="BM179" s="257" t="s">
        <v>797</v>
      </c>
    </row>
    <row r="180" spans="1:65" s="2" customFormat="1" ht="14.4" customHeight="1">
      <c r="A180" s="39"/>
      <c r="B180" s="40"/>
      <c r="C180" s="245" t="s">
        <v>401</v>
      </c>
      <c r="D180" s="245" t="s">
        <v>176</v>
      </c>
      <c r="E180" s="246" t="s">
        <v>2234</v>
      </c>
      <c r="F180" s="247" t="s">
        <v>2235</v>
      </c>
      <c r="G180" s="248" t="s">
        <v>987</v>
      </c>
      <c r="H180" s="249">
        <v>14</v>
      </c>
      <c r="I180" s="250"/>
      <c r="J180" s="251">
        <f>ROUND(I180*H180,2)</f>
        <v>0</v>
      </c>
      <c r="K180" s="252"/>
      <c r="L180" s="45"/>
      <c r="M180" s="253" t="s">
        <v>1</v>
      </c>
      <c r="N180" s="254" t="s">
        <v>38</v>
      </c>
      <c r="O180" s="92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7" t="s">
        <v>180</v>
      </c>
      <c r="AT180" s="257" t="s">
        <v>176</v>
      </c>
      <c r="AU180" s="257" t="s">
        <v>80</v>
      </c>
      <c r="AY180" s="18" t="s">
        <v>174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8" t="s">
        <v>80</v>
      </c>
      <c r="BK180" s="258">
        <f>ROUND(I180*H180,2)</f>
        <v>0</v>
      </c>
      <c r="BL180" s="18" t="s">
        <v>180</v>
      </c>
      <c r="BM180" s="257" t="s">
        <v>805</v>
      </c>
    </row>
    <row r="181" spans="1:65" s="2" customFormat="1" ht="21.6" customHeight="1">
      <c r="A181" s="39"/>
      <c r="B181" s="40"/>
      <c r="C181" s="245" t="s">
        <v>405</v>
      </c>
      <c r="D181" s="245" t="s">
        <v>176</v>
      </c>
      <c r="E181" s="246" t="s">
        <v>2236</v>
      </c>
      <c r="F181" s="247" t="s">
        <v>2237</v>
      </c>
      <c r="G181" s="248" t="s">
        <v>987</v>
      </c>
      <c r="H181" s="249">
        <v>11</v>
      </c>
      <c r="I181" s="250"/>
      <c r="J181" s="251">
        <f>ROUND(I181*H181,2)</f>
        <v>0</v>
      </c>
      <c r="K181" s="252"/>
      <c r="L181" s="45"/>
      <c r="M181" s="253" t="s">
        <v>1</v>
      </c>
      <c r="N181" s="254" t="s">
        <v>38</v>
      </c>
      <c r="O181" s="92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57" t="s">
        <v>180</v>
      </c>
      <c r="AT181" s="257" t="s">
        <v>176</v>
      </c>
      <c r="AU181" s="257" t="s">
        <v>80</v>
      </c>
      <c r="AY181" s="18" t="s">
        <v>174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8" t="s">
        <v>80</v>
      </c>
      <c r="BK181" s="258">
        <f>ROUND(I181*H181,2)</f>
        <v>0</v>
      </c>
      <c r="BL181" s="18" t="s">
        <v>180</v>
      </c>
      <c r="BM181" s="257" t="s">
        <v>811</v>
      </c>
    </row>
    <row r="182" spans="1:65" s="2" customFormat="1" ht="21.6" customHeight="1">
      <c r="A182" s="39"/>
      <c r="B182" s="40"/>
      <c r="C182" s="245" t="s">
        <v>606</v>
      </c>
      <c r="D182" s="245" t="s">
        <v>176</v>
      </c>
      <c r="E182" s="246" t="s">
        <v>2238</v>
      </c>
      <c r="F182" s="247" t="s">
        <v>2239</v>
      </c>
      <c r="G182" s="248" t="s">
        <v>987</v>
      </c>
      <c r="H182" s="249">
        <v>3</v>
      </c>
      <c r="I182" s="250"/>
      <c r="J182" s="251">
        <f>ROUND(I182*H182,2)</f>
        <v>0</v>
      </c>
      <c r="K182" s="252"/>
      <c r="L182" s="45"/>
      <c r="M182" s="253" t="s">
        <v>1</v>
      </c>
      <c r="N182" s="254" t="s">
        <v>38</v>
      </c>
      <c r="O182" s="92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7" t="s">
        <v>180</v>
      </c>
      <c r="AT182" s="257" t="s">
        <v>176</v>
      </c>
      <c r="AU182" s="257" t="s">
        <v>80</v>
      </c>
      <c r="AY182" s="18" t="s">
        <v>174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8" t="s">
        <v>80</v>
      </c>
      <c r="BK182" s="258">
        <f>ROUND(I182*H182,2)</f>
        <v>0</v>
      </c>
      <c r="BL182" s="18" t="s">
        <v>180</v>
      </c>
      <c r="BM182" s="257" t="s">
        <v>821</v>
      </c>
    </row>
    <row r="183" spans="1:65" s="2" customFormat="1" ht="14.4" customHeight="1">
      <c r="A183" s="39"/>
      <c r="B183" s="40"/>
      <c r="C183" s="245" t="s">
        <v>611</v>
      </c>
      <c r="D183" s="245" t="s">
        <v>176</v>
      </c>
      <c r="E183" s="246" t="s">
        <v>2240</v>
      </c>
      <c r="F183" s="247" t="s">
        <v>2241</v>
      </c>
      <c r="G183" s="248" t="s">
        <v>987</v>
      </c>
      <c r="H183" s="249">
        <v>3</v>
      </c>
      <c r="I183" s="250"/>
      <c r="J183" s="251">
        <f>ROUND(I183*H183,2)</f>
        <v>0</v>
      </c>
      <c r="K183" s="252"/>
      <c r="L183" s="45"/>
      <c r="M183" s="253" t="s">
        <v>1</v>
      </c>
      <c r="N183" s="254" t="s">
        <v>38</v>
      </c>
      <c r="O183" s="92"/>
      <c r="P183" s="255">
        <f>O183*H183</f>
        <v>0</v>
      </c>
      <c r="Q183" s="255">
        <v>0</v>
      </c>
      <c r="R183" s="255">
        <f>Q183*H183</f>
        <v>0</v>
      </c>
      <c r="S183" s="255">
        <v>0</v>
      </c>
      <c r="T183" s="256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7" t="s">
        <v>180</v>
      </c>
      <c r="AT183" s="257" t="s">
        <v>176</v>
      </c>
      <c r="AU183" s="257" t="s">
        <v>80</v>
      </c>
      <c r="AY183" s="18" t="s">
        <v>174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8" t="s">
        <v>80</v>
      </c>
      <c r="BK183" s="258">
        <f>ROUND(I183*H183,2)</f>
        <v>0</v>
      </c>
      <c r="BL183" s="18" t="s">
        <v>180</v>
      </c>
      <c r="BM183" s="257" t="s">
        <v>828</v>
      </c>
    </row>
    <row r="184" spans="1:65" s="2" customFormat="1" ht="14.4" customHeight="1">
      <c r="A184" s="39"/>
      <c r="B184" s="40"/>
      <c r="C184" s="245" t="s">
        <v>616</v>
      </c>
      <c r="D184" s="245" t="s">
        <v>176</v>
      </c>
      <c r="E184" s="246" t="s">
        <v>2242</v>
      </c>
      <c r="F184" s="247" t="s">
        <v>1625</v>
      </c>
      <c r="G184" s="248" t="s">
        <v>981</v>
      </c>
      <c r="H184" s="249">
        <v>1</v>
      </c>
      <c r="I184" s="250"/>
      <c r="J184" s="251">
        <f>ROUND(I184*H184,2)</f>
        <v>0</v>
      </c>
      <c r="K184" s="252"/>
      <c r="L184" s="45"/>
      <c r="M184" s="253" t="s">
        <v>1</v>
      </c>
      <c r="N184" s="254" t="s">
        <v>38</v>
      </c>
      <c r="O184" s="92"/>
      <c r="P184" s="255">
        <f>O184*H184</f>
        <v>0</v>
      </c>
      <c r="Q184" s="255">
        <v>0</v>
      </c>
      <c r="R184" s="255">
        <f>Q184*H184</f>
        <v>0</v>
      </c>
      <c r="S184" s="255">
        <v>0</v>
      </c>
      <c r="T184" s="256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7" t="s">
        <v>180</v>
      </c>
      <c r="AT184" s="257" t="s">
        <v>176</v>
      </c>
      <c r="AU184" s="257" t="s">
        <v>80</v>
      </c>
      <c r="AY184" s="18" t="s">
        <v>174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8" t="s">
        <v>80</v>
      </c>
      <c r="BK184" s="258">
        <f>ROUND(I184*H184,2)</f>
        <v>0</v>
      </c>
      <c r="BL184" s="18" t="s">
        <v>180</v>
      </c>
      <c r="BM184" s="257" t="s">
        <v>838</v>
      </c>
    </row>
    <row r="185" spans="1:63" s="12" customFormat="1" ht="25.9" customHeight="1">
      <c r="A185" s="12"/>
      <c r="B185" s="229"/>
      <c r="C185" s="230"/>
      <c r="D185" s="231" t="s">
        <v>72</v>
      </c>
      <c r="E185" s="232" t="s">
        <v>2243</v>
      </c>
      <c r="F185" s="232" t="s">
        <v>2244</v>
      </c>
      <c r="G185" s="230"/>
      <c r="H185" s="230"/>
      <c r="I185" s="233"/>
      <c r="J185" s="234">
        <f>BK185</f>
        <v>0</v>
      </c>
      <c r="K185" s="230"/>
      <c r="L185" s="235"/>
      <c r="M185" s="236"/>
      <c r="N185" s="237"/>
      <c r="O185" s="237"/>
      <c r="P185" s="238">
        <f>SUM(P186:P188)</f>
        <v>0</v>
      </c>
      <c r="Q185" s="237"/>
      <c r="R185" s="238">
        <f>SUM(R186:R188)</f>
        <v>0</v>
      </c>
      <c r="S185" s="237"/>
      <c r="T185" s="239">
        <f>SUM(T186:T188)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40" t="s">
        <v>80</v>
      </c>
      <c r="AT185" s="241" t="s">
        <v>72</v>
      </c>
      <c r="AU185" s="241" t="s">
        <v>73</v>
      </c>
      <c r="AY185" s="240" t="s">
        <v>174</v>
      </c>
      <c r="BK185" s="242">
        <f>SUM(BK186:BK188)</f>
        <v>0</v>
      </c>
    </row>
    <row r="186" spans="1:65" s="2" customFormat="1" ht="43.2" customHeight="1">
      <c r="A186" s="39"/>
      <c r="B186" s="40"/>
      <c r="C186" s="245" t="s">
        <v>622</v>
      </c>
      <c r="D186" s="245" t="s">
        <v>176</v>
      </c>
      <c r="E186" s="246" t="s">
        <v>2245</v>
      </c>
      <c r="F186" s="247" t="s">
        <v>2246</v>
      </c>
      <c r="G186" s="248" t="s">
        <v>987</v>
      </c>
      <c r="H186" s="249">
        <v>5</v>
      </c>
      <c r="I186" s="250"/>
      <c r="J186" s="251">
        <f>ROUND(I186*H186,2)</f>
        <v>0</v>
      </c>
      <c r="K186" s="252"/>
      <c r="L186" s="45"/>
      <c r="M186" s="253" t="s">
        <v>1</v>
      </c>
      <c r="N186" s="254" t="s">
        <v>38</v>
      </c>
      <c r="O186" s="92"/>
      <c r="P186" s="255">
        <f>O186*H186</f>
        <v>0</v>
      </c>
      <c r="Q186" s="255">
        <v>0</v>
      </c>
      <c r="R186" s="255">
        <f>Q186*H186</f>
        <v>0</v>
      </c>
      <c r="S186" s="255">
        <v>0</v>
      </c>
      <c r="T186" s="256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7" t="s">
        <v>180</v>
      </c>
      <c r="AT186" s="257" t="s">
        <v>176</v>
      </c>
      <c r="AU186" s="257" t="s">
        <v>80</v>
      </c>
      <c r="AY186" s="18" t="s">
        <v>174</v>
      </c>
      <c r="BE186" s="258">
        <f>IF(N186="základní",J186,0)</f>
        <v>0</v>
      </c>
      <c r="BF186" s="258">
        <f>IF(N186="snížená",J186,0)</f>
        <v>0</v>
      </c>
      <c r="BG186" s="258">
        <f>IF(N186="zákl. přenesená",J186,0)</f>
        <v>0</v>
      </c>
      <c r="BH186" s="258">
        <f>IF(N186="sníž. přenesená",J186,0)</f>
        <v>0</v>
      </c>
      <c r="BI186" s="258">
        <f>IF(N186="nulová",J186,0)</f>
        <v>0</v>
      </c>
      <c r="BJ186" s="18" t="s">
        <v>80</v>
      </c>
      <c r="BK186" s="258">
        <f>ROUND(I186*H186,2)</f>
        <v>0</v>
      </c>
      <c r="BL186" s="18" t="s">
        <v>180</v>
      </c>
      <c r="BM186" s="257" t="s">
        <v>847</v>
      </c>
    </row>
    <row r="187" spans="1:65" s="2" customFormat="1" ht="43.2" customHeight="1">
      <c r="A187" s="39"/>
      <c r="B187" s="40"/>
      <c r="C187" s="245" t="s">
        <v>627</v>
      </c>
      <c r="D187" s="245" t="s">
        <v>176</v>
      </c>
      <c r="E187" s="246" t="s">
        <v>2247</v>
      </c>
      <c r="F187" s="247" t="s">
        <v>2248</v>
      </c>
      <c r="G187" s="248" t="s">
        <v>987</v>
      </c>
      <c r="H187" s="249">
        <v>1</v>
      </c>
      <c r="I187" s="250"/>
      <c r="J187" s="251">
        <f>ROUND(I187*H187,2)</f>
        <v>0</v>
      </c>
      <c r="K187" s="252"/>
      <c r="L187" s="45"/>
      <c r="M187" s="253" t="s">
        <v>1</v>
      </c>
      <c r="N187" s="254" t="s">
        <v>38</v>
      </c>
      <c r="O187" s="92"/>
      <c r="P187" s="255">
        <f>O187*H187</f>
        <v>0</v>
      </c>
      <c r="Q187" s="255">
        <v>0</v>
      </c>
      <c r="R187" s="255">
        <f>Q187*H187</f>
        <v>0</v>
      </c>
      <c r="S187" s="255">
        <v>0</v>
      </c>
      <c r="T187" s="256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57" t="s">
        <v>180</v>
      </c>
      <c r="AT187" s="257" t="s">
        <v>176</v>
      </c>
      <c r="AU187" s="257" t="s">
        <v>80</v>
      </c>
      <c r="AY187" s="18" t="s">
        <v>174</v>
      </c>
      <c r="BE187" s="258">
        <f>IF(N187="základní",J187,0)</f>
        <v>0</v>
      </c>
      <c r="BF187" s="258">
        <f>IF(N187="snížená",J187,0)</f>
        <v>0</v>
      </c>
      <c r="BG187" s="258">
        <f>IF(N187="zákl. přenesená",J187,0)</f>
        <v>0</v>
      </c>
      <c r="BH187" s="258">
        <f>IF(N187="sníž. přenesená",J187,0)</f>
        <v>0</v>
      </c>
      <c r="BI187" s="258">
        <f>IF(N187="nulová",J187,0)</f>
        <v>0</v>
      </c>
      <c r="BJ187" s="18" t="s">
        <v>80</v>
      </c>
      <c r="BK187" s="258">
        <f>ROUND(I187*H187,2)</f>
        <v>0</v>
      </c>
      <c r="BL187" s="18" t="s">
        <v>180</v>
      </c>
      <c r="BM187" s="257" t="s">
        <v>857</v>
      </c>
    </row>
    <row r="188" spans="1:65" s="2" customFormat="1" ht="43.2" customHeight="1">
      <c r="A188" s="39"/>
      <c r="B188" s="40"/>
      <c r="C188" s="245" t="s">
        <v>632</v>
      </c>
      <c r="D188" s="245" t="s">
        <v>176</v>
      </c>
      <c r="E188" s="246" t="s">
        <v>2249</v>
      </c>
      <c r="F188" s="247" t="s">
        <v>2250</v>
      </c>
      <c r="G188" s="248" t="s">
        <v>987</v>
      </c>
      <c r="H188" s="249">
        <v>1</v>
      </c>
      <c r="I188" s="250"/>
      <c r="J188" s="251">
        <f>ROUND(I188*H188,2)</f>
        <v>0</v>
      </c>
      <c r="K188" s="252"/>
      <c r="L188" s="45"/>
      <c r="M188" s="253" t="s">
        <v>1</v>
      </c>
      <c r="N188" s="254" t="s">
        <v>38</v>
      </c>
      <c r="O188" s="92"/>
      <c r="P188" s="255">
        <f>O188*H188</f>
        <v>0</v>
      </c>
      <c r="Q188" s="255">
        <v>0</v>
      </c>
      <c r="R188" s="255">
        <f>Q188*H188</f>
        <v>0</v>
      </c>
      <c r="S188" s="255">
        <v>0</v>
      </c>
      <c r="T188" s="256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57" t="s">
        <v>180</v>
      </c>
      <c r="AT188" s="257" t="s">
        <v>176</v>
      </c>
      <c r="AU188" s="257" t="s">
        <v>80</v>
      </c>
      <c r="AY188" s="18" t="s">
        <v>174</v>
      </c>
      <c r="BE188" s="258">
        <f>IF(N188="základní",J188,0)</f>
        <v>0</v>
      </c>
      <c r="BF188" s="258">
        <f>IF(N188="snížená",J188,0)</f>
        <v>0</v>
      </c>
      <c r="BG188" s="258">
        <f>IF(N188="zákl. přenesená",J188,0)</f>
        <v>0</v>
      </c>
      <c r="BH188" s="258">
        <f>IF(N188="sníž. přenesená",J188,0)</f>
        <v>0</v>
      </c>
      <c r="BI188" s="258">
        <f>IF(N188="nulová",J188,0)</f>
        <v>0</v>
      </c>
      <c r="BJ188" s="18" t="s">
        <v>80</v>
      </c>
      <c r="BK188" s="258">
        <f>ROUND(I188*H188,2)</f>
        <v>0</v>
      </c>
      <c r="BL188" s="18" t="s">
        <v>180</v>
      </c>
      <c r="BM188" s="257" t="s">
        <v>866</v>
      </c>
    </row>
    <row r="189" spans="1:63" s="12" customFormat="1" ht="25.9" customHeight="1">
      <c r="A189" s="12"/>
      <c r="B189" s="229"/>
      <c r="C189" s="230"/>
      <c r="D189" s="231" t="s">
        <v>72</v>
      </c>
      <c r="E189" s="232" t="s">
        <v>2251</v>
      </c>
      <c r="F189" s="232" t="s">
        <v>2252</v>
      </c>
      <c r="G189" s="230"/>
      <c r="H189" s="230"/>
      <c r="I189" s="233"/>
      <c r="J189" s="234">
        <f>BK189</f>
        <v>0</v>
      </c>
      <c r="K189" s="230"/>
      <c r="L189" s="235"/>
      <c r="M189" s="236"/>
      <c r="N189" s="237"/>
      <c r="O189" s="237"/>
      <c r="P189" s="238">
        <f>SUM(P190:P191)</f>
        <v>0</v>
      </c>
      <c r="Q189" s="237"/>
      <c r="R189" s="238">
        <f>SUM(R190:R191)</f>
        <v>0</v>
      </c>
      <c r="S189" s="237"/>
      <c r="T189" s="239">
        <f>SUM(T190:T191)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40" t="s">
        <v>80</v>
      </c>
      <c r="AT189" s="241" t="s">
        <v>72</v>
      </c>
      <c r="AU189" s="241" t="s">
        <v>73</v>
      </c>
      <c r="AY189" s="240" t="s">
        <v>174</v>
      </c>
      <c r="BK189" s="242">
        <f>SUM(BK190:BK191)</f>
        <v>0</v>
      </c>
    </row>
    <row r="190" spans="1:65" s="2" customFormat="1" ht="54" customHeight="1">
      <c r="A190" s="39"/>
      <c r="B190" s="40"/>
      <c r="C190" s="245" t="s">
        <v>636</v>
      </c>
      <c r="D190" s="245" t="s">
        <v>176</v>
      </c>
      <c r="E190" s="246" t="s">
        <v>2253</v>
      </c>
      <c r="F190" s="247" t="s">
        <v>2254</v>
      </c>
      <c r="G190" s="248" t="s">
        <v>987</v>
      </c>
      <c r="H190" s="249">
        <v>1</v>
      </c>
      <c r="I190" s="250"/>
      <c r="J190" s="251">
        <f>ROUND(I190*H190,2)</f>
        <v>0</v>
      </c>
      <c r="K190" s="252"/>
      <c r="L190" s="45"/>
      <c r="M190" s="253" t="s">
        <v>1</v>
      </c>
      <c r="N190" s="254" t="s">
        <v>38</v>
      </c>
      <c r="O190" s="92"/>
      <c r="P190" s="255">
        <f>O190*H190</f>
        <v>0</v>
      </c>
      <c r="Q190" s="255">
        <v>0</v>
      </c>
      <c r="R190" s="255">
        <f>Q190*H190</f>
        <v>0</v>
      </c>
      <c r="S190" s="255">
        <v>0</v>
      </c>
      <c r="T190" s="256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57" t="s">
        <v>180</v>
      </c>
      <c r="AT190" s="257" t="s">
        <v>176</v>
      </c>
      <c r="AU190" s="257" t="s">
        <v>80</v>
      </c>
      <c r="AY190" s="18" t="s">
        <v>174</v>
      </c>
      <c r="BE190" s="258">
        <f>IF(N190="základní",J190,0)</f>
        <v>0</v>
      </c>
      <c r="BF190" s="258">
        <f>IF(N190="snížená",J190,0)</f>
        <v>0</v>
      </c>
      <c r="BG190" s="258">
        <f>IF(N190="zákl. přenesená",J190,0)</f>
        <v>0</v>
      </c>
      <c r="BH190" s="258">
        <f>IF(N190="sníž. přenesená",J190,0)</f>
        <v>0</v>
      </c>
      <c r="BI190" s="258">
        <f>IF(N190="nulová",J190,0)</f>
        <v>0</v>
      </c>
      <c r="BJ190" s="18" t="s">
        <v>80</v>
      </c>
      <c r="BK190" s="258">
        <f>ROUND(I190*H190,2)</f>
        <v>0</v>
      </c>
      <c r="BL190" s="18" t="s">
        <v>180</v>
      </c>
      <c r="BM190" s="257" t="s">
        <v>874</v>
      </c>
    </row>
    <row r="191" spans="1:65" s="2" customFormat="1" ht="21.6" customHeight="1">
      <c r="A191" s="39"/>
      <c r="B191" s="40"/>
      <c r="C191" s="245" t="s">
        <v>640</v>
      </c>
      <c r="D191" s="245" t="s">
        <v>176</v>
      </c>
      <c r="E191" s="246" t="s">
        <v>2255</v>
      </c>
      <c r="F191" s="247" t="s">
        <v>2256</v>
      </c>
      <c r="G191" s="248" t="s">
        <v>987</v>
      </c>
      <c r="H191" s="249">
        <v>1</v>
      </c>
      <c r="I191" s="250"/>
      <c r="J191" s="251">
        <f>ROUND(I191*H191,2)</f>
        <v>0</v>
      </c>
      <c r="K191" s="252"/>
      <c r="L191" s="45"/>
      <c r="M191" s="253" t="s">
        <v>1</v>
      </c>
      <c r="N191" s="254" t="s">
        <v>38</v>
      </c>
      <c r="O191" s="92"/>
      <c r="P191" s="255">
        <f>O191*H191</f>
        <v>0</v>
      </c>
      <c r="Q191" s="255">
        <v>0</v>
      </c>
      <c r="R191" s="255">
        <f>Q191*H191</f>
        <v>0</v>
      </c>
      <c r="S191" s="255">
        <v>0</v>
      </c>
      <c r="T191" s="256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57" t="s">
        <v>180</v>
      </c>
      <c r="AT191" s="257" t="s">
        <v>176</v>
      </c>
      <c r="AU191" s="257" t="s">
        <v>80</v>
      </c>
      <c r="AY191" s="18" t="s">
        <v>174</v>
      </c>
      <c r="BE191" s="258">
        <f>IF(N191="základní",J191,0)</f>
        <v>0</v>
      </c>
      <c r="BF191" s="258">
        <f>IF(N191="snížená",J191,0)</f>
        <v>0</v>
      </c>
      <c r="BG191" s="258">
        <f>IF(N191="zákl. přenesená",J191,0)</f>
        <v>0</v>
      </c>
      <c r="BH191" s="258">
        <f>IF(N191="sníž. přenesená",J191,0)</f>
        <v>0</v>
      </c>
      <c r="BI191" s="258">
        <f>IF(N191="nulová",J191,0)</f>
        <v>0</v>
      </c>
      <c r="BJ191" s="18" t="s">
        <v>80</v>
      </c>
      <c r="BK191" s="258">
        <f>ROUND(I191*H191,2)</f>
        <v>0</v>
      </c>
      <c r="BL191" s="18" t="s">
        <v>180</v>
      </c>
      <c r="BM191" s="257" t="s">
        <v>886</v>
      </c>
    </row>
    <row r="192" spans="1:63" s="12" customFormat="1" ht="25.9" customHeight="1">
      <c r="A192" s="12"/>
      <c r="B192" s="229"/>
      <c r="C192" s="230"/>
      <c r="D192" s="231" t="s">
        <v>72</v>
      </c>
      <c r="E192" s="232" t="s">
        <v>2257</v>
      </c>
      <c r="F192" s="232" t="s">
        <v>2258</v>
      </c>
      <c r="G192" s="230"/>
      <c r="H192" s="230"/>
      <c r="I192" s="233"/>
      <c r="J192" s="234">
        <f>BK192</f>
        <v>0</v>
      </c>
      <c r="K192" s="230"/>
      <c r="L192" s="235"/>
      <c r="M192" s="236"/>
      <c r="N192" s="237"/>
      <c r="O192" s="237"/>
      <c r="P192" s="238">
        <f>P193</f>
        <v>0</v>
      </c>
      <c r="Q192" s="237"/>
      <c r="R192" s="238">
        <f>R193</f>
        <v>0</v>
      </c>
      <c r="S192" s="237"/>
      <c r="T192" s="239">
        <f>T193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40" t="s">
        <v>80</v>
      </c>
      <c r="AT192" s="241" t="s">
        <v>72</v>
      </c>
      <c r="AU192" s="241" t="s">
        <v>73</v>
      </c>
      <c r="AY192" s="240" t="s">
        <v>174</v>
      </c>
      <c r="BK192" s="242">
        <f>BK193</f>
        <v>0</v>
      </c>
    </row>
    <row r="193" spans="1:65" s="2" customFormat="1" ht="21.6" customHeight="1">
      <c r="A193" s="39"/>
      <c r="B193" s="40"/>
      <c r="C193" s="245" t="s">
        <v>644</v>
      </c>
      <c r="D193" s="245" t="s">
        <v>176</v>
      </c>
      <c r="E193" s="246" t="s">
        <v>2259</v>
      </c>
      <c r="F193" s="247" t="s">
        <v>2260</v>
      </c>
      <c r="G193" s="248" t="s">
        <v>987</v>
      </c>
      <c r="H193" s="249">
        <v>1</v>
      </c>
      <c r="I193" s="250"/>
      <c r="J193" s="251">
        <f>ROUND(I193*H193,2)</f>
        <v>0</v>
      </c>
      <c r="K193" s="252"/>
      <c r="L193" s="45"/>
      <c r="M193" s="253" t="s">
        <v>1</v>
      </c>
      <c r="N193" s="254" t="s">
        <v>38</v>
      </c>
      <c r="O193" s="92"/>
      <c r="P193" s="255">
        <f>O193*H193</f>
        <v>0</v>
      </c>
      <c r="Q193" s="255">
        <v>0</v>
      </c>
      <c r="R193" s="255">
        <f>Q193*H193</f>
        <v>0</v>
      </c>
      <c r="S193" s="255">
        <v>0</v>
      </c>
      <c r="T193" s="256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57" t="s">
        <v>180</v>
      </c>
      <c r="AT193" s="257" t="s">
        <v>176</v>
      </c>
      <c r="AU193" s="257" t="s">
        <v>80</v>
      </c>
      <c r="AY193" s="18" t="s">
        <v>174</v>
      </c>
      <c r="BE193" s="258">
        <f>IF(N193="základní",J193,0)</f>
        <v>0</v>
      </c>
      <c r="BF193" s="258">
        <f>IF(N193="snížená",J193,0)</f>
        <v>0</v>
      </c>
      <c r="BG193" s="258">
        <f>IF(N193="zákl. přenesená",J193,0)</f>
        <v>0</v>
      </c>
      <c r="BH193" s="258">
        <f>IF(N193="sníž. přenesená",J193,0)</f>
        <v>0</v>
      </c>
      <c r="BI193" s="258">
        <f>IF(N193="nulová",J193,0)</f>
        <v>0</v>
      </c>
      <c r="BJ193" s="18" t="s">
        <v>80</v>
      </c>
      <c r="BK193" s="258">
        <f>ROUND(I193*H193,2)</f>
        <v>0</v>
      </c>
      <c r="BL193" s="18" t="s">
        <v>180</v>
      </c>
      <c r="BM193" s="257" t="s">
        <v>896</v>
      </c>
    </row>
    <row r="194" spans="1:63" s="12" customFormat="1" ht="25.9" customHeight="1">
      <c r="A194" s="12"/>
      <c r="B194" s="229"/>
      <c r="C194" s="230"/>
      <c r="D194" s="231" t="s">
        <v>72</v>
      </c>
      <c r="E194" s="232" t="s">
        <v>2261</v>
      </c>
      <c r="F194" s="232" t="s">
        <v>2262</v>
      </c>
      <c r="G194" s="230"/>
      <c r="H194" s="230"/>
      <c r="I194" s="233"/>
      <c r="J194" s="234">
        <f>BK194</f>
        <v>0</v>
      </c>
      <c r="K194" s="230"/>
      <c r="L194" s="235"/>
      <c r="M194" s="236"/>
      <c r="N194" s="237"/>
      <c r="O194" s="237"/>
      <c r="P194" s="238">
        <f>SUM(P195:P197)</f>
        <v>0</v>
      </c>
      <c r="Q194" s="237"/>
      <c r="R194" s="238">
        <f>SUM(R195:R197)</f>
        <v>0</v>
      </c>
      <c r="S194" s="237"/>
      <c r="T194" s="239">
        <f>SUM(T195:T197)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40" t="s">
        <v>80</v>
      </c>
      <c r="AT194" s="241" t="s">
        <v>72</v>
      </c>
      <c r="AU194" s="241" t="s">
        <v>73</v>
      </c>
      <c r="AY194" s="240" t="s">
        <v>174</v>
      </c>
      <c r="BK194" s="242">
        <f>SUM(BK195:BK197)</f>
        <v>0</v>
      </c>
    </row>
    <row r="195" spans="1:65" s="2" customFormat="1" ht="21.6" customHeight="1">
      <c r="A195" s="39"/>
      <c r="B195" s="40"/>
      <c r="C195" s="245" t="s">
        <v>73</v>
      </c>
      <c r="D195" s="245" t="s">
        <v>176</v>
      </c>
      <c r="E195" s="246" t="s">
        <v>2263</v>
      </c>
      <c r="F195" s="247" t="s">
        <v>2264</v>
      </c>
      <c r="G195" s="248" t="s">
        <v>987</v>
      </c>
      <c r="H195" s="249">
        <v>1</v>
      </c>
      <c r="I195" s="250"/>
      <c r="J195" s="251">
        <f>ROUND(I195*H195,2)</f>
        <v>0</v>
      </c>
      <c r="K195" s="252"/>
      <c r="L195" s="45"/>
      <c r="M195" s="253" t="s">
        <v>1</v>
      </c>
      <c r="N195" s="254" t="s">
        <v>38</v>
      </c>
      <c r="O195" s="92"/>
      <c r="P195" s="255">
        <f>O195*H195</f>
        <v>0</v>
      </c>
      <c r="Q195" s="255">
        <v>0</v>
      </c>
      <c r="R195" s="255">
        <f>Q195*H195</f>
        <v>0</v>
      </c>
      <c r="S195" s="255">
        <v>0</v>
      </c>
      <c r="T195" s="256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57" t="s">
        <v>180</v>
      </c>
      <c r="AT195" s="257" t="s">
        <v>176</v>
      </c>
      <c r="AU195" s="257" t="s">
        <v>80</v>
      </c>
      <c r="AY195" s="18" t="s">
        <v>174</v>
      </c>
      <c r="BE195" s="258">
        <f>IF(N195="základní",J195,0)</f>
        <v>0</v>
      </c>
      <c r="BF195" s="258">
        <f>IF(N195="snížená",J195,0)</f>
        <v>0</v>
      </c>
      <c r="BG195" s="258">
        <f>IF(N195="zákl. přenesená",J195,0)</f>
        <v>0</v>
      </c>
      <c r="BH195" s="258">
        <f>IF(N195="sníž. přenesená",J195,0)</f>
        <v>0</v>
      </c>
      <c r="BI195" s="258">
        <f>IF(N195="nulová",J195,0)</f>
        <v>0</v>
      </c>
      <c r="BJ195" s="18" t="s">
        <v>80</v>
      </c>
      <c r="BK195" s="258">
        <f>ROUND(I195*H195,2)</f>
        <v>0</v>
      </c>
      <c r="BL195" s="18" t="s">
        <v>180</v>
      </c>
      <c r="BM195" s="257" t="s">
        <v>905</v>
      </c>
    </row>
    <row r="196" spans="1:65" s="2" customFormat="1" ht="21.6" customHeight="1">
      <c r="A196" s="39"/>
      <c r="B196" s="40"/>
      <c r="C196" s="245" t="s">
        <v>73</v>
      </c>
      <c r="D196" s="245" t="s">
        <v>176</v>
      </c>
      <c r="E196" s="246" t="s">
        <v>2265</v>
      </c>
      <c r="F196" s="247" t="s">
        <v>2266</v>
      </c>
      <c r="G196" s="248" t="s">
        <v>987</v>
      </c>
      <c r="H196" s="249">
        <v>1</v>
      </c>
      <c r="I196" s="250"/>
      <c r="J196" s="251">
        <f>ROUND(I196*H196,2)</f>
        <v>0</v>
      </c>
      <c r="K196" s="252"/>
      <c r="L196" s="45"/>
      <c r="M196" s="253" t="s">
        <v>1</v>
      </c>
      <c r="N196" s="254" t="s">
        <v>38</v>
      </c>
      <c r="O196" s="92"/>
      <c r="P196" s="255">
        <f>O196*H196</f>
        <v>0</v>
      </c>
      <c r="Q196" s="255">
        <v>0</v>
      </c>
      <c r="R196" s="255">
        <f>Q196*H196</f>
        <v>0</v>
      </c>
      <c r="S196" s="255">
        <v>0</v>
      </c>
      <c r="T196" s="256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57" t="s">
        <v>180</v>
      </c>
      <c r="AT196" s="257" t="s">
        <v>176</v>
      </c>
      <c r="AU196" s="257" t="s">
        <v>80</v>
      </c>
      <c r="AY196" s="18" t="s">
        <v>174</v>
      </c>
      <c r="BE196" s="258">
        <f>IF(N196="základní",J196,0)</f>
        <v>0</v>
      </c>
      <c r="BF196" s="258">
        <f>IF(N196="snížená",J196,0)</f>
        <v>0</v>
      </c>
      <c r="BG196" s="258">
        <f>IF(N196="zákl. přenesená",J196,0)</f>
        <v>0</v>
      </c>
      <c r="BH196" s="258">
        <f>IF(N196="sníž. přenesená",J196,0)</f>
        <v>0</v>
      </c>
      <c r="BI196" s="258">
        <f>IF(N196="nulová",J196,0)</f>
        <v>0</v>
      </c>
      <c r="BJ196" s="18" t="s">
        <v>80</v>
      </c>
      <c r="BK196" s="258">
        <f>ROUND(I196*H196,2)</f>
        <v>0</v>
      </c>
      <c r="BL196" s="18" t="s">
        <v>180</v>
      </c>
      <c r="BM196" s="257" t="s">
        <v>914</v>
      </c>
    </row>
    <row r="197" spans="1:65" s="2" customFormat="1" ht="14.4" customHeight="1">
      <c r="A197" s="39"/>
      <c r="B197" s="40"/>
      <c r="C197" s="245" t="s">
        <v>73</v>
      </c>
      <c r="D197" s="245" t="s">
        <v>176</v>
      </c>
      <c r="E197" s="246" t="s">
        <v>2267</v>
      </c>
      <c r="F197" s="247" t="s">
        <v>2268</v>
      </c>
      <c r="G197" s="248" t="s">
        <v>987</v>
      </c>
      <c r="H197" s="249">
        <v>3</v>
      </c>
      <c r="I197" s="250"/>
      <c r="J197" s="251">
        <f>ROUND(I197*H197,2)</f>
        <v>0</v>
      </c>
      <c r="K197" s="252"/>
      <c r="L197" s="45"/>
      <c r="M197" s="253" t="s">
        <v>1</v>
      </c>
      <c r="N197" s="254" t="s">
        <v>38</v>
      </c>
      <c r="O197" s="92"/>
      <c r="P197" s="255">
        <f>O197*H197</f>
        <v>0</v>
      </c>
      <c r="Q197" s="255">
        <v>0</v>
      </c>
      <c r="R197" s="255">
        <f>Q197*H197</f>
        <v>0</v>
      </c>
      <c r="S197" s="255">
        <v>0</v>
      </c>
      <c r="T197" s="256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57" t="s">
        <v>180</v>
      </c>
      <c r="AT197" s="257" t="s">
        <v>176</v>
      </c>
      <c r="AU197" s="257" t="s">
        <v>80</v>
      </c>
      <c r="AY197" s="18" t="s">
        <v>174</v>
      </c>
      <c r="BE197" s="258">
        <f>IF(N197="základní",J197,0)</f>
        <v>0</v>
      </c>
      <c r="BF197" s="258">
        <f>IF(N197="snížená",J197,0)</f>
        <v>0</v>
      </c>
      <c r="BG197" s="258">
        <f>IF(N197="zákl. přenesená",J197,0)</f>
        <v>0</v>
      </c>
      <c r="BH197" s="258">
        <f>IF(N197="sníž. přenesená",J197,0)</f>
        <v>0</v>
      </c>
      <c r="BI197" s="258">
        <f>IF(N197="nulová",J197,0)</f>
        <v>0</v>
      </c>
      <c r="BJ197" s="18" t="s">
        <v>80</v>
      </c>
      <c r="BK197" s="258">
        <f>ROUND(I197*H197,2)</f>
        <v>0</v>
      </c>
      <c r="BL197" s="18" t="s">
        <v>180</v>
      </c>
      <c r="BM197" s="257" t="s">
        <v>924</v>
      </c>
    </row>
    <row r="198" spans="1:63" s="12" customFormat="1" ht="25.9" customHeight="1">
      <c r="A198" s="12"/>
      <c r="B198" s="229"/>
      <c r="C198" s="230"/>
      <c r="D198" s="231" t="s">
        <v>72</v>
      </c>
      <c r="E198" s="232" t="s">
        <v>2269</v>
      </c>
      <c r="F198" s="232" t="s">
        <v>2270</v>
      </c>
      <c r="G198" s="230"/>
      <c r="H198" s="230"/>
      <c r="I198" s="233"/>
      <c r="J198" s="234">
        <f>BK198</f>
        <v>0</v>
      </c>
      <c r="K198" s="230"/>
      <c r="L198" s="235"/>
      <c r="M198" s="236"/>
      <c r="N198" s="237"/>
      <c r="O198" s="237"/>
      <c r="P198" s="238">
        <f>SUM(P199:P218)</f>
        <v>0</v>
      </c>
      <c r="Q198" s="237"/>
      <c r="R198" s="238">
        <f>SUM(R199:R218)</f>
        <v>0</v>
      </c>
      <c r="S198" s="237"/>
      <c r="T198" s="239">
        <f>SUM(T199:T218)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40" t="s">
        <v>80</v>
      </c>
      <c r="AT198" s="241" t="s">
        <v>72</v>
      </c>
      <c r="AU198" s="241" t="s">
        <v>73</v>
      </c>
      <c r="AY198" s="240" t="s">
        <v>174</v>
      </c>
      <c r="BK198" s="242">
        <f>SUM(BK199:BK218)</f>
        <v>0</v>
      </c>
    </row>
    <row r="199" spans="1:65" s="2" customFormat="1" ht="14.4" customHeight="1">
      <c r="A199" s="39"/>
      <c r="B199" s="40"/>
      <c r="C199" s="245" t="s">
        <v>73</v>
      </c>
      <c r="D199" s="245" t="s">
        <v>176</v>
      </c>
      <c r="E199" s="246" t="s">
        <v>2271</v>
      </c>
      <c r="F199" s="247" t="s">
        <v>1651</v>
      </c>
      <c r="G199" s="248" t="s">
        <v>208</v>
      </c>
      <c r="H199" s="249">
        <v>350</v>
      </c>
      <c r="I199" s="250"/>
      <c r="J199" s="251">
        <f>ROUND(I199*H199,2)</f>
        <v>0</v>
      </c>
      <c r="K199" s="252"/>
      <c r="L199" s="45"/>
      <c r="M199" s="253" t="s">
        <v>1</v>
      </c>
      <c r="N199" s="254" t="s">
        <v>38</v>
      </c>
      <c r="O199" s="92"/>
      <c r="P199" s="255">
        <f>O199*H199</f>
        <v>0</v>
      </c>
      <c r="Q199" s="255">
        <v>0</v>
      </c>
      <c r="R199" s="255">
        <f>Q199*H199</f>
        <v>0</v>
      </c>
      <c r="S199" s="255">
        <v>0</v>
      </c>
      <c r="T199" s="256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57" t="s">
        <v>180</v>
      </c>
      <c r="AT199" s="257" t="s">
        <v>176</v>
      </c>
      <c r="AU199" s="257" t="s">
        <v>80</v>
      </c>
      <c r="AY199" s="18" t="s">
        <v>174</v>
      </c>
      <c r="BE199" s="258">
        <f>IF(N199="základní",J199,0)</f>
        <v>0</v>
      </c>
      <c r="BF199" s="258">
        <f>IF(N199="snížená",J199,0)</f>
        <v>0</v>
      </c>
      <c r="BG199" s="258">
        <f>IF(N199="zákl. přenesená",J199,0)</f>
        <v>0</v>
      </c>
      <c r="BH199" s="258">
        <f>IF(N199="sníž. přenesená",J199,0)</f>
        <v>0</v>
      </c>
      <c r="BI199" s="258">
        <f>IF(N199="nulová",J199,0)</f>
        <v>0</v>
      </c>
      <c r="BJ199" s="18" t="s">
        <v>80</v>
      </c>
      <c r="BK199" s="258">
        <f>ROUND(I199*H199,2)</f>
        <v>0</v>
      </c>
      <c r="BL199" s="18" t="s">
        <v>180</v>
      </c>
      <c r="BM199" s="257" t="s">
        <v>934</v>
      </c>
    </row>
    <row r="200" spans="1:65" s="2" customFormat="1" ht="14.4" customHeight="1">
      <c r="A200" s="39"/>
      <c r="B200" s="40"/>
      <c r="C200" s="245" t="s">
        <v>73</v>
      </c>
      <c r="D200" s="245" t="s">
        <v>176</v>
      </c>
      <c r="E200" s="246" t="s">
        <v>2272</v>
      </c>
      <c r="F200" s="247" t="s">
        <v>2273</v>
      </c>
      <c r="G200" s="248" t="s">
        <v>208</v>
      </c>
      <c r="H200" s="249">
        <v>240</v>
      </c>
      <c r="I200" s="250"/>
      <c r="J200" s="251">
        <f>ROUND(I200*H200,2)</f>
        <v>0</v>
      </c>
      <c r="K200" s="252"/>
      <c r="L200" s="45"/>
      <c r="M200" s="253" t="s">
        <v>1</v>
      </c>
      <c r="N200" s="254" t="s">
        <v>38</v>
      </c>
      <c r="O200" s="92"/>
      <c r="P200" s="255">
        <f>O200*H200</f>
        <v>0</v>
      </c>
      <c r="Q200" s="255">
        <v>0</v>
      </c>
      <c r="R200" s="255">
        <f>Q200*H200</f>
        <v>0</v>
      </c>
      <c r="S200" s="255">
        <v>0</v>
      </c>
      <c r="T200" s="256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57" t="s">
        <v>180</v>
      </c>
      <c r="AT200" s="257" t="s">
        <v>176</v>
      </c>
      <c r="AU200" s="257" t="s">
        <v>80</v>
      </c>
      <c r="AY200" s="18" t="s">
        <v>174</v>
      </c>
      <c r="BE200" s="258">
        <f>IF(N200="základní",J200,0)</f>
        <v>0</v>
      </c>
      <c r="BF200" s="258">
        <f>IF(N200="snížená",J200,0)</f>
        <v>0</v>
      </c>
      <c r="BG200" s="258">
        <f>IF(N200="zákl. přenesená",J200,0)</f>
        <v>0</v>
      </c>
      <c r="BH200" s="258">
        <f>IF(N200="sníž. přenesená",J200,0)</f>
        <v>0</v>
      </c>
      <c r="BI200" s="258">
        <f>IF(N200="nulová",J200,0)</f>
        <v>0</v>
      </c>
      <c r="BJ200" s="18" t="s">
        <v>80</v>
      </c>
      <c r="BK200" s="258">
        <f>ROUND(I200*H200,2)</f>
        <v>0</v>
      </c>
      <c r="BL200" s="18" t="s">
        <v>180</v>
      </c>
      <c r="BM200" s="257" t="s">
        <v>943</v>
      </c>
    </row>
    <row r="201" spans="1:65" s="2" customFormat="1" ht="14.4" customHeight="1">
      <c r="A201" s="39"/>
      <c r="B201" s="40"/>
      <c r="C201" s="245" t="s">
        <v>73</v>
      </c>
      <c r="D201" s="245" t="s">
        <v>176</v>
      </c>
      <c r="E201" s="246" t="s">
        <v>2274</v>
      </c>
      <c r="F201" s="247" t="s">
        <v>2275</v>
      </c>
      <c r="G201" s="248" t="s">
        <v>208</v>
      </c>
      <c r="H201" s="249">
        <v>80</v>
      </c>
      <c r="I201" s="250"/>
      <c r="J201" s="251">
        <f>ROUND(I201*H201,2)</f>
        <v>0</v>
      </c>
      <c r="K201" s="252"/>
      <c r="L201" s="45"/>
      <c r="M201" s="253" t="s">
        <v>1</v>
      </c>
      <c r="N201" s="254" t="s">
        <v>38</v>
      </c>
      <c r="O201" s="92"/>
      <c r="P201" s="255">
        <f>O201*H201</f>
        <v>0</v>
      </c>
      <c r="Q201" s="255">
        <v>0</v>
      </c>
      <c r="R201" s="255">
        <f>Q201*H201</f>
        <v>0</v>
      </c>
      <c r="S201" s="255">
        <v>0</v>
      </c>
      <c r="T201" s="256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57" t="s">
        <v>180</v>
      </c>
      <c r="AT201" s="257" t="s">
        <v>176</v>
      </c>
      <c r="AU201" s="257" t="s">
        <v>80</v>
      </c>
      <c r="AY201" s="18" t="s">
        <v>174</v>
      </c>
      <c r="BE201" s="258">
        <f>IF(N201="základní",J201,0)</f>
        <v>0</v>
      </c>
      <c r="BF201" s="258">
        <f>IF(N201="snížená",J201,0)</f>
        <v>0</v>
      </c>
      <c r="BG201" s="258">
        <f>IF(N201="zákl. přenesená",J201,0)</f>
        <v>0</v>
      </c>
      <c r="BH201" s="258">
        <f>IF(N201="sníž. přenesená",J201,0)</f>
        <v>0</v>
      </c>
      <c r="BI201" s="258">
        <f>IF(N201="nulová",J201,0)</f>
        <v>0</v>
      </c>
      <c r="BJ201" s="18" t="s">
        <v>80</v>
      </c>
      <c r="BK201" s="258">
        <f>ROUND(I201*H201,2)</f>
        <v>0</v>
      </c>
      <c r="BL201" s="18" t="s">
        <v>180</v>
      </c>
      <c r="BM201" s="257" t="s">
        <v>954</v>
      </c>
    </row>
    <row r="202" spans="1:65" s="2" customFormat="1" ht="14.4" customHeight="1">
      <c r="A202" s="39"/>
      <c r="B202" s="40"/>
      <c r="C202" s="245" t="s">
        <v>73</v>
      </c>
      <c r="D202" s="245" t="s">
        <v>176</v>
      </c>
      <c r="E202" s="246" t="s">
        <v>2276</v>
      </c>
      <c r="F202" s="247" t="s">
        <v>2277</v>
      </c>
      <c r="G202" s="248" t="s">
        <v>208</v>
      </c>
      <c r="H202" s="249">
        <v>90</v>
      </c>
      <c r="I202" s="250"/>
      <c r="J202" s="251">
        <f>ROUND(I202*H202,2)</f>
        <v>0</v>
      </c>
      <c r="K202" s="252"/>
      <c r="L202" s="45"/>
      <c r="M202" s="253" t="s">
        <v>1</v>
      </c>
      <c r="N202" s="254" t="s">
        <v>38</v>
      </c>
      <c r="O202" s="92"/>
      <c r="P202" s="255">
        <f>O202*H202</f>
        <v>0</v>
      </c>
      <c r="Q202" s="255">
        <v>0</v>
      </c>
      <c r="R202" s="255">
        <f>Q202*H202</f>
        <v>0</v>
      </c>
      <c r="S202" s="255">
        <v>0</v>
      </c>
      <c r="T202" s="256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57" t="s">
        <v>180</v>
      </c>
      <c r="AT202" s="257" t="s">
        <v>176</v>
      </c>
      <c r="AU202" s="257" t="s">
        <v>80</v>
      </c>
      <c r="AY202" s="18" t="s">
        <v>174</v>
      </c>
      <c r="BE202" s="258">
        <f>IF(N202="základní",J202,0)</f>
        <v>0</v>
      </c>
      <c r="BF202" s="258">
        <f>IF(N202="snížená",J202,0)</f>
        <v>0</v>
      </c>
      <c r="BG202" s="258">
        <f>IF(N202="zákl. přenesená",J202,0)</f>
        <v>0</v>
      </c>
      <c r="BH202" s="258">
        <f>IF(N202="sníž. přenesená",J202,0)</f>
        <v>0</v>
      </c>
      <c r="BI202" s="258">
        <f>IF(N202="nulová",J202,0)</f>
        <v>0</v>
      </c>
      <c r="BJ202" s="18" t="s">
        <v>80</v>
      </c>
      <c r="BK202" s="258">
        <f>ROUND(I202*H202,2)</f>
        <v>0</v>
      </c>
      <c r="BL202" s="18" t="s">
        <v>180</v>
      </c>
      <c r="BM202" s="257" t="s">
        <v>963</v>
      </c>
    </row>
    <row r="203" spans="1:65" s="2" customFormat="1" ht="14.4" customHeight="1">
      <c r="A203" s="39"/>
      <c r="B203" s="40"/>
      <c r="C203" s="245" t="s">
        <v>73</v>
      </c>
      <c r="D203" s="245" t="s">
        <v>176</v>
      </c>
      <c r="E203" s="246" t="s">
        <v>2278</v>
      </c>
      <c r="F203" s="247" t="s">
        <v>2279</v>
      </c>
      <c r="G203" s="248" t="s">
        <v>208</v>
      </c>
      <c r="H203" s="249">
        <v>120</v>
      </c>
      <c r="I203" s="250"/>
      <c r="J203" s="251">
        <f>ROUND(I203*H203,2)</f>
        <v>0</v>
      </c>
      <c r="K203" s="252"/>
      <c r="L203" s="45"/>
      <c r="M203" s="253" t="s">
        <v>1</v>
      </c>
      <c r="N203" s="254" t="s">
        <v>38</v>
      </c>
      <c r="O203" s="92"/>
      <c r="P203" s="255">
        <f>O203*H203</f>
        <v>0</v>
      </c>
      <c r="Q203" s="255">
        <v>0</v>
      </c>
      <c r="R203" s="255">
        <f>Q203*H203</f>
        <v>0</v>
      </c>
      <c r="S203" s="255">
        <v>0</v>
      </c>
      <c r="T203" s="256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57" t="s">
        <v>180</v>
      </c>
      <c r="AT203" s="257" t="s">
        <v>176</v>
      </c>
      <c r="AU203" s="257" t="s">
        <v>80</v>
      </c>
      <c r="AY203" s="18" t="s">
        <v>174</v>
      </c>
      <c r="BE203" s="258">
        <f>IF(N203="základní",J203,0)</f>
        <v>0</v>
      </c>
      <c r="BF203" s="258">
        <f>IF(N203="snížená",J203,0)</f>
        <v>0</v>
      </c>
      <c r="BG203" s="258">
        <f>IF(N203="zákl. přenesená",J203,0)</f>
        <v>0</v>
      </c>
      <c r="BH203" s="258">
        <f>IF(N203="sníž. přenesená",J203,0)</f>
        <v>0</v>
      </c>
      <c r="BI203" s="258">
        <f>IF(N203="nulová",J203,0)</f>
        <v>0</v>
      </c>
      <c r="BJ203" s="18" t="s">
        <v>80</v>
      </c>
      <c r="BK203" s="258">
        <f>ROUND(I203*H203,2)</f>
        <v>0</v>
      </c>
      <c r="BL203" s="18" t="s">
        <v>180</v>
      </c>
      <c r="BM203" s="257" t="s">
        <v>974</v>
      </c>
    </row>
    <row r="204" spans="1:65" s="2" customFormat="1" ht="14.4" customHeight="1">
      <c r="A204" s="39"/>
      <c r="B204" s="40"/>
      <c r="C204" s="245" t="s">
        <v>73</v>
      </c>
      <c r="D204" s="245" t="s">
        <v>176</v>
      </c>
      <c r="E204" s="246" t="s">
        <v>2280</v>
      </c>
      <c r="F204" s="247" t="s">
        <v>2281</v>
      </c>
      <c r="G204" s="248" t="s">
        <v>208</v>
      </c>
      <c r="H204" s="249">
        <v>270</v>
      </c>
      <c r="I204" s="250"/>
      <c r="J204" s="251">
        <f>ROUND(I204*H204,2)</f>
        <v>0</v>
      </c>
      <c r="K204" s="252"/>
      <c r="L204" s="45"/>
      <c r="M204" s="253" t="s">
        <v>1</v>
      </c>
      <c r="N204" s="254" t="s">
        <v>38</v>
      </c>
      <c r="O204" s="92"/>
      <c r="P204" s="255">
        <f>O204*H204</f>
        <v>0</v>
      </c>
      <c r="Q204" s="255">
        <v>0</v>
      </c>
      <c r="R204" s="255">
        <f>Q204*H204</f>
        <v>0</v>
      </c>
      <c r="S204" s="255">
        <v>0</v>
      </c>
      <c r="T204" s="256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57" t="s">
        <v>180</v>
      </c>
      <c r="AT204" s="257" t="s">
        <v>176</v>
      </c>
      <c r="AU204" s="257" t="s">
        <v>80</v>
      </c>
      <c r="AY204" s="18" t="s">
        <v>174</v>
      </c>
      <c r="BE204" s="258">
        <f>IF(N204="základní",J204,0)</f>
        <v>0</v>
      </c>
      <c r="BF204" s="258">
        <f>IF(N204="snížená",J204,0)</f>
        <v>0</v>
      </c>
      <c r="BG204" s="258">
        <f>IF(N204="zákl. přenesená",J204,0)</f>
        <v>0</v>
      </c>
      <c r="BH204" s="258">
        <f>IF(N204="sníž. přenesená",J204,0)</f>
        <v>0</v>
      </c>
      <c r="BI204" s="258">
        <f>IF(N204="nulová",J204,0)</f>
        <v>0</v>
      </c>
      <c r="BJ204" s="18" t="s">
        <v>80</v>
      </c>
      <c r="BK204" s="258">
        <f>ROUND(I204*H204,2)</f>
        <v>0</v>
      </c>
      <c r="BL204" s="18" t="s">
        <v>180</v>
      </c>
      <c r="BM204" s="257" t="s">
        <v>984</v>
      </c>
    </row>
    <row r="205" spans="1:65" s="2" customFormat="1" ht="14.4" customHeight="1">
      <c r="A205" s="39"/>
      <c r="B205" s="40"/>
      <c r="C205" s="245" t="s">
        <v>73</v>
      </c>
      <c r="D205" s="245" t="s">
        <v>176</v>
      </c>
      <c r="E205" s="246" t="s">
        <v>2282</v>
      </c>
      <c r="F205" s="247" t="s">
        <v>2283</v>
      </c>
      <c r="G205" s="248" t="s">
        <v>208</v>
      </c>
      <c r="H205" s="249">
        <v>40</v>
      </c>
      <c r="I205" s="250"/>
      <c r="J205" s="251">
        <f>ROUND(I205*H205,2)</f>
        <v>0</v>
      </c>
      <c r="K205" s="252"/>
      <c r="L205" s="45"/>
      <c r="M205" s="253" t="s">
        <v>1</v>
      </c>
      <c r="N205" s="254" t="s">
        <v>38</v>
      </c>
      <c r="O205" s="92"/>
      <c r="P205" s="255">
        <f>O205*H205</f>
        <v>0</v>
      </c>
      <c r="Q205" s="255">
        <v>0</v>
      </c>
      <c r="R205" s="255">
        <f>Q205*H205</f>
        <v>0</v>
      </c>
      <c r="S205" s="255">
        <v>0</v>
      </c>
      <c r="T205" s="256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57" t="s">
        <v>180</v>
      </c>
      <c r="AT205" s="257" t="s">
        <v>176</v>
      </c>
      <c r="AU205" s="257" t="s">
        <v>80</v>
      </c>
      <c r="AY205" s="18" t="s">
        <v>174</v>
      </c>
      <c r="BE205" s="258">
        <f>IF(N205="základní",J205,0)</f>
        <v>0</v>
      </c>
      <c r="BF205" s="258">
        <f>IF(N205="snížená",J205,0)</f>
        <v>0</v>
      </c>
      <c r="BG205" s="258">
        <f>IF(N205="zákl. přenesená",J205,0)</f>
        <v>0</v>
      </c>
      <c r="BH205" s="258">
        <f>IF(N205="sníž. přenesená",J205,0)</f>
        <v>0</v>
      </c>
      <c r="BI205" s="258">
        <f>IF(N205="nulová",J205,0)</f>
        <v>0</v>
      </c>
      <c r="BJ205" s="18" t="s">
        <v>80</v>
      </c>
      <c r="BK205" s="258">
        <f>ROUND(I205*H205,2)</f>
        <v>0</v>
      </c>
      <c r="BL205" s="18" t="s">
        <v>180</v>
      </c>
      <c r="BM205" s="257" t="s">
        <v>995</v>
      </c>
    </row>
    <row r="206" spans="1:65" s="2" customFormat="1" ht="14.4" customHeight="1">
      <c r="A206" s="39"/>
      <c r="B206" s="40"/>
      <c r="C206" s="245" t="s">
        <v>73</v>
      </c>
      <c r="D206" s="245" t="s">
        <v>176</v>
      </c>
      <c r="E206" s="246" t="s">
        <v>2284</v>
      </c>
      <c r="F206" s="247" t="s">
        <v>2285</v>
      </c>
      <c r="G206" s="248" t="s">
        <v>208</v>
      </c>
      <c r="H206" s="249">
        <v>80</v>
      </c>
      <c r="I206" s="250"/>
      <c r="J206" s="251">
        <f>ROUND(I206*H206,2)</f>
        <v>0</v>
      </c>
      <c r="K206" s="252"/>
      <c r="L206" s="45"/>
      <c r="M206" s="253" t="s">
        <v>1</v>
      </c>
      <c r="N206" s="254" t="s">
        <v>38</v>
      </c>
      <c r="O206" s="92"/>
      <c r="P206" s="255">
        <f>O206*H206</f>
        <v>0</v>
      </c>
      <c r="Q206" s="255">
        <v>0</v>
      </c>
      <c r="R206" s="255">
        <f>Q206*H206</f>
        <v>0</v>
      </c>
      <c r="S206" s="255">
        <v>0</v>
      </c>
      <c r="T206" s="256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57" t="s">
        <v>180</v>
      </c>
      <c r="AT206" s="257" t="s">
        <v>176</v>
      </c>
      <c r="AU206" s="257" t="s">
        <v>80</v>
      </c>
      <c r="AY206" s="18" t="s">
        <v>174</v>
      </c>
      <c r="BE206" s="258">
        <f>IF(N206="základní",J206,0)</f>
        <v>0</v>
      </c>
      <c r="BF206" s="258">
        <f>IF(N206="snížená",J206,0)</f>
        <v>0</v>
      </c>
      <c r="BG206" s="258">
        <f>IF(N206="zákl. přenesená",J206,0)</f>
        <v>0</v>
      </c>
      <c r="BH206" s="258">
        <f>IF(N206="sníž. přenesená",J206,0)</f>
        <v>0</v>
      </c>
      <c r="BI206" s="258">
        <f>IF(N206="nulová",J206,0)</f>
        <v>0</v>
      </c>
      <c r="BJ206" s="18" t="s">
        <v>80</v>
      </c>
      <c r="BK206" s="258">
        <f>ROUND(I206*H206,2)</f>
        <v>0</v>
      </c>
      <c r="BL206" s="18" t="s">
        <v>180</v>
      </c>
      <c r="BM206" s="257" t="s">
        <v>1005</v>
      </c>
    </row>
    <row r="207" spans="1:65" s="2" customFormat="1" ht="14.4" customHeight="1">
      <c r="A207" s="39"/>
      <c r="B207" s="40"/>
      <c r="C207" s="245" t="s">
        <v>73</v>
      </c>
      <c r="D207" s="245" t="s">
        <v>176</v>
      </c>
      <c r="E207" s="246" t="s">
        <v>2286</v>
      </c>
      <c r="F207" s="247" t="s">
        <v>2287</v>
      </c>
      <c r="G207" s="248" t="s">
        <v>208</v>
      </c>
      <c r="H207" s="249">
        <v>40</v>
      </c>
      <c r="I207" s="250"/>
      <c r="J207" s="251">
        <f>ROUND(I207*H207,2)</f>
        <v>0</v>
      </c>
      <c r="K207" s="252"/>
      <c r="L207" s="45"/>
      <c r="M207" s="253" t="s">
        <v>1</v>
      </c>
      <c r="N207" s="254" t="s">
        <v>38</v>
      </c>
      <c r="O207" s="92"/>
      <c r="P207" s="255">
        <f>O207*H207</f>
        <v>0</v>
      </c>
      <c r="Q207" s="255">
        <v>0</v>
      </c>
      <c r="R207" s="255">
        <f>Q207*H207</f>
        <v>0</v>
      </c>
      <c r="S207" s="255">
        <v>0</v>
      </c>
      <c r="T207" s="256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57" t="s">
        <v>180</v>
      </c>
      <c r="AT207" s="257" t="s">
        <v>176</v>
      </c>
      <c r="AU207" s="257" t="s">
        <v>80</v>
      </c>
      <c r="AY207" s="18" t="s">
        <v>174</v>
      </c>
      <c r="BE207" s="258">
        <f>IF(N207="základní",J207,0)</f>
        <v>0</v>
      </c>
      <c r="BF207" s="258">
        <f>IF(N207="snížená",J207,0)</f>
        <v>0</v>
      </c>
      <c r="BG207" s="258">
        <f>IF(N207="zákl. přenesená",J207,0)</f>
        <v>0</v>
      </c>
      <c r="BH207" s="258">
        <f>IF(N207="sníž. přenesená",J207,0)</f>
        <v>0</v>
      </c>
      <c r="BI207" s="258">
        <f>IF(N207="nulová",J207,0)</f>
        <v>0</v>
      </c>
      <c r="BJ207" s="18" t="s">
        <v>80</v>
      </c>
      <c r="BK207" s="258">
        <f>ROUND(I207*H207,2)</f>
        <v>0</v>
      </c>
      <c r="BL207" s="18" t="s">
        <v>180</v>
      </c>
      <c r="BM207" s="257" t="s">
        <v>1016</v>
      </c>
    </row>
    <row r="208" spans="1:65" s="2" customFormat="1" ht="14.4" customHeight="1">
      <c r="A208" s="39"/>
      <c r="B208" s="40"/>
      <c r="C208" s="245" t="s">
        <v>73</v>
      </c>
      <c r="D208" s="245" t="s">
        <v>176</v>
      </c>
      <c r="E208" s="246" t="s">
        <v>2288</v>
      </c>
      <c r="F208" s="247" t="s">
        <v>2289</v>
      </c>
      <c r="G208" s="248" t="s">
        <v>208</v>
      </c>
      <c r="H208" s="249">
        <v>110</v>
      </c>
      <c r="I208" s="250"/>
      <c r="J208" s="251">
        <f>ROUND(I208*H208,2)</f>
        <v>0</v>
      </c>
      <c r="K208" s="252"/>
      <c r="L208" s="45"/>
      <c r="M208" s="253" t="s">
        <v>1</v>
      </c>
      <c r="N208" s="254" t="s">
        <v>38</v>
      </c>
      <c r="O208" s="92"/>
      <c r="P208" s="255">
        <f>O208*H208</f>
        <v>0</v>
      </c>
      <c r="Q208" s="255">
        <v>0</v>
      </c>
      <c r="R208" s="255">
        <f>Q208*H208</f>
        <v>0</v>
      </c>
      <c r="S208" s="255">
        <v>0</v>
      </c>
      <c r="T208" s="256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57" t="s">
        <v>180</v>
      </c>
      <c r="AT208" s="257" t="s">
        <v>176</v>
      </c>
      <c r="AU208" s="257" t="s">
        <v>80</v>
      </c>
      <c r="AY208" s="18" t="s">
        <v>174</v>
      </c>
      <c r="BE208" s="258">
        <f>IF(N208="základní",J208,0)</f>
        <v>0</v>
      </c>
      <c r="BF208" s="258">
        <f>IF(N208="snížená",J208,0)</f>
        <v>0</v>
      </c>
      <c r="BG208" s="258">
        <f>IF(N208="zákl. přenesená",J208,0)</f>
        <v>0</v>
      </c>
      <c r="BH208" s="258">
        <f>IF(N208="sníž. přenesená",J208,0)</f>
        <v>0</v>
      </c>
      <c r="BI208" s="258">
        <f>IF(N208="nulová",J208,0)</f>
        <v>0</v>
      </c>
      <c r="BJ208" s="18" t="s">
        <v>80</v>
      </c>
      <c r="BK208" s="258">
        <f>ROUND(I208*H208,2)</f>
        <v>0</v>
      </c>
      <c r="BL208" s="18" t="s">
        <v>180</v>
      </c>
      <c r="BM208" s="257" t="s">
        <v>1026</v>
      </c>
    </row>
    <row r="209" spans="1:65" s="2" customFormat="1" ht="14.4" customHeight="1">
      <c r="A209" s="39"/>
      <c r="B209" s="40"/>
      <c r="C209" s="245" t="s">
        <v>73</v>
      </c>
      <c r="D209" s="245" t="s">
        <v>176</v>
      </c>
      <c r="E209" s="246" t="s">
        <v>2290</v>
      </c>
      <c r="F209" s="247" t="s">
        <v>2291</v>
      </c>
      <c r="G209" s="248" t="s">
        <v>208</v>
      </c>
      <c r="H209" s="249">
        <v>80</v>
      </c>
      <c r="I209" s="250"/>
      <c r="J209" s="251">
        <f>ROUND(I209*H209,2)</f>
        <v>0</v>
      </c>
      <c r="K209" s="252"/>
      <c r="L209" s="45"/>
      <c r="M209" s="253" t="s">
        <v>1</v>
      </c>
      <c r="N209" s="254" t="s">
        <v>38</v>
      </c>
      <c r="O209" s="92"/>
      <c r="P209" s="255">
        <f>O209*H209</f>
        <v>0</v>
      </c>
      <c r="Q209" s="255">
        <v>0</v>
      </c>
      <c r="R209" s="255">
        <f>Q209*H209</f>
        <v>0</v>
      </c>
      <c r="S209" s="255">
        <v>0</v>
      </c>
      <c r="T209" s="256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57" t="s">
        <v>180</v>
      </c>
      <c r="AT209" s="257" t="s">
        <v>176</v>
      </c>
      <c r="AU209" s="257" t="s">
        <v>80</v>
      </c>
      <c r="AY209" s="18" t="s">
        <v>174</v>
      </c>
      <c r="BE209" s="258">
        <f>IF(N209="základní",J209,0)</f>
        <v>0</v>
      </c>
      <c r="BF209" s="258">
        <f>IF(N209="snížená",J209,0)</f>
        <v>0</v>
      </c>
      <c r="BG209" s="258">
        <f>IF(N209="zákl. přenesená",J209,0)</f>
        <v>0</v>
      </c>
      <c r="BH209" s="258">
        <f>IF(N209="sníž. přenesená",J209,0)</f>
        <v>0</v>
      </c>
      <c r="BI209" s="258">
        <f>IF(N209="nulová",J209,0)</f>
        <v>0</v>
      </c>
      <c r="BJ209" s="18" t="s">
        <v>80</v>
      </c>
      <c r="BK209" s="258">
        <f>ROUND(I209*H209,2)</f>
        <v>0</v>
      </c>
      <c r="BL209" s="18" t="s">
        <v>180</v>
      </c>
      <c r="BM209" s="257" t="s">
        <v>1036</v>
      </c>
    </row>
    <row r="210" spans="1:65" s="2" customFormat="1" ht="14.4" customHeight="1">
      <c r="A210" s="39"/>
      <c r="B210" s="40"/>
      <c r="C210" s="245" t="s">
        <v>73</v>
      </c>
      <c r="D210" s="245" t="s">
        <v>176</v>
      </c>
      <c r="E210" s="246" t="s">
        <v>2292</v>
      </c>
      <c r="F210" s="247" t="s">
        <v>2293</v>
      </c>
      <c r="G210" s="248" t="s">
        <v>208</v>
      </c>
      <c r="H210" s="249">
        <v>80</v>
      </c>
      <c r="I210" s="250"/>
      <c r="J210" s="251">
        <f>ROUND(I210*H210,2)</f>
        <v>0</v>
      </c>
      <c r="K210" s="252"/>
      <c r="L210" s="45"/>
      <c r="M210" s="253" t="s">
        <v>1</v>
      </c>
      <c r="N210" s="254" t="s">
        <v>38</v>
      </c>
      <c r="O210" s="92"/>
      <c r="P210" s="255">
        <f>O210*H210</f>
        <v>0</v>
      </c>
      <c r="Q210" s="255">
        <v>0</v>
      </c>
      <c r="R210" s="255">
        <f>Q210*H210</f>
        <v>0</v>
      </c>
      <c r="S210" s="255">
        <v>0</v>
      </c>
      <c r="T210" s="256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57" t="s">
        <v>180</v>
      </c>
      <c r="AT210" s="257" t="s">
        <v>176</v>
      </c>
      <c r="AU210" s="257" t="s">
        <v>80</v>
      </c>
      <c r="AY210" s="18" t="s">
        <v>174</v>
      </c>
      <c r="BE210" s="258">
        <f>IF(N210="základní",J210,0)</f>
        <v>0</v>
      </c>
      <c r="BF210" s="258">
        <f>IF(N210="snížená",J210,0)</f>
        <v>0</v>
      </c>
      <c r="BG210" s="258">
        <f>IF(N210="zákl. přenesená",J210,0)</f>
        <v>0</v>
      </c>
      <c r="BH210" s="258">
        <f>IF(N210="sníž. přenesená",J210,0)</f>
        <v>0</v>
      </c>
      <c r="BI210" s="258">
        <f>IF(N210="nulová",J210,0)</f>
        <v>0</v>
      </c>
      <c r="BJ210" s="18" t="s">
        <v>80</v>
      </c>
      <c r="BK210" s="258">
        <f>ROUND(I210*H210,2)</f>
        <v>0</v>
      </c>
      <c r="BL210" s="18" t="s">
        <v>180</v>
      </c>
      <c r="BM210" s="257" t="s">
        <v>1046</v>
      </c>
    </row>
    <row r="211" spans="1:65" s="2" customFormat="1" ht="14.4" customHeight="1">
      <c r="A211" s="39"/>
      <c r="B211" s="40"/>
      <c r="C211" s="245" t="s">
        <v>73</v>
      </c>
      <c r="D211" s="245" t="s">
        <v>176</v>
      </c>
      <c r="E211" s="246" t="s">
        <v>2294</v>
      </c>
      <c r="F211" s="247" t="s">
        <v>2295</v>
      </c>
      <c r="G211" s="248" t="s">
        <v>208</v>
      </c>
      <c r="H211" s="249">
        <v>80</v>
      </c>
      <c r="I211" s="250"/>
      <c r="J211" s="251">
        <f>ROUND(I211*H211,2)</f>
        <v>0</v>
      </c>
      <c r="K211" s="252"/>
      <c r="L211" s="45"/>
      <c r="M211" s="253" t="s">
        <v>1</v>
      </c>
      <c r="N211" s="254" t="s">
        <v>38</v>
      </c>
      <c r="O211" s="92"/>
      <c r="P211" s="255">
        <f>O211*H211</f>
        <v>0</v>
      </c>
      <c r="Q211" s="255">
        <v>0</v>
      </c>
      <c r="R211" s="255">
        <f>Q211*H211</f>
        <v>0</v>
      </c>
      <c r="S211" s="255">
        <v>0</v>
      </c>
      <c r="T211" s="256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57" t="s">
        <v>180</v>
      </c>
      <c r="AT211" s="257" t="s">
        <v>176</v>
      </c>
      <c r="AU211" s="257" t="s">
        <v>80</v>
      </c>
      <c r="AY211" s="18" t="s">
        <v>174</v>
      </c>
      <c r="BE211" s="258">
        <f>IF(N211="základní",J211,0)</f>
        <v>0</v>
      </c>
      <c r="BF211" s="258">
        <f>IF(N211="snížená",J211,0)</f>
        <v>0</v>
      </c>
      <c r="BG211" s="258">
        <f>IF(N211="zákl. přenesená",J211,0)</f>
        <v>0</v>
      </c>
      <c r="BH211" s="258">
        <f>IF(N211="sníž. přenesená",J211,0)</f>
        <v>0</v>
      </c>
      <c r="BI211" s="258">
        <f>IF(N211="nulová",J211,0)</f>
        <v>0</v>
      </c>
      <c r="BJ211" s="18" t="s">
        <v>80</v>
      </c>
      <c r="BK211" s="258">
        <f>ROUND(I211*H211,2)</f>
        <v>0</v>
      </c>
      <c r="BL211" s="18" t="s">
        <v>180</v>
      </c>
      <c r="BM211" s="257" t="s">
        <v>1056</v>
      </c>
    </row>
    <row r="212" spans="1:65" s="2" customFormat="1" ht="14.4" customHeight="1">
      <c r="A212" s="39"/>
      <c r="B212" s="40"/>
      <c r="C212" s="245" t="s">
        <v>73</v>
      </c>
      <c r="D212" s="245" t="s">
        <v>176</v>
      </c>
      <c r="E212" s="246" t="s">
        <v>2296</v>
      </c>
      <c r="F212" s="247" t="s">
        <v>2297</v>
      </c>
      <c r="G212" s="248" t="s">
        <v>208</v>
      </c>
      <c r="H212" s="249">
        <v>90</v>
      </c>
      <c r="I212" s="250"/>
      <c r="J212" s="251">
        <f>ROUND(I212*H212,2)</f>
        <v>0</v>
      </c>
      <c r="K212" s="252"/>
      <c r="L212" s="45"/>
      <c r="M212" s="253" t="s">
        <v>1</v>
      </c>
      <c r="N212" s="254" t="s">
        <v>38</v>
      </c>
      <c r="O212" s="92"/>
      <c r="P212" s="255">
        <f>O212*H212</f>
        <v>0</v>
      </c>
      <c r="Q212" s="255">
        <v>0</v>
      </c>
      <c r="R212" s="255">
        <f>Q212*H212</f>
        <v>0</v>
      </c>
      <c r="S212" s="255">
        <v>0</v>
      </c>
      <c r="T212" s="256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57" t="s">
        <v>180</v>
      </c>
      <c r="AT212" s="257" t="s">
        <v>176</v>
      </c>
      <c r="AU212" s="257" t="s">
        <v>80</v>
      </c>
      <c r="AY212" s="18" t="s">
        <v>174</v>
      </c>
      <c r="BE212" s="258">
        <f>IF(N212="základní",J212,0)</f>
        <v>0</v>
      </c>
      <c r="BF212" s="258">
        <f>IF(N212="snížená",J212,0)</f>
        <v>0</v>
      </c>
      <c r="BG212" s="258">
        <f>IF(N212="zákl. přenesená",J212,0)</f>
        <v>0</v>
      </c>
      <c r="BH212" s="258">
        <f>IF(N212="sníž. přenesená",J212,0)</f>
        <v>0</v>
      </c>
      <c r="BI212" s="258">
        <f>IF(N212="nulová",J212,0)</f>
        <v>0</v>
      </c>
      <c r="BJ212" s="18" t="s">
        <v>80</v>
      </c>
      <c r="BK212" s="258">
        <f>ROUND(I212*H212,2)</f>
        <v>0</v>
      </c>
      <c r="BL212" s="18" t="s">
        <v>180</v>
      </c>
      <c r="BM212" s="257" t="s">
        <v>1066</v>
      </c>
    </row>
    <row r="213" spans="1:65" s="2" customFormat="1" ht="21.6" customHeight="1">
      <c r="A213" s="39"/>
      <c r="B213" s="40"/>
      <c r="C213" s="245" t="s">
        <v>73</v>
      </c>
      <c r="D213" s="245" t="s">
        <v>176</v>
      </c>
      <c r="E213" s="246" t="s">
        <v>2298</v>
      </c>
      <c r="F213" s="247" t="s">
        <v>2299</v>
      </c>
      <c r="G213" s="248" t="s">
        <v>208</v>
      </c>
      <c r="H213" s="249">
        <v>100</v>
      </c>
      <c r="I213" s="250"/>
      <c r="J213" s="251">
        <f>ROUND(I213*H213,2)</f>
        <v>0</v>
      </c>
      <c r="K213" s="252"/>
      <c r="L213" s="45"/>
      <c r="M213" s="253" t="s">
        <v>1</v>
      </c>
      <c r="N213" s="254" t="s">
        <v>38</v>
      </c>
      <c r="O213" s="92"/>
      <c r="P213" s="255">
        <f>O213*H213</f>
        <v>0</v>
      </c>
      <c r="Q213" s="255">
        <v>0</v>
      </c>
      <c r="R213" s="255">
        <f>Q213*H213</f>
        <v>0</v>
      </c>
      <c r="S213" s="255">
        <v>0</v>
      </c>
      <c r="T213" s="256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57" t="s">
        <v>180</v>
      </c>
      <c r="AT213" s="257" t="s">
        <v>176</v>
      </c>
      <c r="AU213" s="257" t="s">
        <v>80</v>
      </c>
      <c r="AY213" s="18" t="s">
        <v>174</v>
      </c>
      <c r="BE213" s="258">
        <f>IF(N213="základní",J213,0)</f>
        <v>0</v>
      </c>
      <c r="BF213" s="258">
        <f>IF(N213="snížená",J213,0)</f>
        <v>0</v>
      </c>
      <c r="BG213" s="258">
        <f>IF(N213="zákl. přenesená",J213,0)</f>
        <v>0</v>
      </c>
      <c r="BH213" s="258">
        <f>IF(N213="sníž. přenesená",J213,0)</f>
        <v>0</v>
      </c>
      <c r="BI213" s="258">
        <f>IF(N213="nulová",J213,0)</f>
        <v>0</v>
      </c>
      <c r="BJ213" s="18" t="s">
        <v>80</v>
      </c>
      <c r="BK213" s="258">
        <f>ROUND(I213*H213,2)</f>
        <v>0</v>
      </c>
      <c r="BL213" s="18" t="s">
        <v>180</v>
      </c>
      <c r="BM213" s="257" t="s">
        <v>1077</v>
      </c>
    </row>
    <row r="214" spans="1:65" s="2" customFormat="1" ht="21.6" customHeight="1">
      <c r="A214" s="39"/>
      <c r="B214" s="40"/>
      <c r="C214" s="245" t="s">
        <v>73</v>
      </c>
      <c r="D214" s="245" t="s">
        <v>176</v>
      </c>
      <c r="E214" s="246" t="s">
        <v>2300</v>
      </c>
      <c r="F214" s="247" t="s">
        <v>2301</v>
      </c>
      <c r="G214" s="248" t="s">
        <v>208</v>
      </c>
      <c r="H214" s="249">
        <v>40</v>
      </c>
      <c r="I214" s="250"/>
      <c r="J214" s="251">
        <f>ROUND(I214*H214,2)</f>
        <v>0</v>
      </c>
      <c r="K214" s="252"/>
      <c r="L214" s="45"/>
      <c r="M214" s="253" t="s">
        <v>1</v>
      </c>
      <c r="N214" s="254" t="s">
        <v>38</v>
      </c>
      <c r="O214" s="92"/>
      <c r="P214" s="255">
        <f>O214*H214</f>
        <v>0</v>
      </c>
      <c r="Q214" s="255">
        <v>0</v>
      </c>
      <c r="R214" s="255">
        <f>Q214*H214</f>
        <v>0</v>
      </c>
      <c r="S214" s="255">
        <v>0</v>
      </c>
      <c r="T214" s="256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57" t="s">
        <v>180</v>
      </c>
      <c r="AT214" s="257" t="s">
        <v>176</v>
      </c>
      <c r="AU214" s="257" t="s">
        <v>80</v>
      </c>
      <c r="AY214" s="18" t="s">
        <v>174</v>
      </c>
      <c r="BE214" s="258">
        <f>IF(N214="základní",J214,0)</f>
        <v>0</v>
      </c>
      <c r="BF214" s="258">
        <f>IF(N214="snížená",J214,0)</f>
        <v>0</v>
      </c>
      <c r="BG214" s="258">
        <f>IF(N214="zákl. přenesená",J214,0)</f>
        <v>0</v>
      </c>
      <c r="BH214" s="258">
        <f>IF(N214="sníž. přenesená",J214,0)</f>
        <v>0</v>
      </c>
      <c r="BI214" s="258">
        <f>IF(N214="nulová",J214,0)</f>
        <v>0</v>
      </c>
      <c r="BJ214" s="18" t="s">
        <v>80</v>
      </c>
      <c r="BK214" s="258">
        <f>ROUND(I214*H214,2)</f>
        <v>0</v>
      </c>
      <c r="BL214" s="18" t="s">
        <v>180</v>
      </c>
      <c r="BM214" s="257" t="s">
        <v>1086</v>
      </c>
    </row>
    <row r="215" spans="1:65" s="2" customFormat="1" ht="14.4" customHeight="1">
      <c r="A215" s="39"/>
      <c r="B215" s="40"/>
      <c r="C215" s="245" t="s">
        <v>73</v>
      </c>
      <c r="D215" s="245" t="s">
        <v>176</v>
      </c>
      <c r="E215" s="246" t="s">
        <v>2302</v>
      </c>
      <c r="F215" s="247" t="s">
        <v>2303</v>
      </c>
      <c r="G215" s="248" t="s">
        <v>208</v>
      </c>
      <c r="H215" s="249">
        <v>60</v>
      </c>
      <c r="I215" s="250"/>
      <c r="J215" s="251">
        <f>ROUND(I215*H215,2)</f>
        <v>0</v>
      </c>
      <c r="K215" s="252"/>
      <c r="L215" s="45"/>
      <c r="M215" s="253" t="s">
        <v>1</v>
      </c>
      <c r="N215" s="254" t="s">
        <v>38</v>
      </c>
      <c r="O215" s="92"/>
      <c r="P215" s="255">
        <f>O215*H215</f>
        <v>0</v>
      </c>
      <c r="Q215" s="255">
        <v>0</v>
      </c>
      <c r="R215" s="255">
        <f>Q215*H215</f>
        <v>0</v>
      </c>
      <c r="S215" s="255">
        <v>0</v>
      </c>
      <c r="T215" s="256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57" t="s">
        <v>180</v>
      </c>
      <c r="AT215" s="257" t="s">
        <v>176</v>
      </c>
      <c r="AU215" s="257" t="s">
        <v>80</v>
      </c>
      <c r="AY215" s="18" t="s">
        <v>174</v>
      </c>
      <c r="BE215" s="258">
        <f>IF(N215="základní",J215,0)</f>
        <v>0</v>
      </c>
      <c r="BF215" s="258">
        <f>IF(N215="snížená",J215,0)</f>
        <v>0</v>
      </c>
      <c r="BG215" s="258">
        <f>IF(N215="zákl. přenesená",J215,0)</f>
        <v>0</v>
      </c>
      <c r="BH215" s="258">
        <f>IF(N215="sníž. přenesená",J215,0)</f>
        <v>0</v>
      </c>
      <c r="BI215" s="258">
        <f>IF(N215="nulová",J215,0)</f>
        <v>0</v>
      </c>
      <c r="BJ215" s="18" t="s">
        <v>80</v>
      </c>
      <c r="BK215" s="258">
        <f>ROUND(I215*H215,2)</f>
        <v>0</v>
      </c>
      <c r="BL215" s="18" t="s">
        <v>180</v>
      </c>
      <c r="BM215" s="257" t="s">
        <v>1095</v>
      </c>
    </row>
    <row r="216" spans="1:65" s="2" customFormat="1" ht="14.4" customHeight="1">
      <c r="A216" s="39"/>
      <c r="B216" s="40"/>
      <c r="C216" s="245" t="s">
        <v>73</v>
      </c>
      <c r="D216" s="245" t="s">
        <v>176</v>
      </c>
      <c r="E216" s="246" t="s">
        <v>2304</v>
      </c>
      <c r="F216" s="247" t="s">
        <v>2305</v>
      </c>
      <c r="G216" s="248" t="s">
        <v>987</v>
      </c>
      <c r="H216" s="249">
        <v>180</v>
      </c>
      <c r="I216" s="250"/>
      <c r="J216" s="251">
        <f>ROUND(I216*H216,2)</f>
        <v>0</v>
      </c>
      <c r="K216" s="252"/>
      <c r="L216" s="45"/>
      <c r="M216" s="253" t="s">
        <v>1</v>
      </c>
      <c r="N216" s="254" t="s">
        <v>38</v>
      </c>
      <c r="O216" s="92"/>
      <c r="P216" s="255">
        <f>O216*H216</f>
        <v>0</v>
      </c>
      <c r="Q216" s="255">
        <v>0</v>
      </c>
      <c r="R216" s="255">
        <f>Q216*H216</f>
        <v>0</v>
      </c>
      <c r="S216" s="255">
        <v>0</v>
      </c>
      <c r="T216" s="256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57" t="s">
        <v>180</v>
      </c>
      <c r="AT216" s="257" t="s">
        <v>176</v>
      </c>
      <c r="AU216" s="257" t="s">
        <v>80</v>
      </c>
      <c r="AY216" s="18" t="s">
        <v>174</v>
      </c>
      <c r="BE216" s="258">
        <f>IF(N216="základní",J216,0)</f>
        <v>0</v>
      </c>
      <c r="BF216" s="258">
        <f>IF(N216="snížená",J216,0)</f>
        <v>0</v>
      </c>
      <c r="BG216" s="258">
        <f>IF(N216="zákl. přenesená",J216,0)</f>
        <v>0</v>
      </c>
      <c r="BH216" s="258">
        <f>IF(N216="sníž. přenesená",J216,0)</f>
        <v>0</v>
      </c>
      <c r="BI216" s="258">
        <f>IF(N216="nulová",J216,0)</f>
        <v>0</v>
      </c>
      <c r="BJ216" s="18" t="s">
        <v>80</v>
      </c>
      <c r="BK216" s="258">
        <f>ROUND(I216*H216,2)</f>
        <v>0</v>
      </c>
      <c r="BL216" s="18" t="s">
        <v>180</v>
      </c>
      <c r="BM216" s="257" t="s">
        <v>1106</v>
      </c>
    </row>
    <row r="217" spans="1:65" s="2" customFormat="1" ht="14.4" customHeight="1">
      <c r="A217" s="39"/>
      <c r="B217" s="40"/>
      <c r="C217" s="245" t="s">
        <v>73</v>
      </c>
      <c r="D217" s="245" t="s">
        <v>176</v>
      </c>
      <c r="E217" s="246" t="s">
        <v>2306</v>
      </c>
      <c r="F217" s="247" t="s">
        <v>2307</v>
      </c>
      <c r="G217" s="248" t="s">
        <v>987</v>
      </c>
      <c r="H217" s="249">
        <v>60</v>
      </c>
      <c r="I217" s="250"/>
      <c r="J217" s="251">
        <f>ROUND(I217*H217,2)</f>
        <v>0</v>
      </c>
      <c r="K217" s="252"/>
      <c r="L217" s="45"/>
      <c r="M217" s="253" t="s">
        <v>1</v>
      </c>
      <c r="N217" s="254" t="s">
        <v>38</v>
      </c>
      <c r="O217" s="92"/>
      <c r="P217" s="255">
        <f>O217*H217</f>
        <v>0</v>
      </c>
      <c r="Q217" s="255">
        <v>0</v>
      </c>
      <c r="R217" s="255">
        <f>Q217*H217</f>
        <v>0</v>
      </c>
      <c r="S217" s="255">
        <v>0</v>
      </c>
      <c r="T217" s="256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57" t="s">
        <v>180</v>
      </c>
      <c r="AT217" s="257" t="s">
        <v>176</v>
      </c>
      <c r="AU217" s="257" t="s">
        <v>80</v>
      </c>
      <c r="AY217" s="18" t="s">
        <v>174</v>
      </c>
      <c r="BE217" s="258">
        <f>IF(N217="základní",J217,0)</f>
        <v>0</v>
      </c>
      <c r="BF217" s="258">
        <f>IF(N217="snížená",J217,0)</f>
        <v>0</v>
      </c>
      <c r="BG217" s="258">
        <f>IF(N217="zákl. přenesená",J217,0)</f>
        <v>0</v>
      </c>
      <c r="BH217" s="258">
        <f>IF(N217="sníž. přenesená",J217,0)</f>
        <v>0</v>
      </c>
      <c r="BI217" s="258">
        <f>IF(N217="nulová",J217,0)</f>
        <v>0</v>
      </c>
      <c r="BJ217" s="18" t="s">
        <v>80</v>
      </c>
      <c r="BK217" s="258">
        <f>ROUND(I217*H217,2)</f>
        <v>0</v>
      </c>
      <c r="BL217" s="18" t="s">
        <v>180</v>
      </c>
      <c r="BM217" s="257" t="s">
        <v>1116</v>
      </c>
    </row>
    <row r="218" spans="1:65" s="2" customFormat="1" ht="21.6" customHeight="1">
      <c r="A218" s="39"/>
      <c r="B218" s="40"/>
      <c r="C218" s="245" t="s">
        <v>649</v>
      </c>
      <c r="D218" s="245" t="s">
        <v>176</v>
      </c>
      <c r="E218" s="246" t="s">
        <v>2308</v>
      </c>
      <c r="F218" s="247" t="s">
        <v>2309</v>
      </c>
      <c r="G218" s="248" t="s">
        <v>981</v>
      </c>
      <c r="H218" s="249">
        <v>1</v>
      </c>
      <c r="I218" s="250"/>
      <c r="J218" s="251">
        <f>ROUND(I218*H218,2)</f>
        <v>0</v>
      </c>
      <c r="K218" s="252"/>
      <c r="L218" s="45"/>
      <c r="M218" s="253" t="s">
        <v>1</v>
      </c>
      <c r="N218" s="254" t="s">
        <v>38</v>
      </c>
      <c r="O218" s="92"/>
      <c r="P218" s="255">
        <f>O218*H218</f>
        <v>0</v>
      </c>
      <c r="Q218" s="255">
        <v>0</v>
      </c>
      <c r="R218" s="255">
        <f>Q218*H218</f>
        <v>0</v>
      </c>
      <c r="S218" s="255">
        <v>0</v>
      </c>
      <c r="T218" s="256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57" t="s">
        <v>180</v>
      </c>
      <c r="AT218" s="257" t="s">
        <v>176</v>
      </c>
      <c r="AU218" s="257" t="s">
        <v>80</v>
      </c>
      <c r="AY218" s="18" t="s">
        <v>174</v>
      </c>
      <c r="BE218" s="258">
        <f>IF(N218="základní",J218,0)</f>
        <v>0</v>
      </c>
      <c r="BF218" s="258">
        <f>IF(N218="snížená",J218,0)</f>
        <v>0</v>
      </c>
      <c r="BG218" s="258">
        <f>IF(N218="zákl. přenesená",J218,0)</f>
        <v>0</v>
      </c>
      <c r="BH218" s="258">
        <f>IF(N218="sníž. přenesená",J218,0)</f>
        <v>0</v>
      </c>
      <c r="BI218" s="258">
        <f>IF(N218="nulová",J218,0)</f>
        <v>0</v>
      </c>
      <c r="BJ218" s="18" t="s">
        <v>80</v>
      </c>
      <c r="BK218" s="258">
        <f>ROUND(I218*H218,2)</f>
        <v>0</v>
      </c>
      <c r="BL218" s="18" t="s">
        <v>180</v>
      </c>
      <c r="BM218" s="257" t="s">
        <v>2310</v>
      </c>
    </row>
    <row r="219" spans="1:63" s="12" customFormat="1" ht="25.9" customHeight="1">
      <c r="A219" s="12"/>
      <c r="B219" s="229"/>
      <c r="C219" s="230"/>
      <c r="D219" s="231" t="s">
        <v>72</v>
      </c>
      <c r="E219" s="232" t="s">
        <v>2311</v>
      </c>
      <c r="F219" s="232" t="s">
        <v>2312</v>
      </c>
      <c r="G219" s="230"/>
      <c r="H219" s="230"/>
      <c r="I219" s="233"/>
      <c r="J219" s="234">
        <f>BK219</f>
        <v>0</v>
      </c>
      <c r="K219" s="230"/>
      <c r="L219" s="235"/>
      <c r="M219" s="236"/>
      <c r="N219" s="237"/>
      <c r="O219" s="237"/>
      <c r="P219" s="238">
        <f>SUM(P220:P232)</f>
        <v>0</v>
      </c>
      <c r="Q219" s="237"/>
      <c r="R219" s="238">
        <f>SUM(R220:R232)</f>
        <v>0</v>
      </c>
      <c r="S219" s="237"/>
      <c r="T219" s="239">
        <f>SUM(T220:T232)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40" t="s">
        <v>80</v>
      </c>
      <c r="AT219" s="241" t="s">
        <v>72</v>
      </c>
      <c r="AU219" s="241" t="s">
        <v>73</v>
      </c>
      <c r="AY219" s="240" t="s">
        <v>174</v>
      </c>
      <c r="BK219" s="242">
        <f>SUM(BK220:BK232)</f>
        <v>0</v>
      </c>
    </row>
    <row r="220" spans="1:65" s="2" customFormat="1" ht="14.4" customHeight="1">
      <c r="A220" s="39"/>
      <c r="B220" s="40"/>
      <c r="C220" s="245" t="s">
        <v>73</v>
      </c>
      <c r="D220" s="245" t="s">
        <v>176</v>
      </c>
      <c r="E220" s="246" t="s">
        <v>2313</v>
      </c>
      <c r="F220" s="247" t="s">
        <v>2314</v>
      </c>
      <c r="G220" s="248" t="s">
        <v>981</v>
      </c>
      <c r="H220" s="249">
        <v>1</v>
      </c>
      <c r="I220" s="250"/>
      <c r="J220" s="251">
        <f>ROUND(I220*H220,2)</f>
        <v>0</v>
      </c>
      <c r="K220" s="252"/>
      <c r="L220" s="45"/>
      <c r="M220" s="253" t="s">
        <v>1</v>
      </c>
      <c r="N220" s="254" t="s">
        <v>38</v>
      </c>
      <c r="O220" s="92"/>
      <c r="P220" s="255">
        <f>O220*H220</f>
        <v>0</v>
      </c>
      <c r="Q220" s="255">
        <v>0</v>
      </c>
      <c r="R220" s="255">
        <f>Q220*H220</f>
        <v>0</v>
      </c>
      <c r="S220" s="255">
        <v>0</v>
      </c>
      <c r="T220" s="256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57" t="s">
        <v>180</v>
      </c>
      <c r="AT220" s="257" t="s">
        <v>176</v>
      </c>
      <c r="AU220" s="257" t="s">
        <v>80</v>
      </c>
      <c r="AY220" s="18" t="s">
        <v>174</v>
      </c>
      <c r="BE220" s="258">
        <f>IF(N220="základní",J220,0)</f>
        <v>0</v>
      </c>
      <c r="BF220" s="258">
        <f>IF(N220="snížená",J220,0)</f>
        <v>0</v>
      </c>
      <c r="BG220" s="258">
        <f>IF(N220="zákl. přenesená",J220,0)</f>
        <v>0</v>
      </c>
      <c r="BH220" s="258">
        <f>IF(N220="sníž. přenesená",J220,0)</f>
        <v>0</v>
      </c>
      <c r="BI220" s="258">
        <f>IF(N220="nulová",J220,0)</f>
        <v>0</v>
      </c>
      <c r="BJ220" s="18" t="s">
        <v>80</v>
      </c>
      <c r="BK220" s="258">
        <f>ROUND(I220*H220,2)</f>
        <v>0</v>
      </c>
      <c r="BL220" s="18" t="s">
        <v>180</v>
      </c>
      <c r="BM220" s="257" t="s">
        <v>1127</v>
      </c>
    </row>
    <row r="221" spans="1:65" s="2" customFormat="1" ht="14.4" customHeight="1">
      <c r="A221" s="39"/>
      <c r="B221" s="40"/>
      <c r="C221" s="245" t="s">
        <v>73</v>
      </c>
      <c r="D221" s="245" t="s">
        <v>176</v>
      </c>
      <c r="E221" s="246" t="s">
        <v>2315</v>
      </c>
      <c r="F221" s="247" t="s">
        <v>2316</v>
      </c>
      <c r="G221" s="248" t="s">
        <v>981</v>
      </c>
      <c r="H221" s="249">
        <v>1</v>
      </c>
      <c r="I221" s="250"/>
      <c r="J221" s="251">
        <f>ROUND(I221*H221,2)</f>
        <v>0</v>
      </c>
      <c r="K221" s="252"/>
      <c r="L221" s="45"/>
      <c r="M221" s="253" t="s">
        <v>1</v>
      </c>
      <c r="N221" s="254" t="s">
        <v>38</v>
      </c>
      <c r="O221" s="92"/>
      <c r="P221" s="255">
        <f>O221*H221</f>
        <v>0</v>
      </c>
      <c r="Q221" s="255">
        <v>0</v>
      </c>
      <c r="R221" s="255">
        <f>Q221*H221</f>
        <v>0</v>
      </c>
      <c r="S221" s="255">
        <v>0</v>
      </c>
      <c r="T221" s="256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57" t="s">
        <v>180</v>
      </c>
      <c r="AT221" s="257" t="s">
        <v>176</v>
      </c>
      <c r="AU221" s="257" t="s">
        <v>80</v>
      </c>
      <c r="AY221" s="18" t="s">
        <v>174</v>
      </c>
      <c r="BE221" s="258">
        <f>IF(N221="základní",J221,0)</f>
        <v>0</v>
      </c>
      <c r="BF221" s="258">
        <f>IF(N221="snížená",J221,0)</f>
        <v>0</v>
      </c>
      <c r="BG221" s="258">
        <f>IF(N221="zákl. přenesená",J221,0)</f>
        <v>0</v>
      </c>
      <c r="BH221" s="258">
        <f>IF(N221="sníž. přenesená",J221,0)</f>
        <v>0</v>
      </c>
      <c r="BI221" s="258">
        <f>IF(N221="nulová",J221,0)</f>
        <v>0</v>
      </c>
      <c r="BJ221" s="18" t="s">
        <v>80</v>
      </c>
      <c r="BK221" s="258">
        <f>ROUND(I221*H221,2)</f>
        <v>0</v>
      </c>
      <c r="BL221" s="18" t="s">
        <v>180</v>
      </c>
      <c r="BM221" s="257" t="s">
        <v>1138</v>
      </c>
    </row>
    <row r="222" spans="1:65" s="2" customFormat="1" ht="14.4" customHeight="1">
      <c r="A222" s="39"/>
      <c r="B222" s="40"/>
      <c r="C222" s="245" t="s">
        <v>73</v>
      </c>
      <c r="D222" s="245" t="s">
        <v>176</v>
      </c>
      <c r="E222" s="246" t="s">
        <v>2317</v>
      </c>
      <c r="F222" s="247" t="s">
        <v>2318</v>
      </c>
      <c r="G222" s="248" t="s">
        <v>981</v>
      </c>
      <c r="H222" s="249">
        <v>1</v>
      </c>
      <c r="I222" s="250"/>
      <c r="J222" s="251">
        <f>ROUND(I222*H222,2)</f>
        <v>0</v>
      </c>
      <c r="K222" s="252"/>
      <c r="L222" s="45"/>
      <c r="M222" s="253" t="s">
        <v>1</v>
      </c>
      <c r="N222" s="254" t="s">
        <v>38</v>
      </c>
      <c r="O222" s="92"/>
      <c r="P222" s="255">
        <f>O222*H222</f>
        <v>0</v>
      </c>
      <c r="Q222" s="255">
        <v>0</v>
      </c>
      <c r="R222" s="255">
        <f>Q222*H222</f>
        <v>0</v>
      </c>
      <c r="S222" s="255">
        <v>0</v>
      </c>
      <c r="T222" s="256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57" t="s">
        <v>180</v>
      </c>
      <c r="AT222" s="257" t="s">
        <v>176</v>
      </c>
      <c r="AU222" s="257" t="s">
        <v>80</v>
      </c>
      <c r="AY222" s="18" t="s">
        <v>174</v>
      </c>
      <c r="BE222" s="258">
        <f>IF(N222="základní",J222,0)</f>
        <v>0</v>
      </c>
      <c r="BF222" s="258">
        <f>IF(N222="snížená",J222,0)</f>
        <v>0</v>
      </c>
      <c r="BG222" s="258">
        <f>IF(N222="zákl. přenesená",J222,0)</f>
        <v>0</v>
      </c>
      <c r="BH222" s="258">
        <f>IF(N222="sníž. přenesená",J222,0)</f>
        <v>0</v>
      </c>
      <c r="BI222" s="258">
        <f>IF(N222="nulová",J222,0)</f>
        <v>0</v>
      </c>
      <c r="BJ222" s="18" t="s">
        <v>80</v>
      </c>
      <c r="BK222" s="258">
        <f>ROUND(I222*H222,2)</f>
        <v>0</v>
      </c>
      <c r="BL222" s="18" t="s">
        <v>180</v>
      </c>
      <c r="BM222" s="257" t="s">
        <v>1147</v>
      </c>
    </row>
    <row r="223" spans="1:65" s="2" customFormat="1" ht="14.4" customHeight="1">
      <c r="A223" s="39"/>
      <c r="B223" s="40"/>
      <c r="C223" s="245" t="s">
        <v>73</v>
      </c>
      <c r="D223" s="245" t="s">
        <v>176</v>
      </c>
      <c r="E223" s="246" t="s">
        <v>2319</v>
      </c>
      <c r="F223" s="247" t="s">
        <v>2320</v>
      </c>
      <c r="G223" s="248" t="s">
        <v>987</v>
      </c>
      <c r="H223" s="249">
        <v>7</v>
      </c>
      <c r="I223" s="250"/>
      <c r="J223" s="251">
        <f>ROUND(I223*H223,2)</f>
        <v>0</v>
      </c>
      <c r="K223" s="252"/>
      <c r="L223" s="45"/>
      <c r="M223" s="253" t="s">
        <v>1</v>
      </c>
      <c r="N223" s="254" t="s">
        <v>38</v>
      </c>
      <c r="O223" s="92"/>
      <c r="P223" s="255">
        <f>O223*H223</f>
        <v>0</v>
      </c>
      <c r="Q223" s="255">
        <v>0</v>
      </c>
      <c r="R223" s="255">
        <f>Q223*H223</f>
        <v>0</v>
      </c>
      <c r="S223" s="255">
        <v>0</v>
      </c>
      <c r="T223" s="256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57" t="s">
        <v>180</v>
      </c>
      <c r="AT223" s="257" t="s">
        <v>176</v>
      </c>
      <c r="AU223" s="257" t="s">
        <v>80</v>
      </c>
      <c r="AY223" s="18" t="s">
        <v>174</v>
      </c>
      <c r="BE223" s="258">
        <f>IF(N223="základní",J223,0)</f>
        <v>0</v>
      </c>
      <c r="BF223" s="258">
        <f>IF(N223="snížená",J223,0)</f>
        <v>0</v>
      </c>
      <c r="BG223" s="258">
        <f>IF(N223="zákl. přenesená",J223,0)</f>
        <v>0</v>
      </c>
      <c r="BH223" s="258">
        <f>IF(N223="sníž. přenesená",J223,0)</f>
        <v>0</v>
      </c>
      <c r="BI223" s="258">
        <f>IF(N223="nulová",J223,0)</f>
        <v>0</v>
      </c>
      <c r="BJ223" s="18" t="s">
        <v>80</v>
      </c>
      <c r="BK223" s="258">
        <f>ROUND(I223*H223,2)</f>
        <v>0</v>
      </c>
      <c r="BL223" s="18" t="s">
        <v>180</v>
      </c>
      <c r="BM223" s="257" t="s">
        <v>1156</v>
      </c>
    </row>
    <row r="224" spans="1:65" s="2" customFormat="1" ht="14.4" customHeight="1">
      <c r="A224" s="39"/>
      <c r="B224" s="40"/>
      <c r="C224" s="245" t="s">
        <v>73</v>
      </c>
      <c r="D224" s="245" t="s">
        <v>176</v>
      </c>
      <c r="E224" s="246" t="s">
        <v>2321</v>
      </c>
      <c r="F224" s="247" t="s">
        <v>2322</v>
      </c>
      <c r="G224" s="248" t="s">
        <v>987</v>
      </c>
      <c r="H224" s="249">
        <v>1</v>
      </c>
      <c r="I224" s="250"/>
      <c r="J224" s="251">
        <f>ROUND(I224*H224,2)</f>
        <v>0</v>
      </c>
      <c r="K224" s="252"/>
      <c r="L224" s="45"/>
      <c r="M224" s="253" t="s">
        <v>1</v>
      </c>
      <c r="N224" s="254" t="s">
        <v>38</v>
      </c>
      <c r="O224" s="92"/>
      <c r="P224" s="255">
        <f>O224*H224</f>
        <v>0</v>
      </c>
      <c r="Q224" s="255">
        <v>0</v>
      </c>
      <c r="R224" s="255">
        <f>Q224*H224</f>
        <v>0</v>
      </c>
      <c r="S224" s="255">
        <v>0</v>
      </c>
      <c r="T224" s="256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57" t="s">
        <v>180</v>
      </c>
      <c r="AT224" s="257" t="s">
        <v>176</v>
      </c>
      <c r="AU224" s="257" t="s">
        <v>80</v>
      </c>
      <c r="AY224" s="18" t="s">
        <v>174</v>
      </c>
      <c r="BE224" s="258">
        <f>IF(N224="základní",J224,0)</f>
        <v>0</v>
      </c>
      <c r="BF224" s="258">
        <f>IF(N224="snížená",J224,0)</f>
        <v>0</v>
      </c>
      <c r="BG224" s="258">
        <f>IF(N224="zákl. přenesená",J224,0)</f>
        <v>0</v>
      </c>
      <c r="BH224" s="258">
        <f>IF(N224="sníž. přenesená",J224,0)</f>
        <v>0</v>
      </c>
      <c r="BI224" s="258">
        <f>IF(N224="nulová",J224,0)</f>
        <v>0</v>
      </c>
      <c r="BJ224" s="18" t="s">
        <v>80</v>
      </c>
      <c r="BK224" s="258">
        <f>ROUND(I224*H224,2)</f>
        <v>0</v>
      </c>
      <c r="BL224" s="18" t="s">
        <v>180</v>
      </c>
      <c r="BM224" s="257" t="s">
        <v>1166</v>
      </c>
    </row>
    <row r="225" spans="1:65" s="2" customFormat="1" ht="14.4" customHeight="1">
      <c r="A225" s="39"/>
      <c r="B225" s="40"/>
      <c r="C225" s="245" t="s">
        <v>73</v>
      </c>
      <c r="D225" s="245" t="s">
        <v>176</v>
      </c>
      <c r="E225" s="246" t="s">
        <v>2323</v>
      </c>
      <c r="F225" s="247" t="s">
        <v>1685</v>
      </c>
      <c r="G225" s="248" t="s">
        <v>981</v>
      </c>
      <c r="H225" s="249">
        <v>1</v>
      </c>
      <c r="I225" s="250"/>
      <c r="J225" s="251">
        <f>ROUND(I225*H225,2)</f>
        <v>0</v>
      </c>
      <c r="K225" s="252"/>
      <c r="L225" s="45"/>
      <c r="M225" s="253" t="s">
        <v>1</v>
      </c>
      <c r="N225" s="254" t="s">
        <v>38</v>
      </c>
      <c r="O225" s="92"/>
      <c r="P225" s="255">
        <f>O225*H225</f>
        <v>0</v>
      </c>
      <c r="Q225" s="255">
        <v>0</v>
      </c>
      <c r="R225" s="255">
        <f>Q225*H225</f>
        <v>0</v>
      </c>
      <c r="S225" s="255">
        <v>0</v>
      </c>
      <c r="T225" s="256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57" t="s">
        <v>180</v>
      </c>
      <c r="AT225" s="257" t="s">
        <v>176</v>
      </c>
      <c r="AU225" s="257" t="s">
        <v>80</v>
      </c>
      <c r="AY225" s="18" t="s">
        <v>174</v>
      </c>
      <c r="BE225" s="258">
        <f>IF(N225="základní",J225,0)</f>
        <v>0</v>
      </c>
      <c r="BF225" s="258">
        <f>IF(N225="snížená",J225,0)</f>
        <v>0</v>
      </c>
      <c r="BG225" s="258">
        <f>IF(N225="zákl. přenesená",J225,0)</f>
        <v>0</v>
      </c>
      <c r="BH225" s="258">
        <f>IF(N225="sníž. přenesená",J225,0)</f>
        <v>0</v>
      </c>
      <c r="BI225" s="258">
        <f>IF(N225="nulová",J225,0)</f>
        <v>0</v>
      </c>
      <c r="BJ225" s="18" t="s">
        <v>80</v>
      </c>
      <c r="BK225" s="258">
        <f>ROUND(I225*H225,2)</f>
        <v>0</v>
      </c>
      <c r="BL225" s="18" t="s">
        <v>180</v>
      </c>
      <c r="BM225" s="257" t="s">
        <v>1176</v>
      </c>
    </row>
    <row r="226" spans="1:65" s="2" customFormat="1" ht="14.4" customHeight="1">
      <c r="A226" s="39"/>
      <c r="B226" s="40"/>
      <c r="C226" s="245" t="s">
        <v>73</v>
      </c>
      <c r="D226" s="245" t="s">
        <v>176</v>
      </c>
      <c r="E226" s="246" t="s">
        <v>2324</v>
      </c>
      <c r="F226" s="247" t="s">
        <v>2325</v>
      </c>
      <c r="G226" s="248" t="s">
        <v>981</v>
      </c>
      <c r="H226" s="249">
        <v>1</v>
      </c>
      <c r="I226" s="250"/>
      <c r="J226" s="251">
        <f>ROUND(I226*H226,2)</f>
        <v>0</v>
      </c>
      <c r="K226" s="252"/>
      <c r="L226" s="45"/>
      <c r="M226" s="253" t="s">
        <v>1</v>
      </c>
      <c r="N226" s="254" t="s">
        <v>38</v>
      </c>
      <c r="O226" s="92"/>
      <c r="P226" s="255">
        <f>O226*H226</f>
        <v>0</v>
      </c>
      <c r="Q226" s="255">
        <v>0</v>
      </c>
      <c r="R226" s="255">
        <f>Q226*H226</f>
        <v>0</v>
      </c>
      <c r="S226" s="255">
        <v>0</v>
      </c>
      <c r="T226" s="256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57" t="s">
        <v>180</v>
      </c>
      <c r="AT226" s="257" t="s">
        <v>176</v>
      </c>
      <c r="AU226" s="257" t="s">
        <v>80</v>
      </c>
      <c r="AY226" s="18" t="s">
        <v>174</v>
      </c>
      <c r="BE226" s="258">
        <f>IF(N226="základní",J226,0)</f>
        <v>0</v>
      </c>
      <c r="BF226" s="258">
        <f>IF(N226="snížená",J226,0)</f>
        <v>0</v>
      </c>
      <c r="BG226" s="258">
        <f>IF(N226="zákl. přenesená",J226,0)</f>
        <v>0</v>
      </c>
      <c r="BH226" s="258">
        <f>IF(N226="sníž. přenesená",J226,0)</f>
        <v>0</v>
      </c>
      <c r="BI226" s="258">
        <f>IF(N226="nulová",J226,0)</f>
        <v>0</v>
      </c>
      <c r="BJ226" s="18" t="s">
        <v>80</v>
      </c>
      <c r="BK226" s="258">
        <f>ROUND(I226*H226,2)</f>
        <v>0</v>
      </c>
      <c r="BL226" s="18" t="s">
        <v>180</v>
      </c>
      <c r="BM226" s="257" t="s">
        <v>2326</v>
      </c>
    </row>
    <row r="227" spans="1:65" s="2" customFormat="1" ht="14.4" customHeight="1">
      <c r="A227" s="39"/>
      <c r="B227" s="40"/>
      <c r="C227" s="245" t="s">
        <v>73</v>
      </c>
      <c r="D227" s="245" t="s">
        <v>176</v>
      </c>
      <c r="E227" s="246" t="s">
        <v>2327</v>
      </c>
      <c r="F227" s="247" t="s">
        <v>2328</v>
      </c>
      <c r="G227" s="248" t="s">
        <v>981</v>
      </c>
      <c r="H227" s="249">
        <v>1</v>
      </c>
      <c r="I227" s="250"/>
      <c r="J227" s="251">
        <f>ROUND(I227*H227,2)</f>
        <v>0</v>
      </c>
      <c r="K227" s="252"/>
      <c r="L227" s="45"/>
      <c r="M227" s="253" t="s">
        <v>1</v>
      </c>
      <c r="N227" s="254" t="s">
        <v>38</v>
      </c>
      <c r="O227" s="92"/>
      <c r="P227" s="255">
        <f>O227*H227</f>
        <v>0</v>
      </c>
      <c r="Q227" s="255">
        <v>0</v>
      </c>
      <c r="R227" s="255">
        <f>Q227*H227</f>
        <v>0</v>
      </c>
      <c r="S227" s="255">
        <v>0</v>
      </c>
      <c r="T227" s="256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57" t="s">
        <v>180</v>
      </c>
      <c r="AT227" s="257" t="s">
        <v>176</v>
      </c>
      <c r="AU227" s="257" t="s">
        <v>80</v>
      </c>
      <c r="AY227" s="18" t="s">
        <v>174</v>
      </c>
      <c r="BE227" s="258">
        <f>IF(N227="základní",J227,0)</f>
        <v>0</v>
      </c>
      <c r="BF227" s="258">
        <f>IF(N227="snížená",J227,0)</f>
        <v>0</v>
      </c>
      <c r="BG227" s="258">
        <f>IF(N227="zákl. přenesená",J227,0)</f>
        <v>0</v>
      </c>
      <c r="BH227" s="258">
        <f>IF(N227="sníž. přenesená",J227,0)</f>
        <v>0</v>
      </c>
      <c r="BI227" s="258">
        <f>IF(N227="nulová",J227,0)</f>
        <v>0</v>
      </c>
      <c r="BJ227" s="18" t="s">
        <v>80</v>
      </c>
      <c r="BK227" s="258">
        <f>ROUND(I227*H227,2)</f>
        <v>0</v>
      </c>
      <c r="BL227" s="18" t="s">
        <v>180</v>
      </c>
      <c r="BM227" s="257" t="s">
        <v>2329</v>
      </c>
    </row>
    <row r="228" spans="1:65" s="2" customFormat="1" ht="14.4" customHeight="1">
      <c r="A228" s="39"/>
      <c r="B228" s="40"/>
      <c r="C228" s="245" t="s">
        <v>73</v>
      </c>
      <c r="D228" s="245" t="s">
        <v>176</v>
      </c>
      <c r="E228" s="246" t="s">
        <v>2330</v>
      </c>
      <c r="F228" s="247" t="s">
        <v>2331</v>
      </c>
      <c r="G228" s="248" t="s">
        <v>981</v>
      </c>
      <c r="H228" s="249">
        <v>1</v>
      </c>
      <c r="I228" s="250"/>
      <c r="J228" s="251">
        <f>ROUND(I228*H228,2)</f>
        <v>0</v>
      </c>
      <c r="K228" s="252"/>
      <c r="L228" s="45"/>
      <c r="M228" s="253" t="s">
        <v>1</v>
      </c>
      <c r="N228" s="254" t="s">
        <v>38</v>
      </c>
      <c r="O228" s="92"/>
      <c r="P228" s="255">
        <f>O228*H228</f>
        <v>0</v>
      </c>
      <c r="Q228" s="255">
        <v>0</v>
      </c>
      <c r="R228" s="255">
        <f>Q228*H228</f>
        <v>0</v>
      </c>
      <c r="S228" s="255">
        <v>0</v>
      </c>
      <c r="T228" s="256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57" t="s">
        <v>180</v>
      </c>
      <c r="AT228" s="257" t="s">
        <v>176</v>
      </c>
      <c r="AU228" s="257" t="s">
        <v>80</v>
      </c>
      <c r="AY228" s="18" t="s">
        <v>174</v>
      </c>
      <c r="BE228" s="258">
        <f>IF(N228="základní",J228,0)</f>
        <v>0</v>
      </c>
      <c r="BF228" s="258">
        <f>IF(N228="snížená",J228,0)</f>
        <v>0</v>
      </c>
      <c r="BG228" s="258">
        <f>IF(N228="zákl. přenesená",J228,0)</f>
        <v>0</v>
      </c>
      <c r="BH228" s="258">
        <f>IF(N228="sníž. přenesená",J228,0)</f>
        <v>0</v>
      </c>
      <c r="BI228" s="258">
        <f>IF(N228="nulová",J228,0)</f>
        <v>0</v>
      </c>
      <c r="BJ228" s="18" t="s">
        <v>80</v>
      </c>
      <c r="BK228" s="258">
        <f>ROUND(I228*H228,2)</f>
        <v>0</v>
      </c>
      <c r="BL228" s="18" t="s">
        <v>180</v>
      </c>
      <c r="BM228" s="257" t="s">
        <v>2332</v>
      </c>
    </row>
    <row r="229" spans="1:65" s="2" customFormat="1" ht="14.4" customHeight="1">
      <c r="A229" s="39"/>
      <c r="B229" s="40"/>
      <c r="C229" s="245" t="s">
        <v>73</v>
      </c>
      <c r="D229" s="245" t="s">
        <v>176</v>
      </c>
      <c r="E229" s="246" t="s">
        <v>2333</v>
      </c>
      <c r="F229" s="247" t="s">
        <v>1687</v>
      </c>
      <c r="G229" s="248" t="s">
        <v>981</v>
      </c>
      <c r="H229" s="249">
        <v>1</v>
      </c>
      <c r="I229" s="250"/>
      <c r="J229" s="251">
        <f>ROUND(I229*H229,2)</f>
        <v>0</v>
      </c>
      <c r="K229" s="252"/>
      <c r="L229" s="45"/>
      <c r="M229" s="253" t="s">
        <v>1</v>
      </c>
      <c r="N229" s="254" t="s">
        <v>38</v>
      </c>
      <c r="O229" s="92"/>
      <c r="P229" s="255">
        <f>O229*H229</f>
        <v>0</v>
      </c>
      <c r="Q229" s="255">
        <v>0</v>
      </c>
      <c r="R229" s="255">
        <f>Q229*H229</f>
        <v>0</v>
      </c>
      <c r="S229" s="255">
        <v>0</v>
      </c>
      <c r="T229" s="256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57" t="s">
        <v>180</v>
      </c>
      <c r="AT229" s="257" t="s">
        <v>176</v>
      </c>
      <c r="AU229" s="257" t="s">
        <v>80</v>
      </c>
      <c r="AY229" s="18" t="s">
        <v>174</v>
      </c>
      <c r="BE229" s="258">
        <f>IF(N229="základní",J229,0)</f>
        <v>0</v>
      </c>
      <c r="BF229" s="258">
        <f>IF(N229="snížená",J229,0)</f>
        <v>0</v>
      </c>
      <c r="BG229" s="258">
        <f>IF(N229="zákl. přenesená",J229,0)</f>
        <v>0</v>
      </c>
      <c r="BH229" s="258">
        <f>IF(N229="sníž. přenesená",J229,0)</f>
        <v>0</v>
      </c>
      <c r="BI229" s="258">
        <f>IF(N229="nulová",J229,0)</f>
        <v>0</v>
      </c>
      <c r="BJ229" s="18" t="s">
        <v>80</v>
      </c>
      <c r="BK229" s="258">
        <f>ROUND(I229*H229,2)</f>
        <v>0</v>
      </c>
      <c r="BL229" s="18" t="s">
        <v>180</v>
      </c>
      <c r="BM229" s="257" t="s">
        <v>2334</v>
      </c>
    </row>
    <row r="230" spans="1:65" s="2" customFormat="1" ht="14.4" customHeight="1">
      <c r="A230" s="39"/>
      <c r="B230" s="40"/>
      <c r="C230" s="245" t="s">
        <v>73</v>
      </c>
      <c r="D230" s="245" t="s">
        <v>176</v>
      </c>
      <c r="E230" s="246" t="s">
        <v>2335</v>
      </c>
      <c r="F230" s="247" t="s">
        <v>1689</v>
      </c>
      <c r="G230" s="248" t="s">
        <v>981</v>
      </c>
      <c r="H230" s="249">
        <v>1</v>
      </c>
      <c r="I230" s="250"/>
      <c r="J230" s="251">
        <f>ROUND(I230*H230,2)</f>
        <v>0</v>
      </c>
      <c r="K230" s="252"/>
      <c r="L230" s="45"/>
      <c r="M230" s="253" t="s">
        <v>1</v>
      </c>
      <c r="N230" s="254" t="s">
        <v>38</v>
      </c>
      <c r="O230" s="92"/>
      <c r="P230" s="255">
        <f>O230*H230</f>
        <v>0</v>
      </c>
      <c r="Q230" s="255">
        <v>0</v>
      </c>
      <c r="R230" s="255">
        <f>Q230*H230</f>
        <v>0</v>
      </c>
      <c r="S230" s="255">
        <v>0</v>
      </c>
      <c r="T230" s="256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57" t="s">
        <v>180</v>
      </c>
      <c r="AT230" s="257" t="s">
        <v>176</v>
      </c>
      <c r="AU230" s="257" t="s">
        <v>80</v>
      </c>
      <c r="AY230" s="18" t="s">
        <v>174</v>
      </c>
      <c r="BE230" s="258">
        <f>IF(N230="základní",J230,0)</f>
        <v>0</v>
      </c>
      <c r="BF230" s="258">
        <f>IF(N230="snížená",J230,0)</f>
        <v>0</v>
      </c>
      <c r="BG230" s="258">
        <f>IF(N230="zákl. přenesená",J230,0)</f>
        <v>0</v>
      </c>
      <c r="BH230" s="258">
        <f>IF(N230="sníž. přenesená",J230,0)</f>
        <v>0</v>
      </c>
      <c r="BI230" s="258">
        <f>IF(N230="nulová",J230,0)</f>
        <v>0</v>
      </c>
      <c r="BJ230" s="18" t="s">
        <v>80</v>
      </c>
      <c r="BK230" s="258">
        <f>ROUND(I230*H230,2)</f>
        <v>0</v>
      </c>
      <c r="BL230" s="18" t="s">
        <v>180</v>
      </c>
      <c r="BM230" s="257" t="s">
        <v>2336</v>
      </c>
    </row>
    <row r="231" spans="1:65" s="2" customFormat="1" ht="14.4" customHeight="1">
      <c r="A231" s="39"/>
      <c r="B231" s="40"/>
      <c r="C231" s="245" t="s">
        <v>73</v>
      </c>
      <c r="D231" s="245" t="s">
        <v>176</v>
      </c>
      <c r="E231" s="246" t="s">
        <v>2337</v>
      </c>
      <c r="F231" s="247" t="s">
        <v>2338</v>
      </c>
      <c r="G231" s="248" t="s">
        <v>981</v>
      </c>
      <c r="H231" s="249">
        <v>1</v>
      </c>
      <c r="I231" s="250"/>
      <c r="J231" s="251">
        <f>ROUND(I231*H231,2)</f>
        <v>0</v>
      </c>
      <c r="K231" s="252"/>
      <c r="L231" s="45"/>
      <c r="M231" s="253" t="s">
        <v>1</v>
      </c>
      <c r="N231" s="254" t="s">
        <v>38</v>
      </c>
      <c r="O231" s="92"/>
      <c r="P231" s="255">
        <f>O231*H231</f>
        <v>0</v>
      </c>
      <c r="Q231" s="255">
        <v>0</v>
      </c>
      <c r="R231" s="255">
        <f>Q231*H231</f>
        <v>0</v>
      </c>
      <c r="S231" s="255">
        <v>0</v>
      </c>
      <c r="T231" s="256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57" t="s">
        <v>180</v>
      </c>
      <c r="AT231" s="257" t="s">
        <v>176</v>
      </c>
      <c r="AU231" s="257" t="s">
        <v>80</v>
      </c>
      <c r="AY231" s="18" t="s">
        <v>174</v>
      </c>
      <c r="BE231" s="258">
        <f>IF(N231="základní",J231,0)</f>
        <v>0</v>
      </c>
      <c r="BF231" s="258">
        <f>IF(N231="snížená",J231,0)</f>
        <v>0</v>
      </c>
      <c r="BG231" s="258">
        <f>IF(N231="zákl. přenesená",J231,0)</f>
        <v>0</v>
      </c>
      <c r="BH231" s="258">
        <f>IF(N231="sníž. přenesená",J231,0)</f>
        <v>0</v>
      </c>
      <c r="BI231" s="258">
        <f>IF(N231="nulová",J231,0)</f>
        <v>0</v>
      </c>
      <c r="BJ231" s="18" t="s">
        <v>80</v>
      </c>
      <c r="BK231" s="258">
        <f>ROUND(I231*H231,2)</f>
        <v>0</v>
      </c>
      <c r="BL231" s="18" t="s">
        <v>180</v>
      </c>
      <c r="BM231" s="257" t="s">
        <v>2339</v>
      </c>
    </row>
    <row r="232" spans="1:65" s="2" customFormat="1" ht="14.4" customHeight="1">
      <c r="A232" s="39"/>
      <c r="B232" s="40"/>
      <c r="C232" s="245" t="s">
        <v>73</v>
      </c>
      <c r="D232" s="245" t="s">
        <v>176</v>
      </c>
      <c r="E232" s="246" t="s">
        <v>2340</v>
      </c>
      <c r="F232" s="247" t="s">
        <v>2341</v>
      </c>
      <c r="G232" s="248" t="s">
        <v>981</v>
      </c>
      <c r="H232" s="249">
        <v>1</v>
      </c>
      <c r="I232" s="250"/>
      <c r="J232" s="251">
        <f>ROUND(I232*H232,2)</f>
        <v>0</v>
      </c>
      <c r="K232" s="252"/>
      <c r="L232" s="45"/>
      <c r="M232" s="297" t="s">
        <v>1</v>
      </c>
      <c r="N232" s="298" t="s">
        <v>38</v>
      </c>
      <c r="O232" s="299"/>
      <c r="P232" s="300">
        <f>O232*H232</f>
        <v>0</v>
      </c>
      <c r="Q232" s="300">
        <v>0</v>
      </c>
      <c r="R232" s="300">
        <f>Q232*H232</f>
        <v>0</v>
      </c>
      <c r="S232" s="300">
        <v>0</v>
      </c>
      <c r="T232" s="301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57" t="s">
        <v>180</v>
      </c>
      <c r="AT232" s="257" t="s">
        <v>176</v>
      </c>
      <c r="AU232" s="257" t="s">
        <v>80</v>
      </c>
      <c r="AY232" s="18" t="s">
        <v>174</v>
      </c>
      <c r="BE232" s="258">
        <f>IF(N232="základní",J232,0)</f>
        <v>0</v>
      </c>
      <c r="BF232" s="258">
        <f>IF(N232="snížená",J232,0)</f>
        <v>0</v>
      </c>
      <c r="BG232" s="258">
        <f>IF(N232="zákl. přenesená",J232,0)</f>
        <v>0</v>
      </c>
      <c r="BH232" s="258">
        <f>IF(N232="sníž. přenesená",J232,0)</f>
        <v>0</v>
      </c>
      <c r="BI232" s="258">
        <f>IF(N232="nulová",J232,0)</f>
        <v>0</v>
      </c>
      <c r="BJ232" s="18" t="s">
        <v>80</v>
      </c>
      <c r="BK232" s="258">
        <f>ROUND(I232*H232,2)</f>
        <v>0</v>
      </c>
      <c r="BL232" s="18" t="s">
        <v>180</v>
      </c>
      <c r="BM232" s="257" t="s">
        <v>2342</v>
      </c>
    </row>
    <row r="233" spans="1:31" s="2" customFormat="1" ht="6.95" customHeight="1">
      <c r="A233" s="39"/>
      <c r="B233" s="67"/>
      <c r="C233" s="68"/>
      <c r="D233" s="68"/>
      <c r="E233" s="68"/>
      <c r="F233" s="68"/>
      <c r="G233" s="68"/>
      <c r="H233" s="68"/>
      <c r="I233" s="193"/>
      <c r="J233" s="68"/>
      <c r="K233" s="68"/>
      <c r="L233" s="45"/>
      <c r="M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</row>
  </sheetData>
  <sheetProtection password="CC35" sheet="1" objects="1" scenarios="1" formatColumns="0" formatRows="0" autoFilter="0"/>
  <autoFilter ref="C125:K232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43.57421875" style="1" customWidth="1"/>
    <col min="7" max="7" width="6.00390625" style="1" customWidth="1"/>
    <col min="8" max="8" width="9.8515625" style="1" customWidth="1"/>
    <col min="9" max="9" width="17.28125" style="147" customWidth="1"/>
    <col min="10" max="10" width="17.28125" style="1" customWidth="1"/>
    <col min="11" max="11" width="17.28125" style="1" hidden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132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1"/>
      <c r="AT3" s="18" t="s">
        <v>82</v>
      </c>
    </row>
    <row r="4" spans="2:46" s="1" customFormat="1" ht="24.95" customHeight="1">
      <c r="B4" s="21"/>
      <c r="D4" s="151" t="s">
        <v>136</v>
      </c>
      <c r="I4" s="147"/>
      <c r="L4" s="21"/>
      <c r="M4" s="152" t="s">
        <v>10</v>
      </c>
      <c r="AT4" s="18" t="s">
        <v>4</v>
      </c>
    </row>
    <row r="5" spans="2:12" s="1" customFormat="1" ht="6.95" customHeight="1">
      <c r="B5" s="21"/>
      <c r="I5" s="147"/>
      <c r="L5" s="21"/>
    </row>
    <row r="6" spans="2:12" s="1" customFormat="1" ht="12" customHeight="1">
      <c r="B6" s="21"/>
      <c r="D6" s="153" t="s">
        <v>16</v>
      </c>
      <c r="I6" s="147"/>
      <c r="L6" s="21"/>
    </row>
    <row r="7" spans="2:12" s="1" customFormat="1" ht="24" customHeight="1">
      <c r="B7" s="21"/>
      <c r="E7" s="154" t="str">
        <f>'Rekapitulace stavby'!K6</f>
        <v>Revitalizace čistírny odpadních vod v areálu nemocnice Rychnov nad Kněžnou</v>
      </c>
      <c r="F7" s="153"/>
      <c r="G7" s="153"/>
      <c r="H7" s="153"/>
      <c r="I7" s="147"/>
      <c r="L7" s="21"/>
    </row>
    <row r="8" spans="1:31" s="2" customFormat="1" ht="12" customHeight="1">
      <c r="A8" s="39"/>
      <c r="B8" s="45"/>
      <c r="C8" s="39"/>
      <c r="D8" s="153" t="s">
        <v>137</v>
      </c>
      <c r="E8" s="39"/>
      <c r="F8" s="39"/>
      <c r="G8" s="39"/>
      <c r="H8" s="39"/>
      <c r="I8" s="155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4.4" customHeight="1">
      <c r="A9" s="39"/>
      <c r="B9" s="45"/>
      <c r="C9" s="39"/>
      <c r="D9" s="39"/>
      <c r="E9" s="156" t="s">
        <v>2343</v>
      </c>
      <c r="F9" s="39"/>
      <c r="G9" s="39"/>
      <c r="H9" s="39"/>
      <c r="I9" s="155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55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3" t="s">
        <v>18</v>
      </c>
      <c r="E11" s="39"/>
      <c r="F11" s="142" t="s">
        <v>1</v>
      </c>
      <c r="G11" s="39"/>
      <c r="H11" s="39"/>
      <c r="I11" s="157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3" t="s">
        <v>20</v>
      </c>
      <c r="E12" s="39"/>
      <c r="F12" s="142" t="s">
        <v>21</v>
      </c>
      <c r="G12" s="39"/>
      <c r="H12" s="39"/>
      <c r="I12" s="157" t="s">
        <v>22</v>
      </c>
      <c r="J12" s="158" t="str">
        <f>'Rekapitulace stavby'!AN8</f>
        <v>25. 8. 2020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55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3" t="s">
        <v>24</v>
      </c>
      <c r="E14" s="39"/>
      <c r="F14" s="39"/>
      <c r="G14" s="39"/>
      <c r="H14" s="39"/>
      <c r="I14" s="157" t="s">
        <v>25</v>
      </c>
      <c r="J14" s="14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tr">
        <f>IF('Rekapitulace stavby'!E11="","",'Rekapitulace stavby'!E11)</f>
        <v xml:space="preserve"> </v>
      </c>
      <c r="F15" s="39"/>
      <c r="G15" s="39"/>
      <c r="H15" s="39"/>
      <c r="I15" s="157" t="s">
        <v>26</v>
      </c>
      <c r="J15" s="14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55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3" t="s">
        <v>27</v>
      </c>
      <c r="E17" s="39"/>
      <c r="F17" s="39"/>
      <c r="G17" s="39"/>
      <c r="H17" s="39"/>
      <c r="I17" s="157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7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55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3" t="s">
        <v>29</v>
      </c>
      <c r="E20" s="39"/>
      <c r="F20" s="39"/>
      <c r="G20" s="39"/>
      <c r="H20" s="39"/>
      <c r="I20" s="157" t="s">
        <v>25</v>
      </c>
      <c r="J20" s="142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tr">
        <f>IF('Rekapitulace stavby'!E17="","",'Rekapitulace stavby'!E17)</f>
        <v xml:space="preserve"> </v>
      </c>
      <c r="F21" s="39"/>
      <c r="G21" s="39"/>
      <c r="H21" s="39"/>
      <c r="I21" s="157" t="s">
        <v>26</v>
      </c>
      <c r="J21" s="142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55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3" t="s">
        <v>31</v>
      </c>
      <c r="E23" s="39"/>
      <c r="F23" s="39"/>
      <c r="G23" s="39"/>
      <c r="H23" s="39"/>
      <c r="I23" s="157" t="s">
        <v>25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tr">
        <f>IF('Rekapitulace stavby'!E20="","",'Rekapitulace stavby'!E20)</f>
        <v xml:space="preserve"> </v>
      </c>
      <c r="F24" s="39"/>
      <c r="G24" s="39"/>
      <c r="H24" s="39"/>
      <c r="I24" s="157" t="s">
        <v>26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55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3" t="s">
        <v>32</v>
      </c>
      <c r="E26" s="39"/>
      <c r="F26" s="39"/>
      <c r="G26" s="39"/>
      <c r="H26" s="39"/>
      <c r="I26" s="155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59"/>
      <c r="B27" s="160"/>
      <c r="C27" s="159"/>
      <c r="D27" s="159"/>
      <c r="E27" s="161" t="s">
        <v>1</v>
      </c>
      <c r="F27" s="161"/>
      <c r="G27" s="161"/>
      <c r="H27" s="161"/>
      <c r="I27" s="162"/>
      <c r="J27" s="159"/>
      <c r="K27" s="159"/>
      <c r="L27" s="163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55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64"/>
      <c r="E29" s="164"/>
      <c r="F29" s="164"/>
      <c r="G29" s="164"/>
      <c r="H29" s="164"/>
      <c r="I29" s="165"/>
      <c r="J29" s="164"/>
      <c r="K29" s="164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6" t="s">
        <v>33</v>
      </c>
      <c r="E30" s="39"/>
      <c r="F30" s="39"/>
      <c r="G30" s="39"/>
      <c r="H30" s="39"/>
      <c r="I30" s="155"/>
      <c r="J30" s="167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4"/>
      <c r="E31" s="164"/>
      <c r="F31" s="164"/>
      <c r="G31" s="164"/>
      <c r="H31" s="164"/>
      <c r="I31" s="165"/>
      <c r="J31" s="164"/>
      <c r="K31" s="164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8" t="s">
        <v>35</v>
      </c>
      <c r="G32" s="39"/>
      <c r="H32" s="39"/>
      <c r="I32" s="169" t="s">
        <v>34</v>
      </c>
      <c r="J32" s="168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70" t="s">
        <v>37</v>
      </c>
      <c r="E33" s="153" t="s">
        <v>38</v>
      </c>
      <c r="F33" s="171">
        <f>ROUND((SUM(BE121:BE176)),2)</f>
        <v>0</v>
      </c>
      <c r="G33" s="39"/>
      <c r="H33" s="39"/>
      <c r="I33" s="172">
        <v>0.21</v>
      </c>
      <c r="J33" s="171">
        <f>ROUND(((SUM(BE121:BE176))*I33),2)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3" t="s">
        <v>39</v>
      </c>
      <c r="F34" s="171">
        <f>ROUND((SUM(BF121:BF176)),2)</f>
        <v>0</v>
      </c>
      <c r="G34" s="39"/>
      <c r="H34" s="39"/>
      <c r="I34" s="172">
        <v>0.15</v>
      </c>
      <c r="J34" s="171">
        <f>ROUND(((SUM(BF121:BF176))*I34),2)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3" t="s">
        <v>40</v>
      </c>
      <c r="F35" s="171">
        <f>ROUND((SUM(BG121:BG176)),2)</f>
        <v>0</v>
      </c>
      <c r="G35" s="39"/>
      <c r="H35" s="39"/>
      <c r="I35" s="172">
        <v>0.21</v>
      </c>
      <c r="J35" s="171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3" t="s">
        <v>41</v>
      </c>
      <c r="F36" s="171">
        <f>ROUND((SUM(BH121:BH176)),2)</f>
        <v>0</v>
      </c>
      <c r="G36" s="39"/>
      <c r="H36" s="39"/>
      <c r="I36" s="172">
        <v>0.15</v>
      </c>
      <c r="J36" s="171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3" t="s">
        <v>42</v>
      </c>
      <c r="F37" s="171">
        <f>ROUND((SUM(BI121:BI176)),2)</f>
        <v>0</v>
      </c>
      <c r="G37" s="39"/>
      <c r="H37" s="39"/>
      <c r="I37" s="172">
        <v>0</v>
      </c>
      <c r="J37" s="171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55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73"/>
      <c r="D39" s="174" t="s">
        <v>43</v>
      </c>
      <c r="E39" s="175"/>
      <c r="F39" s="175"/>
      <c r="G39" s="176" t="s">
        <v>44</v>
      </c>
      <c r="H39" s="177" t="s">
        <v>45</v>
      </c>
      <c r="I39" s="178"/>
      <c r="J39" s="179">
        <f>SUM(J30:J37)</f>
        <v>0</v>
      </c>
      <c r="K39" s="180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55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I41" s="147"/>
      <c r="L41" s="21"/>
    </row>
    <row r="42" spans="2:12" s="1" customFormat="1" ht="14.4" customHeight="1">
      <c r="B42" s="21"/>
      <c r="I42" s="147"/>
      <c r="L42" s="21"/>
    </row>
    <row r="43" spans="2:12" s="1" customFormat="1" ht="14.4" customHeight="1">
      <c r="B43" s="21"/>
      <c r="I43" s="147"/>
      <c r="L43" s="21"/>
    </row>
    <row r="44" spans="2:12" s="1" customFormat="1" ht="14.4" customHeight="1">
      <c r="B44" s="21"/>
      <c r="I44" s="147"/>
      <c r="L44" s="21"/>
    </row>
    <row r="45" spans="2:12" s="1" customFormat="1" ht="14.4" customHeight="1">
      <c r="B45" s="21"/>
      <c r="I45" s="147"/>
      <c r="L45" s="21"/>
    </row>
    <row r="46" spans="2:12" s="1" customFormat="1" ht="14.4" customHeight="1">
      <c r="B46" s="21"/>
      <c r="I46" s="147"/>
      <c r="L46" s="21"/>
    </row>
    <row r="47" spans="2:12" s="1" customFormat="1" ht="14.4" customHeight="1">
      <c r="B47" s="21"/>
      <c r="I47" s="147"/>
      <c r="L47" s="21"/>
    </row>
    <row r="48" spans="2:12" s="1" customFormat="1" ht="14.4" customHeight="1">
      <c r="B48" s="21"/>
      <c r="I48" s="147"/>
      <c r="L48" s="21"/>
    </row>
    <row r="49" spans="2:12" s="1" customFormat="1" ht="14.4" customHeight="1">
      <c r="B49" s="21"/>
      <c r="I49" s="147"/>
      <c r="L49" s="21"/>
    </row>
    <row r="50" spans="2:12" s="2" customFormat="1" ht="14.4" customHeight="1">
      <c r="B50" s="64"/>
      <c r="D50" s="181" t="s">
        <v>46</v>
      </c>
      <c r="E50" s="182"/>
      <c r="F50" s="182"/>
      <c r="G50" s="181" t="s">
        <v>47</v>
      </c>
      <c r="H50" s="182"/>
      <c r="I50" s="183"/>
      <c r="J50" s="182"/>
      <c r="K50" s="182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84" t="s">
        <v>48</v>
      </c>
      <c r="E61" s="185"/>
      <c r="F61" s="186" t="s">
        <v>49</v>
      </c>
      <c r="G61" s="184" t="s">
        <v>48</v>
      </c>
      <c r="H61" s="185"/>
      <c r="I61" s="187"/>
      <c r="J61" s="188" t="s">
        <v>49</v>
      </c>
      <c r="K61" s="185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81" t="s">
        <v>50</v>
      </c>
      <c r="E65" s="189"/>
      <c r="F65" s="189"/>
      <c r="G65" s="181" t="s">
        <v>51</v>
      </c>
      <c r="H65" s="189"/>
      <c r="I65" s="190"/>
      <c r="J65" s="189"/>
      <c r="K65" s="18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84" t="s">
        <v>48</v>
      </c>
      <c r="E76" s="185"/>
      <c r="F76" s="186" t="s">
        <v>49</v>
      </c>
      <c r="G76" s="184" t="s">
        <v>48</v>
      </c>
      <c r="H76" s="185"/>
      <c r="I76" s="187"/>
      <c r="J76" s="188" t="s">
        <v>49</v>
      </c>
      <c r="K76" s="185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145</v>
      </c>
      <c r="D82" s="41"/>
      <c r="E82" s="41"/>
      <c r="F82" s="41"/>
      <c r="G82" s="41"/>
      <c r="H82" s="41"/>
      <c r="I82" s="155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55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55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4" customHeight="1">
      <c r="A85" s="39"/>
      <c r="B85" s="40"/>
      <c r="C85" s="41"/>
      <c r="D85" s="41"/>
      <c r="E85" s="197" t="str">
        <f>E7</f>
        <v>Revitalizace čistírny odpadních vod v areálu nemocnice Rychnov nad Kněžnou</v>
      </c>
      <c r="F85" s="33"/>
      <c r="G85" s="33"/>
      <c r="H85" s="33"/>
      <c r="I85" s="155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137</v>
      </c>
      <c r="D86" s="41"/>
      <c r="E86" s="41"/>
      <c r="F86" s="41"/>
      <c r="G86" s="41"/>
      <c r="H86" s="41"/>
      <c r="I86" s="155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4.4" customHeight="1">
      <c r="A87" s="39"/>
      <c r="B87" s="40"/>
      <c r="C87" s="41"/>
      <c r="D87" s="41"/>
      <c r="E87" s="77" t="str">
        <f>E9</f>
        <v>PS 01 - Technologie ČOV</v>
      </c>
      <c r="F87" s="41"/>
      <c r="G87" s="41"/>
      <c r="H87" s="41"/>
      <c r="I87" s="155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55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157" t="s">
        <v>22</v>
      </c>
      <c r="J89" s="80" t="str">
        <f>IF(J12="","",J12)</f>
        <v>25. 8. 2020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55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6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157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6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157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55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8" t="s">
        <v>146</v>
      </c>
      <c r="D94" s="199"/>
      <c r="E94" s="199"/>
      <c r="F94" s="199"/>
      <c r="G94" s="199"/>
      <c r="H94" s="199"/>
      <c r="I94" s="200"/>
      <c r="J94" s="201" t="s">
        <v>147</v>
      </c>
      <c r="K94" s="19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55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202" t="s">
        <v>148</v>
      </c>
      <c r="D96" s="41"/>
      <c r="E96" s="41"/>
      <c r="F96" s="41"/>
      <c r="G96" s="41"/>
      <c r="H96" s="41"/>
      <c r="I96" s="155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149</v>
      </c>
    </row>
    <row r="97" spans="1:31" s="9" customFormat="1" ht="24.95" customHeight="1">
      <c r="A97" s="9"/>
      <c r="B97" s="203"/>
      <c r="C97" s="204"/>
      <c r="D97" s="205" t="s">
        <v>2344</v>
      </c>
      <c r="E97" s="206"/>
      <c r="F97" s="206"/>
      <c r="G97" s="206"/>
      <c r="H97" s="206"/>
      <c r="I97" s="207"/>
      <c r="J97" s="208">
        <f>J122</f>
        <v>0</v>
      </c>
      <c r="K97" s="204"/>
      <c r="L97" s="20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10"/>
      <c r="C98" s="134"/>
      <c r="D98" s="211" t="s">
        <v>2345</v>
      </c>
      <c r="E98" s="212"/>
      <c r="F98" s="212"/>
      <c r="G98" s="212"/>
      <c r="H98" s="212"/>
      <c r="I98" s="213"/>
      <c r="J98" s="214">
        <f>J123</f>
        <v>0</v>
      </c>
      <c r="K98" s="134"/>
      <c r="L98" s="21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10"/>
      <c r="C99" s="134"/>
      <c r="D99" s="211" t="s">
        <v>2346</v>
      </c>
      <c r="E99" s="212"/>
      <c r="F99" s="212"/>
      <c r="G99" s="212"/>
      <c r="H99" s="212"/>
      <c r="I99" s="213"/>
      <c r="J99" s="214">
        <f>J129</f>
        <v>0</v>
      </c>
      <c r="K99" s="134"/>
      <c r="L99" s="21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10"/>
      <c r="C100" s="134"/>
      <c r="D100" s="211" t="s">
        <v>2347</v>
      </c>
      <c r="E100" s="212"/>
      <c r="F100" s="212"/>
      <c r="G100" s="212"/>
      <c r="H100" s="212"/>
      <c r="I100" s="213"/>
      <c r="J100" s="214">
        <f>J158</f>
        <v>0</v>
      </c>
      <c r="K100" s="134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0"/>
      <c r="C101" s="134"/>
      <c r="D101" s="211" t="s">
        <v>2348</v>
      </c>
      <c r="E101" s="212"/>
      <c r="F101" s="212"/>
      <c r="G101" s="212"/>
      <c r="H101" s="212"/>
      <c r="I101" s="213"/>
      <c r="J101" s="214">
        <f>J163</f>
        <v>0</v>
      </c>
      <c r="K101" s="134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155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193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196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159</v>
      </c>
      <c r="D108" s="41"/>
      <c r="E108" s="41"/>
      <c r="F108" s="41"/>
      <c r="G108" s="41"/>
      <c r="H108" s="41"/>
      <c r="I108" s="155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155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155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" customHeight="1">
      <c r="A111" s="39"/>
      <c r="B111" s="40"/>
      <c r="C111" s="41"/>
      <c r="D111" s="41"/>
      <c r="E111" s="197" t="str">
        <f>E7</f>
        <v>Revitalizace čistírny odpadních vod v areálu nemocnice Rychnov nad Kněžnou</v>
      </c>
      <c r="F111" s="33"/>
      <c r="G111" s="33"/>
      <c r="H111" s="33"/>
      <c r="I111" s="155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137</v>
      </c>
      <c r="D112" s="41"/>
      <c r="E112" s="41"/>
      <c r="F112" s="41"/>
      <c r="G112" s="41"/>
      <c r="H112" s="41"/>
      <c r="I112" s="155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4.4" customHeight="1">
      <c r="A113" s="39"/>
      <c r="B113" s="40"/>
      <c r="C113" s="41"/>
      <c r="D113" s="41"/>
      <c r="E113" s="77" t="str">
        <f>E9</f>
        <v>PS 01 - Technologie ČOV</v>
      </c>
      <c r="F113" s="41"/>
      <c r="G113" s="41"/>
      <c r="H113" s="41"/>
      <c r="I113" s="155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155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 xml:space="preserve"> </v>
      </c>
      <c r="G115" s="41"/>
      <c r="H115" s="41"/>
      <c r="I115" s="157" t="s">
        <v>22</v>
      </c>
      <c r="J115" s="80" t="str">
        <f>IF(J12="","",J12)</f>
        <v>25. 8. 2020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155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6" customHeight="1">
      <c r="A117" s="39"/>
      <c r="B117" s="40"/>
      <c r="C117" s="33" t="s">
        <v>24</v>
      </c>
      <c r="D117" s="41"/>
      <c r="E117" s="41"/>
      <c r="F117" s="28" t="str">
        <f>E15</f>
        <v xml:space="preserve"> </v>
      </c>
      <c r="G117" s="41"/>
      <c r="H117" s="41"/>
      <c r="I117" s="157" t="s">
        <v>29</v>
      </c>
      <c r="J117" s="37" t="str">
        <f>E21</f>
        <v xml:space="preserve">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6" customHeight="1">
      <c r="A118" s="39"/>
      <c r="B118" s="40"/>
      <c r="C118" s="33" t="s">
        <v>27</v>
      </c>
      <c r="D118" s="41"/>
      <c r="E118" s="41"/>
      <c r="F118" s="28" t="str">
        <f>IF(E18="","",E18)</f>
        <v>Vyplň údaj</v>
      </c>
      <c r="G118" s="41"/>
      <c r="H118" s="41"/>
      <c r="I118" s="157" t="s">
        <v>31</v>
      </c>
      <c r="J118" s="37" t="str">
        <f>E24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155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216"/>
      <c r="B120" s="217"/>
      <c r="C120" s="218" t="s">
        <v>160</v>
      </c>
      <c r="D120" s="219" t="s">
        <v>58</v>
      </c>
      <c r="E120" s="219" t="s">
        <v>54</v>
      </c>
      <c r="F120" s="219" t="s">
        <v>55</v>
      </c>
      <c r="G120" s="219" t="s">
        <v>161</v>
      </c>
      <c r="H120" s="219" t="s">
        <v>162</v>
      </c>
      <c r="I120" s="220" t="s">
        <v>163</v>
      </c>
      <c r="J120" s="221" t="s">
        <v>147</v>
      </c>
      <c r="K120" s="222" t="s">
        <v>164</v>
      </c>
      <c r="L120" s="223"/>
      <c r="M120" s="101" t="s">
        <v>1</v>
      </c>
      <c r="N120" s="102" t="s">
        <v>37</v>
      </c>
      <c r="O120" s="102" t="s">
        <v>165</v>
      </c>
      <c r="P120" s="102" t="s">
        <v>166</v>
      </c>
      <c r="Q120" s="102" t="s">
        <v>167</v>
      </c>
      <c r="R120" s="102" t="s">
        <v>168</v>
      </c>
      <c r="S120" s="102" t="s">
        <v>169</v>
      </c>
      <c r="T120" s="103" t="s">
        <v>170</v>
      </c>
      <c r="U120" s="216"/>
      <c r="V120" s="216"/>
      <c r="W120" s="216"/>
      <c r="X120" s="216"/>
      <c r="Y120" s="216"/>
      <c r="Z120" s="216"/>
      <c r="AA120" s="216"/>
      <c r="AB120" s="216"/>
      <c r="AC120" s="216"/>
      <c r="AD120" s="216"/>
      <c r="AE120" s="216"/>
    </row>
    <row r="121" spans="1:63" s="2" customFormat="1" ht="22.8" customHeight="1">
      <c r="A121" s="39"/>
      <c r="B121" s="40"/>
      <c r="C121" s="108" t="s">
        <v>171</v>
      </c>
      <c r="D121" s="41"/>
      <c r="E121" s="41"/>
      <c r="F121" s="41"/>
      <c r="G121" s="41"/>
      <c r="H121" s="41"/>
      <c r="I121" s="155"/>
      <c r="J121" s="224">
        <f>BK121</f>
        <v>0</v>
      </c>
      <c r="K121" s="41"/>
      <c r="L121" s="45"/>
      <c r="M121" s="104"/>
      <c r="N121" s="225"/>
      <c r="O121" s="105"/>
      <c r="P121" s="226">
        <f>P122</f>
        <v>0</v>
      </c>
      <c r="Q121" s="105"/>
      <c r="R121" s="226">
        <f>R122</f>
        <v>0.8282</v>
      </c>
      <c r="S121" s="105"/>
      <c r="T121" s="227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72</v>
      </c>
      <c r="AU121" s="18" t="s">
        <v>149</v>
      </c>
      <c r="BK121" s="228">
        <f>BK122</f>
        <v>0</v>
      </c>
    </row>
    <row r="122" spans="1:63" s="12" customFormat="1" ht="25.9" customHeight="1">
      <c r="A122" s="12"/>
      <c r="B122" s="229"/>
      <c r="C122" s="230"/>
      <c r="D122" s="231" t="s">
        <v>72</v>
      </c>
      <c r="E122" s="232" t="s">
        <v>172</v>
      </c>
      <c r="F122" s="232" t="s">
        <v>172</v>
      </c>
      <c r="G122" s="230"/>
      <c r="H122" s="230"/>
      <c r="I122" s="233"/>
      <c r="J122" s="234">
        <f>BK122</f>
        <v>0</v>
      </c>
      <c r="K122" s="230"/>
      <c r="L122" s="235"/>
      <c r="M122" s="236"/>
      <c r="N122" s="237"/>
      <c r="O122" s="237"/>
      <c r="P122" s="238">
        <f>P123+P129+P158+P163</f>
        <v>0</v>
      </c>
      <c r="Q122" s="237"/>
      <c r="R122" s="238">
        <f>R123+R129+R158+R163</f>
        <v>0.8282</v>
      </c>
      <c r="S122" s="237"/>
      <c r="T122" s="239">
        <f>T123+T129+T158+T163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40" t="s">
        <v>80</v>
      </c>
      <c r="AT122" s="241" t="s">
        <v>72</v>
      </c>
      <c r="AU122" s="241" t="s">
        <v>73</v>
      </c>
      <c r="AY122" s="240" t="s">
        <v>174</v>
      </c>
      <c r="BK122" s="242">
        <f>BK123+BK129+BK158+BK163</f>
        <v>0</v>
      </c>
    </row>
    <row r="123" spans="1:63" s="12" customFormat="1" ht="22.8" customHeight="1">
      <c r="A123" s="12"/>
      <c r="B123" s="229"/>
      <c r="C123" s="230"/>
      <c r="D123" s="231" t="s">
        <v>72</v>
      </c>
      <c r="E123" s="243" t="s">
        <v>2349</v>
      </c>
      <c r="F123" s="243" t="s">
        <v>2350</v>
      </c>
      <c r="G123" s="230"/>
      <c r="H123" s="230"/>
      <c r="I123" s="233"/>
      <c r="J123" s="244">
        <f>BK123</f>
        <v>0</v>
      </c>
      <c r="K123" s="230"/>
      <c r="L123" s="235"/>
      <c r="M123" s="236"/>
      <c r="N123" s="237"/>
      <c r="O123" s="237"/>
      <c r="P123" s="238">
        <f>SUM(P124:P128)</f>
        <v>0</v>
      </c>
      <c r="Q123" s="237"/>
      <c r="R123" s="238">
        <f>SUM(R124:R128)</f>
        <v>0</v>
      </c>
      <c r="S123" s="237"/>
      <c r="T123" s="239">
        <f>SUM(T124:T128)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40" t="s">
        <v>80</v>
      </c>
      <c r="AT123" s="241" t="s">
        <v>72</v>
      </c>
      <c r="AU123" s="241" t="s">
        <v>80</v>
      </c>
      <c r="AY123" s="240" t="s">
        <v>174</v>
      </c>
      <c r="BK123" s="242">
        <f>SUM(BK124:BK128)</f>
        <v>0</v>
      </c>
    </row>
    <row r="124" spans="1:65" s="2" customFormat="1" ht="54" customHeight="1">
      <c r="A124" s="39"/>
      <c r="B124" s="40"/>
      <c r="C124" s="245" t="s">
        <v>80</v>
      </c>
      <c r="D124" s="245" t="s">
        <v>176</v>
      </c>
      <c r="E124" s="246" t="s">
        <v>2351</v>
      </c>
      <c r="F124" s="247" t="s">
        <v>2352</v>
      </c>
      <c r="G124" s="248" t="s">
        <v>179</v>
      </c>
      <c r="H124" s="249">
        <v>1</v>
      </c>
      <c r="I124" s="250"/>
      <c r="J124" s="251">
        <f>ROUND(I124*H124,2)</f>
        <v>0</v>
      </c>
      <c r="K124" s="252"/>
      <c r="L124" s="45"/>
      <c r="M124" s="253" t="s">
        <v>1</v>
      </c>
      <c r="N124" s="254" t="s">
        <v>38</v>
      </c>
      <c r="O124" s="92"/>
      <c r="P124" s="255">
        <f>O124*H124</f>
        <v>0</v>
      </c>
      <c r="Q124" s="255">
        <v>0</v>
      </c>
      <c r="R124" s="255">
        <f>Q124*H124</f>
        <v>0</v>
      </c>
      <c r="S124" s="255">
        <v>0</v>
      </c>
      <c r="T124" s="256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57" t="s">
        <v>661</v>
      </c>
      <c r="AT124" s="257" t="s">
        <v>176</v>
      </c>
      <c r="AU124" s="257" t="s">
        <v>82</v>
      </c>
      <c r="AY124" s="18" t="s">
        <v>174</v>
      </c>
      <c r="BE124" s="258">
        <f>IF(N124="základní",J124,0)</f>
        <v>0</v>
      </c>
      <c r="BF124" s="258">
        <f>IF(N124="snížená",J124,0)</f>
        <v>0</v>
      </c>
      <c r="BG124" s="258">
        <f>IF(N124="zákl. přenesená",J124,0)</f>
        <v>0</v>
      </c>
      <c r="BH124" s="258">
        <f>IF(N124="sníž. přenesená",J124,0)</f>
        <v>0</v>
      </c>
      <c r="BI124" s="258">
        <f>IF(N124="nulová",J124,0)</f>
        <v>0</v>
      </c>
      <c r="BJ124" s="18" t="s">
        <v>80</v>
      </c>
      <c r="BK124" s="258">
        <f>ROUND(I124*H124,2)</f>
        <v>0</v>
      </c>
      <c r="BL124" s="18" t="s">
        <v>661</v>
      </c>
      <c r="BM124" s="257" t="s">
        <v>2353</v>
      </c>
    </row>
    <row r="125" spans="1:65" s="2" customFormat="1" ht="14.4" customHeight="1">
      <c r="A125" s="39"/>
      <c r="B125" s="40"/>
      <c r="C125" s="245" t="s">
        <v>82</v>
      </c>
      <c r="D125" s="245" t="s">
        <v>176</v>
      </c>
      <c r="E125" s="246" t="s">
        <v>2354</v>
      </c>
      <c r="F125" s="247" t="s">
        <v>2355</v>
      </c>
      <c r="G125" s="248" t="s">
        <v>179</v>
      </c>
      <c r="H125" s="249">
        <v>1</v>
      </c>
      <c r="I125" s="250"/>
      <c r="J125" s="251">
        <f>ROUND(I125*H125,2)</f>
        <v>0</v>
      </c>
      <c r="K125" s="252"/>
      <c r="L125" s="45"/>
      <c r="M125" s="253" t="s">
        <v>1</v>
      </c>
      <c r="N125" s="254" t="s">
        <v>38</v>
      </c>
      <c r="O125" s="92"/>
      <c r="P125" s="255">
        <f>O125*H125</f>
        <v>0</v>
      </c>
      <c r="Q125" s="255">
        <v>0</v>
      </c>
      <c r="R125" s="255">
        <f>Q125*H125</f>
        <v>0</v>
      </c>
      <c r="S125" s="255">
        <v>0</v>
      </c>
      <c r="T125" s="256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57" t="s">
        <v>661</v>
      </c>
      <c r="AT125" s="257" t="s">
        <v>176</v>
      </c>
      <c r="AU125" s="257" t="s">
        <v>82</v>
      </c>
      <c r="AY125" s="18" t="s">
        <v>174</v>
      </c>
      <c r="BE125" s="258">
        <f>IF(N125="základní",J125,0)</f>
        <v>0</v>
      </c>
      <c r="BF125" s="258">
        <f>IF(N125="snížená",J125,0)</f>
        <v>0</v>
      </c>
      <c r="BG125" s="258">
        <f>IF(N125="zákl. přenesená",J125,0)</f>
        <v>0</v>
      </c>
      <c r="BH125" s="258">
        <f>IF(N125="sníž. přenesená",J125,0)</f>
        <v>0</v>
      </c>
      <c r="BI125" s="258">
        <f>IF(N125="nulová",J125,0)</f>
        <v>0</v>
      </c>
      <c r="BJ125" s="18" t="s">
        <v>80</v>
      </c>
      <c r="BK125" s="258">
        <f>ROUND(I125*H125,2)</f>
        <v>0</v>
      </c>
      <c r="BL125" s="18" t="s">
        <v>661</v>
      </c>
      <c r="BM125" s="257" t="s">
        <v>2356</v>
      </c>
    </row>
    <row r="126" spans="1:65" s="2" customFormat="1" ht="14.4" customHeight="1">
      <c r="A126" s="39"/>
      <c r="B126" s="40"/>
      <c r="C126" s="245" t="s">
        <v>185</v>
      </c>
      <c r="D126" s="245" t="s">
        <v>176</v>
      </c>
      <c r="E126" s="246" t="s">
        <v>2357</v>
      </c>
      <c r="F126" s="247" t="s">
        <v>2358</v>
      </c>
      <c r="G126" s="248" t="s">
        <v>179</v>
      </c>
      <c r="H126" s="249">
        <v>3</v>
      </c>
      <c r="I126" s="250"/>
      <c r="J126" s="251">
        <f>ROUND(I126*H126,2)</f>
        <v>0</v>
      </c>
      <c r="K126" s="252"/>
      <c r="L126" s="45"/>
      <c r="M126" s="253" t="s">
        <v>1</v>
      </c>
      <c r="N126" s="254" t="s">
        <v>38</v>
      </c>
      <c r="O126" s="92"/>
      <c r="P126" s="255">
        <f>O126*H126</f>
        <v>0</v>
      </c>
      <c r="Q126" s="255">
        <v>0</v>
      </c>
      <c r="R126" s="255">
        <f>Q126*H126</f>
        <v>0</v>
      </c>
      <c r="S126" s="255">
        <v>0</v>
      </c>
      <c r="T126" s="256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57" t="s">
        <v>661</v>
      </c>
      <c r="AT126" s="257" t="s">
        <v>176</v>
      </c>
      <c r="AU126" s="257" t="s">
        <v>82</v>
      </c>
      <c r="AY126" s="18" t="s">
        <v>174</v>
      </c>
      <c r="BE126" s="258">
        <f>IF(N126="základní",J126,0)</f>
        <v>0</v>
      </c>
      <c r="BF126" s="258">
        <f>IF(N126="snížená",J126,0)</f>
        <v>0</v>
      </c>
      <c r="BG126" s="258">
        <f>IF(N126="zákl. přenesená",J126,0)</f>
        <v>0</v>
      </c>
      <c r="BH126" s="258">
        <f>IF(N126="sníž. přenesená",J126,0)</f>
        <v>0</v>
      </c>
      <c r="BI126" s="258">
        <f>IF(N126="nulová",J126,0)</f>
        <v>0</v>
      </c>
      <c r="BJ126" s="18" t="s">
        <v>80</v>
      </c>
      <c r="BK126" s="258">
        <f>ROUND(I126*H126,2)</f>
        <v>0</v>
      </c>
      <c r="BL126" s="18" t="s">
        <v>661</v>
      </c>
      <c r="BM126" s="257" t="s">
        <v>2359</v>
      </c>
    </row>
    <row r="127" spans="1:65" s="2" customFormat="1" ht="32.4" customHeight="1">
      <c r="A127" s="39"/>
      <c r="B127" s="40"/>
      <c r="C127" s="245" t="s">
        <v>180</v>
      </c>
      <c r="D127" s="245" t="s">
        <v>176</v>
      </c>
      <c r="E127" s="246" t="s">
        <v>2360</v>
      </c>
      <c r="F127" s="247" t="s">
        <v>2361</v>
      </c>
      <c r="G127" s="248" t="s">
        <v>179</v>
      </c>
      <c r="H127" s="249">
        <v>1</v>
      </c>
      <c r="I127" s="250"/>
      <c r="J127" s="251">
        <f>ROUND(I127*H127,2)</f>
        <v>0</v>
      </c>
      <c r="K127" s="252"/>
      <c r="L127" s="45"/>
      <c r="M127" s="253" t="s">
        <v>1</v>
      </c>
      <c r="N127" s="254" t="s">
        <v>38</v>
      </c>
      <c r="O127" s="92"/>
      <c r="P127" s="255">
        <f>O127*H127</f>
        <v>0</v>
      </c>
      <c r="Q127" s="255">
        <v>0</v>
      </c>
      <c r="R127" s="255">
        <f>Q127*H127</f>
        <v>0</v>
      </c>
      <c r="S127" s="255">
        <v>0</v>
      </c>
      <c r="T127" s="256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57" t="s">
        <v>661</v>
      </c>
      <c r="AT127" s="257" t="s">
        <v>176</v>
      </c>
      <c r="AU127" s="257" t="s">
        <v>82</v>
      </c>
      <c r="AY127" s="18" t="s">
        <v>174</v>
      </c>
      <c r="BE127" s="258">
        <f>IF(N127="základní",J127,0)</f>
        <v>0</v>
      </c>
      <c r="BF127" s="258">
        <f>IF(N127="snížená",J127,0)</f>
        <v>0</v>
      </c>
      <c r="BG127" s="258">
        <f>IF(N127="zákl. přenesená",J127,0)</f>
        <v>0</v>
      </c>
      <c r="BH127" s="258">
        <f>IF(N127="sníž. přenesená",J127,0)</f>
        <v>0</v>
      </c>
      <c r="BI127" s="258">
        <f>IF(N127="nulová",J127,0)</f>
        <v>0</v>
      </c>
      <c r="BJ127" s="18" t="s">
        <v>80</v>
      </c>
      <c r="BK127" s="258">
        <f>ROUND(I127*H127,2)</f>
        <v>0</v>
      </c>
      <c r="BL127" s="18" t="s">
        <v>661</v>
      </c>
      <c r="BM127" s="257" t="s">
        <v>2362</v>
      </c>
    </row>
    <row r="128" spans="1:65" s="2" customFormat="1" ht="21.6" customHeight="1">
      <c r="A128" s="39"/>
      <c r="B128" s="40"/>
      <c r="C128" s="245" t="s">
        <v>193</v>
      </c>
      <c r="D128" s="245" t="s">
        <v>176</v>
      </c>
      <c r="E128" s="246" t="s">
        <v>2363</v>
      </c>
      <c r="F128" s="247" t="s">
        <v>2364</v>
      </c>
      <c r="G128" s="248" t="s">
        <v>208</v>
      </c>
      <c r="H128" s="249">
        <v>45</v>
      </c>
      <c r="I128" s="250"/>
      <c r="J128" s="251">
        <f>ROUND(I128*H128,2)</f>
        <v>0</v>
      </c>
      <c r="K128" s="252"/>
      <c r="L128" s="45"/>
      <c r="M128" s="253" t="s">
        <v>1</v>
      </c>
      <c r="N128" s="254" t="s">
        <v>38</v>
      </c>
      <c r="O128" s="92"/>
      <c r="P128" s="255">
        <f>O128*H128</f>
        <v>0</v>
      </c>
      <c r="Q128" s="255">
        <v>0</v>
      </c>
      <c r="R128" s="255">
        <f>Q128*H128</f>
        <v>0</v>
      </c>
      <c r="S128" s="255">
        <v>0</v>
      </c>
      <c r="T128" s="256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57" t="s">
        <v>661</v>
      </c>
      <c r="AT128" s="257" t="s">
        <v>176</v>
      </c>
      <c r="AU128" s="257" t="s">
        <v>82</v>
      </c>
      <c r="AY128" s="18" t="s">
        <v>174</v>
      </c>
      <c r="BE128" s="258">
        <f>IF(N128="základní",J128,0)</f>
        <v>0</v>
      </c>
      <c r="BF128" s="258">
        <f>IF(N128="snížená",J128,0)</f>
        <v>0</v>
      </c>
      <c r="BG128" s="258">
        <f>IF(N128="zákl. přenesená",J128,0)</f>
        <v>0</v>
      </c>
      <c r="BH128" s="258">
        <f>IF(N128="sníž. přenesená",J128,0)</f>
        <v>0</v>
      </c>
      <c r="BI128" s="258">
        <f>IF(N128="nulová",J128,0)</f>
        <v>0</v>
      </c>
      <c r="BJ128" s="18" t="s">
        <v>80</v>
      </c>
      <c r="BK128" s="258">
        <f>ROUND(I128*H128,2)</f>
        <v>0</v>
      </c>
      <c r="BL128" s="18" t="s">
        <v>661</v>
      </c>
      <c r="BM128" s="257" t="s">
        <v>2365</v>
      </c>
    </row>
    <row r="129" spans="1:63" s="12" customFormat="1" ht="22.8" customHeight="1">
      <c r="A129" s="12"/>
      <c r="B129" s="229"/>
      <c r="C129" s="230"/>
      <c r="D129" s="231" t="s">
        <v>72</v>
      </c>
      <c r="E129" s="243" t="s">
        <v>2366</v>
      </c>
      <c r="F129" s="243" t="s">
        <v>2367</v>
      </c>
      <c r="G129" s="230"/>
      <c r="H129" s="230"/>
      <c r="I129" s="233"/>
      <c r="J129" s="244">
        <f>BK129</f>
        <v>0</v>
      </c>
      <c r="K129" s="230"/>
      <c r="L129" s="235"/>
      <c r="M129" s="236"/>
      <c r="N129" s="237"/>
      <c r="O129" s="237"/>
      <c r="P129" s="238">
        <f>SUM(P130:P157)</f>
        <v>0</v>
      </c>
      <c r="Q129" s="237"/>
      <c r="R129" s="238">
        <f>SUM(R130:R157)</f>
        <v>0.8282</v>
      </c>
      <c r="S129" s="237"/>
      <c r="T129" s="239">
        <f>SUM(T130:T157)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40" t="s">
        <v>80</v>
      </c>
      <c r="AT129" s="241" t="s">
        <v>72</v>
      </c>
      <c r="AU129" s="241" t="s">
        <v>80</v>
      </c>
      <c r="AY129" s="240" t="s">
        <v>174</v>
      </c>
      <c r="BK129" s="242">
        <f>SUM(BK130:BK157)</f>
        <v>0</v>
      </c>
    </row>
    <row r="130" spans="1:65" s="2" customFormat="1" ht="21.6" customHeight="1">
      <c r="A130" s="39"/>
      <c r="B130" s="40"/>
      <c r="C130" s="245" t="s">
        <v>197</v>
      </c>
      <c r="D130" s="245" t="s">
        <v>176</v>
      </c>
      <c r="E130" s="246" t="s">
        <v>2368</v>
      </c>
      <c r="F130" s="247" t="s">
        <v>2369</v>
      </c>
      <c r="G130" s="248" t="s">
        <v>179</v>
      </c>
      <c r="H130" s="249">
        <v>4</v>
      </c>
      <c r="I130" s="250"/>
      <c r="J130" s="251">
        <f>ROUND(I130*H130,2)</f>
        <v>0</v>
      </c>
      <c r="K130" s="252"/>
      <c r="L130" s="45"/>
      <c r="M130" s="253" t="s">
        <v>1</v>
      </c>
      <c r="N130" s="254" t="s">
        <v>38</v>
      </c>
      <c r="O130" s="92"/>
      <c r="P130" s="255">
        <f>O130*H130</f>
        <v>0</v>
      </c>
      <c r="Q130" s="255">
        <v>0</v>
      </c>
      <c r="R130" s="255">
        <f>Q130*H130</f>
        <v>0</v>
      </c>
      <c r="S130" s="255">
        <v>0</v>
      </c>
      <c r="T130" s="256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57" t="s">
        <v>661</v>
      </c>
      <c r="AT130" s="257" t="s">
        <v>176</v>
      </c>
      <c r="AU130" s="257" t="s">
        <v>82</v>
      </c>
      <c r="AY130" s="18" t="s">
        <v>174</v>
      </c>
      <c r="BE130" s="258">
        <f>IF(N130="základní",J130,0)</f>
        <v>0</v>
      </c>
      <c r="BF130" s="258">
        <f>IF(N130="snížená",J130,0)</f>
        <v>0</v>
      </c>
      <c r="BG130" s="258">
        <f>IF(N130="zákl. přenesená",J130,0)</f>
        <v>0</v>
      </c>
      <c r="BH130" s="258">
        <f>IF(N130="sníž. přenesená",J130,0)</f>
        <v>0</v>
      </c>
      <c r="BI130" s="258">
        <f>IF(N130="nulová",J130,0)</f>
        <v>0</v>
      </c>
      <c r="BJ130" s="18" t="s">
        <v>80</v>
      </c>
      <c r="BK130" s="258">
        <f>ROUND(I130*H130,2)</f>
        <v>0</v>
      </c>
      <c r="BL130" s="18" t="s">
        <v>661</v>
      </c>
      <c r="BM130" s="257" t="s">
        <v>2370</v>
      </c>
    </row>
    <row r="131" spans="1:65" s="2" customFormat="1" ht="32.4" customHeight="1">
      <c r="A131" s="39"/>
      <c r="B131" s="40"/>
      <c r="C131" s="245" t="s">
        <v>201</v>
      </c>
      <c r="D131" s="245" t="s">
        <v>176</v>
      </c>
      <c r="E131" s="246" t="s">
        <v>2371</v>
      </c>
      <c r="F131" s="247" t="s">
        <v>2372</v>
      </c>
      <c r="G131" s="248" t="s">
        <v>179</v>
      </c>
      <c r="H131" s="249">
        <v>1</v>
      </c>
      <c r="I131" s="250"/>
      <c r="J131" s="251">
        <f>ROUND(I131*H131,2)</f>
        <v>0</v>
      </c>
      <c r="K131" s="252"/>
      <c r="L131" s="45"/>
      <c r="M131" s="253" t="s">
        <v>1</v>
      </c>
      <c r="N131" s="254" t="s">
        <v>38</v>
      </c>
      <c r="O131" s="92"/>
      <c r="P131" s="255">
        <f>O131*H131</f>
        <v>0</v>
      </c>
      <c r="Q131" s="255">
        <v>0</v>
      </c>
      <c r="R131" s="255">
        <f>Q131*H131</f>
        <v>0</v>
      </c>
      <c r="S131" s="255">
        <v>0</v>
      </c>
      <c r="T131" s="256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57" t="s">
        <v>661</v>
      </c>
      <c r="AT131" s="257" t="s">
        <v>176</v>
      </c>
      <c r="AU131" s="257" t="s">
        <v>82</v>
      </c>
      <c r="AY131" s="18" t="s">
        <v>174</v>
      </c>
      <c r="BE131" s="258">
        <f>IF(N131="základní",J131,0)</f>
        <v>0</v>
      </c>
      <c r="BF131" s="258">
        <f>IF(N131="snížená",J131,0)</f>
        <v>0</v>
      </c>
      <c r="BG131" s="258">
        <f>IF(N131="zákl. přenesená",J131,0)</f>
        <v>0</v>
      </c>
      <c r="BH131" s="258">
        <f>IF(N131="sníž. přenesená",J131,0)</f>
        <v>0</v>
      </c>
      <c r="BI131" s="258">
        <f>IF(N131="nulová",J131,0)</f>
        <v>0</v>
      </c>
      <c r="BJ131" s="18" t="s">
        <v>80</v>
      </c>
      <c r="BK131" s="258">
        <f>ROUND(I131*H131,2)</f>
        <v>0</v>
      </c>
      <c r="BL131" s="18" t="s">
        <v>661</v>
      </c>
      <c r="BM131" s="257" t="s">
        <v>2373</v>
      </c>
    </row>
    <row r="132" spans="1:65" s="2" customFormat="1" ht="54" customHeight="1">
      <c r="A132" s="39"/>
      <c r="B132" s="40"/>
      <c r="C132" s="245" t="s">
        <v>205</v>
      </c>
      <c r="D132" s="245" t="s">
        <v>176</v>
      </c>
      <c r="E132" s="246" t="s">
        <v>2374</v>
      </c>
      <c r="F132" s="247" t="s">
        <v>2375</v>
      </c>
      <c r="G132" s="248" t="s">
        <v>179</v>
      </c>
      <c r="H132" s="249">
        <v>2</v>
      </c>
      <c r="I132" s="250"/>
      <c r="J132" s="251">
        <f>ROUND(I132*H132,2)</f>
        <v>0</v>
      </c>
      <c r="K132" s="252"/>
      <c r="L132" s="45"/>
      <c r="M132" s="253" t="s">
        <v>1</v>
      </c>
      <c r="N132" s="254" t="s">
        <v>38</v>
      </c>
      <c r="O132" s="92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7" t="s">
        <v>661</v>
      </c>
      <c r="AT132" s="257" t="s">
        <v>176</v>
      </c>
      <c r="AU132" s="257" t="s">
        <v>82</v>
      </c>
      <c r="AY132" s="18" t="s">
        <v>174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8" t="s">
        <v>80</v>
      </c>
      <c r="BK132" s="258">
        <f>ROUND(I132*H132,2)</f>
        <v>0</v>
      </c>
      <c r="BL132" s="18" t="s">
        <v>661</v>
      </c>
      <c r="BM132" s="257" t="s">
        <v>2376</v>
      </c>
    </row>
    <row r="133" spans="1:65" s="2" customFormat="1" ht="32.4" customHeight="1">
      <c r="A133" s="39"/>
      <c r="B133" s="40"/>
      <c r="C133" s="245" t="s">
        <v>210</v>
      </c>
      <c r="D133" s="245" t="s">
        <v>176</v>
      </c>
      <c r="E133" s="246" t="s">
        <v>2377</v>
      </c>
      <c r="F133" s="247" t="s">
        <v>2378</v>
      </c>
      <c r="G133" s="248" t="s">
        <v>987</v>
      </c>
      <c r="H133" s="249">
        <v>1</v>
      </c>
      <c r="I133" s="250"/>
      <c r="J133" s="251">
        <f>ROUND(I133*H133,2)</f>
        <v>0</v>
      </c>
      <c r="K133" s="252"/>
      <c r="L133" s="45"/>
      <c r="M133" s="253" t="s">
        <v>1</v>
      </c>
      <c r="N133" s="254" t="s">
        <v>38</v>
      </c>
      <c r="O133" s="92"/>
      <c r="P133" s="255">
        <f>O133*H133</f>
        <v>0</v>
      </c>
      <c r="Q133" s="255">
        <v>0</v>
      </c>
      <c r="R133" s="255">
        <f>Q133*H133</f>
        <v>0</v>
      </c>
      <c r="S133" s="255">
        <v>0</v>
      </c>
      <c r="T133" s="256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57" t="s">
        <v>661</v>
      </c>
      <c r="AT133" s="257" t="s">
        <v>176</v>
      </c>
      <c r="AU133" s="257" t="s">
        <v>82</v>
      </c>
      <c r="AY133" s="18" t="s">
        <v>174</v>
      </c>
      <c r="BE133" s="258">
        <f>IF(N133="základní",J133,0)</f>
        <v>0</v>
      </c>
      <c r="BF133" s="258">
        <f>IF(N133="snížená",J133,0)</f>
        <v>0</v>
      </c>
      <c r="BG133" s="258">
        <f>IF(N133="zákl. přenesená",J133,0)</f>
        <v>0</v>
      </c>
      <c r="BH133" s="258">
        <f>IF(N133="sníž. přenesená",J133,0)</f>
        <v>0</v>
      </c>
      <c r="BI133" s="258">
        <f>IF(N133="nulová",J133,0)</f>
        <v>0</v>
      </c>
      <c r="BJ133" s="18" t="s">
        <v>80</v>
      </c>
      <c r="BK133" s="258">
        <f>ROUND(I133*H133,2)</f>
        <v>0</v>
      </c>
      <c r="BL133" s="18" t="s">
        <v>661</v>
      </c>
      <c r="BM133" s="257" t="s">
        <v>2379</v>
      </c>
    </row>
    <row r="134" spans="1:65" s="2" customFormat="1" ht="14.4" customHeight="1">
      <c r="A134" s="39"/>
      <c r="B134" s="40"/>
      <c r="C134" s="245" t="s">
        <v>214</v>
      </c>
      <c r="D134" s="245" t="s">
        <v>176</v>
      </c>
      <c r="E134" s="246" t="s">
        <v>2380</v>
      </c>
      <c r="F134" s="247" t="s">
        <v>2381</v>
      </c>
      <c r="G134" s="248" t="s">
        <v>179</v>
      </c>
      <c r="H134" s="249">
        <v>1</v>
      </c>
      <c r="I134" s="250"/>
      <c r="J134" s="251">
        <f>ROUND(I134*H134,2)</f>
        <v>0</v>
      </c>
      <c r="K134" s="252"/>
      <c r="L134" s="45"/>
      <c r="M134" s="253" t="s">
        <v>1</v>
      </c>
      <c r="N134" s="254" t="s">
        <v>38</v>
      </c>
      <c r="O134" s="92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7" t="s">
        <v>661</v>
      </c>
      <c r="AT134" s="257" t="s">
        <v>176</v>
      </c>
      <c r="AU134" s="257" t="s">
        <v>82</v>
      </c>
      <c r="AY134" s="18" t="s">
        <v>174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8" t="s">
        <v>80</v>
      </c>
      <c r="BK134" s="258">
        <f>ROUND(I134*H134,2)</f>
        <v>0</v>
      </c>
      <c r="BL134" s="18" t="s">
        <v>661</v>
      </c>
      <c r="BM134" s="257" t="s">
        <v>2382</v>
      </c>
    </row>
    <row r="135" spans="1:65" s="2" customFormat="1" ht="32.4" customHeight="1">
      <c r="A135" s="39"/>
      <c r="B135" s="40"/>
      <c r="C135" s="245" t="s">
        <v>401</v>
      </c>
      <c r="D135" s="245" t="s">
        <v>176</v>
      </c>
      <c r="E135" s="246" t="s">
        <v>2383</v>
      </c>
      <c r="F135" s="247" t="s">
        <v>2384</v>
      </c>
      <c r="G135" s="248" t="s">
        <v>981</v>
      </c>
      <c r="H135" s="249">
        <v>1</v>
      </c>
      <c r="I135" s="250"/>
      <c r="J135" s="251">
        <f>ROUND(I135*H135,2)</f>
        <v>0</v>
      </c>
      <c r="K135" s="252"/>
      <c r="L135" s="45"/>
      <c r="M135" s="253" t="s">
        <v>1</v>
      </c>
      <c r="N135" s="254" t="s">
        <v>38</v>
      </c>
      <c r="O135" s="92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7" t="s">
        <v>661</v>
      </c>
      <c r="AT135" s="257" t="s">
        <v>176</v>
      </c>
      <c r="AU135" s="257" t="s">
        <v>82</v>
      </c>
      <c r="AY135" s="18" t="s">
        <v>174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8" t="s">
        <v>80</v>
      </c>
      <c r="BK135" s="258">
        <f>ROUND(I135*H135,2)</f>
        <v>0</v>
      </c>
      <c r="BL135" s="18" t="s">
        <v>661</v>
      </c>
      <c r="BM135" s="257" t="s">
        <v>2385</v>
      </c>
    </row>
    <row r="136" spans="1:65" s="2" customFormat="1" ht="14.4" customHeight="1">
      <c r="A136" s="39"/>
      <c r="B136" s="40"/>
      <c r="C136" s="245" t="s">
        <v>218</v>
      </c>
      <c r="D136" s="245" t="s">
        <v>176</v>
      </c>
      <c r="E136" s="246" t="s">
        <v>2386</v>
      </c>
      <c r="F136" s="247" t="s">
        <v>2387</v>
      </c>
      <c r="G136" s="248" t="s">
        <v>179</v>
      </c>
      <c r="H136" s="249">
        <v>3</v>
      </c>
      <c r="I136" s="250"/>
      <c r="J136" s="251">
        <f>ROUND(I136*H136,2)</f>
        <v>0</v>
      </c>
      <c r="K136" s="252"/>
      <c r="L136" s="45"/>
      <c r="M136" s="253" t="s">
        <v>1</v>
      </c>
      <c r="N136" s="254" t="s">
        <v>38</v>
      </c>
      <c r="O136" s="92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7" t="s">
        <v>661</v>
      </c>
      <c r="AT136" s="257" t="s">
        <v>176</v>
      </c>
      <c r="AU136" s="257" t="s">
        <v>82</v>
      </c>
      <c r="AY136" s="18" t="s">
        <v>174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8" t="s">
        <v>80</v>
      </c>
      <c r="BK136" s="258">
        <f>ROUND(I136*H136,2)</f>
        <v>0</v>
      </c>
      <c r="BL136" s="18" t="s">
        <v>661</v>
      </c>
      <c r="BM136" s="257" t="s">
        <v>2388</v>
      </c>
    </row>
    <row r="137" spans="1:65" s="2" customFormat="1" ht="21.6" customHeight="1">
      <c r="A137" s="39"/>
      <c r="B137" s="40"/>
      <c r="C137" s="245" t="s">
        <v>225</v>
      </c>
      <c r="D137" s="245" t="s">
        <v>176</v>
      </c>
      <c r="E137" s="246" t="s">
        <v>2389</v>
      </c>
      <c r="F137" s="247" t="s">
        <v>2390</v>
      </c>
      <c r="G137" s="248" t="s">
        <v>208</v>
      </c>
      <c r="H137" s="249">
        <v>25</v>
      </c>
      <c r="I137" s="250"/>
      <c r="J137" s="251">
        <f>ROUND(I137*H137,2)</f>
        <v>0</v>
      </c>
      <c r="K137" s="252"/>
      <c r="L137" s="45"/>
      <c r="M137" s="253" t="s">
        <v>1</v>
      </c>
      <c r="N137" s="254" t="s">
        <v>38</v>
      </c>
      <c r="O137" s="92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7" t="s">
        <v>661</v>
      </c>
      <c r="AT137" s="257" t="s">
        <v>176</v>
      </c>
      <c r="AU137" s="257" t="s">
        <v>82</v>
      </c>
      <c r="AY137" s="18" t="s">
        <v>174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8" t="s">
        <v>80</v>
      </c>
      <c r="BK137" s="258">
        <f>ROUND(I137*H137,2)</f>
        <v>0</v>
      </c>
      <c r="BL137" s="18" t="s">
        <v>661</v>
      </c>
      <c r="BM137" s="257" t="s">
        <v>2391</v>
      </c>
    </row>
    <row r="138" spans="1:65" s="2" customFormat="1" ht="21.6" customHeight="1">
      <c r="A138" s="39"/>
      <c r="B138" s="40"/>
      <c r="C138" s="245" t="s">
        <v>230</v>
      </c>
      <c r="D138" s="245" t="s">
        <v>176</v>
      </c>
      <c r="E138" s="246" t="s">
        <v>2392</v>
      </c>
      <c r="F138" s="247" t="s">
        <v>2393</v>
      </c>
      <c r="G138" s="248" t="s">
        <v>179</v>
      </c>
      <c r="H138" s="249">
        <v>1</v>
      </c>
      <c r="I138" s="250"/>
      <c r="J138" s="251">
        <f>ROUND(I138*H138,2)</f>
        <v>0</v>
      </c>
      <c r="K138" s="252"/>
      <c r="L138" s="45"/>
      <c r="M138" s="253" t="s">
        <v>1</v>
      </c>
      <c r="N138" s="254" t="s">
        <v>38</v>
      </c>
      <c r="O138" s="92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7" t="s">
        <v>661</v>
      </c>
      <c r="AT138" s="257" t="s">
        <v>176</v>
      </c>
      <c r="AU138" s="257" t="s">
        <v>82</v>
      </c>
      <c r="AY138" s="18" t="s">
        <v>174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8" t="s">
        <v>80</v>
      </c>
      <c r="BK138" s="258">
        <f>ROUND(I138*H138,2)</f>
        <v>0</v>
      </c>
      <c r="BL138" s="18" t="s">
        <v>661</v>
      </c>
      <c r="BM138" s="257" t="s">
        <v>2394</v>
      </c>
    </row>
    <row r="139" spans="1:65" s="2" customFormat="1" ht="32.4" customHeight="1">
      <c r="A139" s="39"/>
      <c r="B139" s="40"/>
      <c r="C139" s="245" t="s">
        <v>234</v>
      </c>
      <c r="D139" s="245" t="s">
        <v>176</v>
      </c>
      <c r="E139" s="246" t="s">
        <v>2395</v>
      </c>
      <c r="F139" s="247" t="s">
        <v>2396</v>
      </c>
      <c r="G139" s="248" t="s">
        <v>179</v>
      </c>
      <c r="H139" s="249">
        <v>1</v>
      </c>
      <c r="I139" s="250"/>
      <c r="J139" s="251">
        <f>ROUND(I139*H139,2)</f>
        <v>0</v>
      </c>
      <c r="K139" s="252"/>
      <c r="L139" s="45"/>
      <c r="M139" s="253" t="s">
        <v>1</v>
      </c>
      <c r="N139" s="254" t="s">
        <v>38</v>
      </c>
      <c r="O139" s="92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7" t="s">
        <v>661</v>
      </c>
      <c r="AT139" s="257" t="s">
        <v>176</v>
      </c>
      <c r="AU139" s="257" t="s">
        <v>82</v>
      </c>
      <c r="AY139" s="18" t="s">
        <v>174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8" t="s">
        <v>80</v>
      </c>
      <c r="BK139" s="258">
        <f>ROUND(I139*H139,2)</f>
        <v>0</v>
      </c>
      <c r="BL139" s="18" t="s">
        <v>661</v>
      </c>
      <c r="BM139" s="257" t="s">
        <v>2397</v>
      </c>
    </row>
    <row r="140" spans="1:65" s="2" customFormat="1" ht="14.4" customHeight="1">
      <c r="A140" s="39"/>
      <c r="B140" s="40"/>
      <c r="C140" s="245" t="s">
        <v>8</v>
      </c>
      <c r="D140" s="245" t="s">
        <v>176</v>
      </c>
      <c r="E140" s="246" t="s">
        <v>2398</v>
      </c>
      <c r="F140" s="247" t="s">
        <v>2399</v>
      </c>
      <c r="G140" s="248" t="s">
        <v>208</v>
      </c>
      <c r="H140" s="249">
        <v>25</v>
      </c>
      <c r="I140" s="250"/>
      <c r="J140" s="251">
        <f>ROUND(I140*H140,2)</f>
        <v>0</v>
      </c>
      <c r="K140" s="252"/>
      <c r="L140" s="45"/>
      <c r="M140" s="253" t="s">
        <v>1</v>
      </c>
      <c r="N140" s="254" t="s">
        <v>38</v>
      </c>
      <c r="O140" s="92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7" t="s">
        <v>661</v>
      </c>
      <c r="AT140" s="257" t="s">
        <v>176</v>
      </c>
      <c r="AU140" s="257" t="s">
        <v>82</v>
      </c>
      <c r="AY140" s="18" t="s">
        <v>174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8" t="s">
        <v>80</v>
      </c>
      <c r="BK140" s="258">
        <f>ROUND(I140*H140,2)</f>
        <v>0</v>
      </c>
      <c r="BL140" s="18" t="s">
        <v>661</v>
      </c>
      <c r="BM140" s="257" t="s">
        <v>2400</v>
      </c>
    </row>
    <row r="141" spans="1:65" s="2" customFormat="1" ht="21.6" customHeight="1">
      <c r="A141" s="39"/>
      <c r="B141" s="40"/>
      <c r="C141" s="245" t="s">
        <v>241</v>
      </c>
      <c r="D141" s="245" t="s">
        <v>176</v>
      </c>
      <c r="E141" s="246" t="s">
        <v>2401</v>
      </c>
      <c r="F141" s="247" t="s">
        <v>2402</v>
      </c>
      <c r="G141" s="248" t="s">
        <v>987</v>
      </c>
      <c r="H141" s="249">
        <v>1</v>
      </c>
      <c r="I141" s="250"/>
      <c r="J141" s="251">
        <f>ROUND(I141*H141,2)</f>
        <v>0</v>
      </c>
      <c r="K141" s="252"/>
      <c r="L141" s="45"/>
      <c r="M141" s="253" t="s">
        <v>1</v>
      </c>
      <c r="N141" s="254" t="s">
        <v>38</v>
      </c>
      <c r="O141" s="92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7" t="s">
        <v>661</v>
      </c>
      <c r="AT141" s="257" t="s">
        <v>176</v>
      </c>
      <c r="AU141" s="257" t="s">
        <v>82</v>
      </c>
      <c r="AY141" s="18" t="s">
        <v>174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8" t="s">
        <v>80</v>
      </c>
      <c r="BK141" s="258">
        <f>ROUND(I141*H141,2)</f>
        <v>0</v>
      </c>
      <c r="BL141" s="18" t="s">
        <v>661</v>
      </c>
      <c r="BM141" s="257" t="s">
        <v>2403</v>
      </c>
    </row>
    <row r="142" spans="1:65" s="2" customFormat="1" ht="14.4" customHeight="1">
      <c r="A142" s="39"/>
      <c r="B142" s="40"/>
      <c r="C142" s="245" t="s">
        <v>248</v>
      </c>
      <c r="D142" s="245" t="s">
        <v>176</v>
      </c>
      <c r="E142" s="246" t="s">
        <v>2404</v>
      </c>
      <c r="F142" s="247" t="s">
        <v>2405</v>
      </c>
      <c r="G142" s="248" t="s">
        <v>179</v>
      </c>
      <c r="H142" s="249">
        <v>2</v>
      </c>
      <c r="I142" s="250"/>
      <c r="J142" s="251">
        <f>ROUND(I142*H142,2)</f>
        <v>0</v>
      </c>
      <c r="K142" s="252"/>
      <c r="L142" s="45"/>
      <c r="M142" s="253" t="s">
        <v>1</v>
      </c>
      <c r="N142" s="254" t="s">
        <v>38</v>
      </c>
      <c r="O142" s="92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7" t="s">
        <v>661</v>
      </c>
      <c r="AT142" s="257" t="s">
        <v>176</v>
      </c>
      <c r="AU142" s="257" t="s">
        <v>82</v>
      </c>
      <c r="AY142" s="18" t="s">
        <v>174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8" t="s">
        <v>80</v>
      </c>
      <c r="BK142" s="258">
        <f>ROUND(I142*H142,2)</f>
        <v>0</v>
      </c>
      <c r="BL142" s="18" t="s">
        <v>661</v>
      </c>
      <c r="BM142" s="257" t="s">
        <v>2406</v>
      </c>
    </row>
    <row r="143" spans="1:65" s="2" customFormat="1" ht="64.8" customHeight="1">
      <c r="A143" s="39"/>
      <c r="B143" s="40"/>
      <c r="C143" s="245" t="s">
        <v>253</v>
      </c>
      <c r="D143" s="245" t="s">
        <v>176</v>
      </c>
      <c r="E143" s="246" t="s">
        <v>2407</v>
      </c>
      <c r="F143" s="247" t="s">
        <v>2408</v>
      </c>
      <c r="G143" s="248" t="s">
        <v>987</v>
      </c>
      <c r="H143" s="249">
        <v>2</v>
      </c>
      <c r="I143" s="250"/>
      <c r="J143" s="251">
        <f>ROUND(I143*H143,2)</f>
        <v>0</v>
      </c>
      <c r="K143" s="252"/>
      <c r="L143" s="45"/>
      <c r="M143" s="253" t="s">
        <v>1</v>
      </c>
      <c r="N143" s="254" t="s">
        <v>38</v>
      </c>
      <c r="O143" s="92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7" t="s">
        <v>661</v>
      </c>
      <c r="AT143" s="257" t="s">
        <v>176</v>
      </c>
      <c r="AU143" s="257" t="s">
        <v>82</v>
      </c>
      <c r="AY143" s="18" t="s">
        <v>174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8" t="s">
        <v>80</v>
      </c>
      <c r="BK143" s="258">
        <f>ROUND(I143*H143,2)</f>
        <v>0</v>
      </c>
      <c r="BL143" s="18" t="s">
        <v>661</v>
      </c>
      <c r="BM143" s="257" t="s">
        <v>2409</v>
      </c>
    </row>
    <row r="144" spans="1:65" s="2" customFormat="1" ht="64.8" customHeight="1">
      <c r="A144" s="39"/>
      <c r="B144" s="40"/>
      <c r="C144" s="245" t="s">
        <v>258</v>
      </c>
      <c r="D144" s="245" t="s">
        <v>176</v>
      </c>
      <c r="E144" s="246" t="s">
        <v>2410</v>
      </c>
      <c r="F144" s="247" t="s">
        <v>2411</v>
      </c>
      <c r="G144" s="248" t="s">
        <v>987</v>
      </c>
      <c r="H144" s="249">
        <v>1</v>
      </c>
      <c r="I144" s="250"/>
      <c r="J144" s="251">
        <f>ROUND(I144*H144,2)</f>
        <v>0</v>
      </c>
      <c r="K144" s="252"/>
      <c r="L144" s="45"/>
      <c r="M144" s="253" t="s">
        <v>1</v>
      </c>
      <c r="N144" s="254" t="s">
        <v>38</v>
      </c>
      <c r="O144" s="92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7" t="s">
        <v>661</v>
      </c>
      <c r="AT144" s="257" t="s">
        <v>176</v>
      </c>
      <c r="AU144" s="257" t="s">
        <v>82</v>
      </c>
      <c r="AY144" s="18" t="s">
        <v>174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8" t="s">
        <v>80</v>
      </c>
      <c r="BK144" s="258">
        <f>ROUND(I144*H144,2)</f>
        <v>0</v>
      </c>
      <c r="BL144" s="18" t="s">
        <v>661</v>
      </c>
      <c r="BM144" s="257" t="s">
        <v>2412</v>
      </c>
    </row>
    <row r="145" spans="1:65" s="2" customFormat="1" ht="32.4" customHeight="1">
      <c r="A145" s="39"/>
      <c r="B145" s="40"/>
      <c r="C145" s="245" t="s">
        <v>263</v>
      </c>
      <c r="D145" s="245" t="s">
        <v>176</v>
      </c>
      <c r="E145" s="246" t="s">
        <v>2413</v>
      </c>
      <c r="F145" s="247" t="s">
        <v>2414</v>
      </c>
      <c r="G145" s="248" t="s">
        <v>987</v>
      </c>
      <c r="H145" s="249">
        <v>1</v>
      </c>
      <c r="I145" s="250"/>
      <c r="J145" s="251">
        <f>ROUND(I145*H145,2)</f>
        <v>0</v>
      </c>
      <c r="K145" s="252"/>
      <c r="L145" s="45"/>
      <c r="M145" s="253" t="s">
        <v>1</v>
      </c>
      <c r="N145" s="254" t="s">
        <v>38</v>
      </c>
      <c r="O145" s="92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7" t="s">
        <v>661</v>
      </c>
      <c r="AT145" s="257" t="s">
        <v>176</v>
      </c>
      <c r="AU145" s="257" t="s">
        <v>82</v>
      </c>
      <c r="AY145" s="18" t="s">
        <v>174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8" t="s">
        <v>80</v>
      </c>
      <c r="BK145" s="258">
        <f>ROUND(I145*H145,2)</f>
        <v>0</v>
      </c>
      <c r="BL145" s="18" t="s">
        <v>661</v>
      </c>
      <c r="BM145" s="257" t="s">
        <v>2415</v>
      </c>
    </row>
    <row r="146" spans="1:65" s="2" customFormat="1" ht="32.4" customHeight="1">
      <c r="A146" s="39"/>
      <c r="B146" s="40"/>
      <c r="C146" s="245" t="s">
        <v>7</v>
      </c>
      <c r="D146" s="245" t="s">
        <v>176</v>
      </c>
      <c r="E146" s="246" t="s">
        <v>2416</v>
      </c>
      <c r="F146" s="247" t="s">
        <v>2378</v>
      </c>
      <c r="G146" s="248" t="s">
        <v>987</v>
      </c>
      <c r="H146" s="249">
        <v>1</v>
      </c>
      <c r="I146" s="250"/>
      <c r="J146" s="251">
        <f>ROUND(I146*H146,2)</f>
        <v>0</v>
      </c>
      <c r="K146" s="252"/>
      <c r="L146" s="45"/>
      <c r="M146" s="253" t="s">
        <v>1</v>
      </c>
      <c r="N146" s="254" t="s">
        <v>38</v>
      </c>
      <c r="O146" s="92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7" t="s">
        <v>661</v>
      </c>
      <c r="AT146" s="257" t="s">
        <v>176</v>
      </c>
      <c r="AU146" s="257" t="s">
        <v>82</v>
      </c>
      <c r="AY146" s="18" t="s">
        <v>174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8" t="s">
        <v>80</v>
      </c>
      <c r="BK146" s="258">
        <f>ROUND(I146*H146,2)</f>
        <v>0</v>
      </c>
      <c r="BL146" s="18" t="s">
        <v>661</v>
      </c>
      <c r="BM146" s="257" t="s">
        <v>2417</v>
      </c>
    </row>
    <row r="147" spans="1:65" s="2" customFormat="1" ht="43.2" customHeight="1">
      <c r="A147" s="39"/>
      <c r="B147" s="40"/>
      <c r="C147" s="245" t="s">
        <v>270</v>
      </c>
      <c r="D147" s="245" t="s">
        <v>176</v>
      </c>
      <c r="E147" s="246" t="s">
        <v>2418</v>
      </c>
      <c r="F147" s="247" t="s">
        <v>2419</v>
      </c>
      <c r="G147" s="248" t="s">
        <v>179</v>
      </c>
      <c r="H147" s="249">
        <v>1</v>
      </c>
      <c r="I147" s="250"/>
      <c r="J147" s="251">
        <f>ROUND(I147*H147,2)</f>
        <v>0</v>
      </c>
      <c r="K147" s="252"/>
      <c r="L147" s="45"/>
      <c r="M147" s="253" t="s">
        <v>1</v>
      </c>
      <c r="N147" s="254" t="s">
        <v>38</v>
      </c>
      <c r="O147" s="92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7" t="s">
        <v>661</v>
      </c>
      <c r="AT147" s="257" t="s">
        <v>176</v>
      </c>
      <c r="AU147" s="257" t="s">
        <v>82</v>
      </c>
      <c r="AY147" s="18" t="s">
        <v>174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8" t="s">
        <v>80</v>
      </c>
      <c r="BK147" s="258">
        <f>ROUND(I147*H147,2)</f>
        <v>0</v>
      </c>
      <c r="BL147" s="18" t="s">
        <v>661</v>
      </c>
      <c r="BM147" s="257" t="s">
        <v>2420</v>
      </c>
    </row>
    <row r="148" spans="1:65" s="2" customFormat="1" ht="43.2" customHeight="1">
      <c r="A148" s="39"/>
      <c r="B148" s="40"/>
      <c r="C148" s="245" t="s">
        <v>276</v>
      </c>
      <c r="D148" s="245" t="s">
        <v>176</v>
      </c>
      <c r="E148" s="246" t="s">
        <v>2421</v>
      </c>
      <c r="F148" s="247" t="s">
        <v>2422</v>
      </c>
      <c r="G148" s="248" t="s">
        <v>179</v>
      </c>
      <c r="H148" s="249">
        <v>1</v>
      </c>
      <c r="I148" s="250"/>
      <c r="J148" s="251">
        <f>ROUND(I148*H148,2)</f>
        <v>0</v>
      </c>
      <c r="K148" s="252"/>
      <c r="L148" s="45"/>
      <c r="M148" s="253" t="s">
        <v>1</v>
      </c>
      <c r="N148" s="254" t="s">
        <v>38</v>
      </c>
      <c r="O148" s="92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7" t="s">
        <v>661</v>
      </c>
      <c r="AT148" s="257" t="s">
        <v>176</v>
      </c>
      <c r="AU148" s="257" t="s">
        <v>82</v>
      </c>
      <c r="AY148" s="18" t="s">
        <v>174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8" t="s">
        <v>80</v>
      </c>
      <c r="BK148" s="258">
        <f>ROUND(I148*H148,2)</f>
        <v>0</v>
      </c>
      <c r="BL148" s="18" t="s">
        <v>661</v>
      </c>
      <c r="BM148" s="257" t="s">
        <v>2423</v>
      </c>
    </row>
    <row r="149" spans="1:65" s="2" customFormat="1" ht="21.6" customHeight="1">
      <c r="A149" s="39"/>
      <c r="B149" s="40"/>
      <c r="C149" s="245" t="s">
        <v>280</v>
      </c>
      <c r="D149" s="245" t="s">
        <v>176</v>
      </c>
      <c r="E149" s="246" t="s">
        <v>2424</v>
      </c>
      <c r="F149" s="247" t="s">
        <v>2425</v>
      </c>
      <c r="G149" s="248" t="s">
        <v>179</v>
      </c>
      <c r="H149" s="249">
        <v>1</v>
      </c>
      <c r="I149" s="250"/>
      <c r="J149" s="251">
        <f>ROUND(I149*H149,2)</f>
        <v>0</v>
      </c>
      <c r="K149" s="252"/>
      <c r="L149" s="45"/>
      <c r="M149" s="253" t="s">
        <v>1</v>
      </c>
      <c r="N149" s="254" t="s">
        <v>38</v>
      </c>
      <c r="O149" s="92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7" t="s">
        <v>661</v>
      </c>
      <c r="AT149" s="257" t="s">
        <v>176</v>
      </c>
      <c r="AU149" s="257" t="s">
        <v>82</v>
      </c>
      <c r="AY149" s="18" t="s">
        <v>174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8" t="s">
        <v>80</v>
      </c>
      <c r="BK149" s="258">
        <f>ROUND(I149*H149,2)</f>
        <v>0</v>
      </c>
      <c r="BL149" s="18" t="s">
        <v>661</v>
      </c>
      <c r="BM149" s="257" t="s">
        <v>2426</v>
      </c>
    </row>
    <row r="150" spans="1:65" s="2" customFormat="1" ht="14.4" customHeight="1">
      <c r="A150" s="39"/>
      <c r="B150" s="40"/>
      <c r="C150" s="245" t="s">
        <v>284</v>
      </c>
      <c r="D150" s="245" t="s">
        <v>176</v>
      </c>
      <c r="E150" s="246" t="s">
        <v>2427</v>
      </c>
      <c r="F150" s="247" t="s">
        <v>2428</v>
      </c>
      <c r="G150" s="248" t="s">
        <v>179</v>
      </c>
      <c r="H150" s="249">
        <v>1</v>
      </c>
      <c r="I150" s="250"/>
      <c r="J150" s="251">
        <f>ROUND(I150*H150,2)</f>
        <v>0</v>
      </c>
      <c r="K150" s="252"/>
      <c r="L150" s="45"/>
      <c r="M150" s="253" t="s">
        <v>1</v>
      </c>
      <c r="N150" s="254" t="s">
        <v>38</v>
      </c>
      <c r="O150" s="92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7" t="s">
        <v>661</v>
      </c>
      <c r="AT150" s="257" t="s">
        <v>176</v>
      </c>
      <c r="AU150" s="257" t="s">
        <v>82</v>
      </c>
      <c r="AY150" s="18" t="s">
        <v>174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8" t="s">
        <v>80</v>
      </c>
      <c r="BK150" s="258">
        <f>ROUND(I150*H150,2)</f>
        <v>0</v>
      </c>
      <c r="BL150" s="18" t="s">
        <v>661</v>
      </c>
      <c r="BM150" s="257" t="s">
        <v>2429</v>
      </c>
    </row>
    <row r="151" spans="1:65" s="2" customFormat="1" ht="43.2" customHeight="1">
      <c r="A151" s="39"/>
      <c r="B151" s="40"/>
      <c r="C151" s="245" t="s">
        <v>289</v>
      </c>
      <c r="D151" s="245" t="s">
        <v>176</v>
      </c>
      <c r="E151" s="246" t="s">
        <v>2430</v>
      </c>
      <c r="F151" s="247" t="s">
        <v>2431</v>
      </c>
      <c r="G151" s="248" t="s">
        <v>179</v>
      </c>
      <c r="H151" s="249">
        <v>1</v>
      </c>
      <c r="I151" s="250"/>
      <c r="J151" s="251">
        <f>ROUND(I151*H151,2)</f>
        <v>0</v>
      </c>
      <c r="K151" s="252"/>
      <c r="L151" s="45"/>
      <c r="M151" s="253" t="s">
        <v>1</v>
      </c>
      <c r="N151" s="254" t="s">
        <v>38</v>
      </c>
      <c r="O151" s="92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7" t="s">
        <v>661</v>
      </c>
      <c r="AT151" s="257" t="s">
        <v>176</v>
      </c>
      <c r="AU151" s="257" t="s">
        <v>82</v>
      </c>
      <c r="AY151" s="18" t="s">
        <v>174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8" t="s">
        <v>80</v>
      </c>
      <c r="BK151" s="258">
        <f>ROUND(I151*H151,2)</f>
        <v>0</v>
      </c>
      <c r="BL151" s="18" t="s">
        <v>661</v>
      </c>
      <c r="BM151" s="257" t="s">
        <v>2432</v>
      </c>
    </row>
    <row r="152" spans="1:65" s="2" customFormat="1" ht="32.4" customHeight="1">
      <c r="A152" s="39"/>
      <c r="B152" s="40"/>
      <c r="C152" s="245" t="s">
        <v>293</v>
      </c>
      <c r="D152" s="245" t="s">
        <v>176</v>
      </c>
      <c r="E152" s="246" t="s">
        <v>2433</v>
      </c>
      <c r="F152" s="247" t="s">
        <v>2434</v>
      </c>
      <c r="G152" s="248" t="s">
        <v>179</v>
      </c>
      <c r="H152" s="249">
        <v>1</v>
      </c>
      <c r="I152" s="250"/>
      <c r="J152" s="251">
        <f>ROUND(I152*H152,2)</f>
        <v>0</v>
      </c>
      <c r="K152" s="252"/>
      <c r="L152" s="45"/>
      <c r="M152" s="253" t="s">
        <v>1</v>
      </c>
      <c r="N152" s="254" t="s">
        <v>38</v>
      </c>
      <c r="O152" s="92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7" t="s">
        <v>661</v>
      </c>
      <c r="AT152" s="257" t="s">
        <v>176</v>
      </c>
      <c r="AU152" s="257" t="s">
        <v>82</v>
      </c>
      <c r="AY152" s="18" t="s">
        <v>174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8" t="s">
        <v>80</v>
      </c>
      <c r="BK152" s="258">
        <f>ROUND(I152*H152,2)</f>
        <v>0</v>
      </c>
      <c r="BL152" s="18" t="s">
        <v>661</v>
      </c>
      <c r="BM152" s="257" t="s">
        <v>2435</v>
      </c>
    </row>
    <row r="153" spans="1:65" s="2" customFormat="1" ht="21.6" customHeight="1">
      <c r="A153" s="39"/>
      <c r="B153" s="40"/>
      <c r="C153" s="245" t="s">
        <v>297</v>
      </c>
      <c r="D153" s="245" t="s">
        <v>176</v>
      </c>
      <c r="E153" s="246" t="s">
        <v>2436</v>
      </c>
      <c r="F153" s="247" t="s">
        <v>2437</v>
      </c>
      <c r="G153" s="248" t="s">
        <v>221</v>
      </c>
      <c r="H153" s="249">
        <v>25</v>
      </c>
      <c r="I153" s="250"/>
      <c r="J153" s="251">
        <f>ROUND(I153*H153,2)</f>
        <v>0</v>
      </c>
      <c r="K153" s="252"/>
      <c r="L153" s="45"/>
      <c r="M153" s="253" t="s">
        <v>1</v>
      </c>
      <c r="N153" s="254" t="s">
        <v>38</v>
      </c>
      <c r="O153" s="92"/>
      <c r="P153" s="255">
        <f>O153*H153</f>
        <v>0</v>
      </c>
      <c r="Q153" s="255">
        <v>0.0202</v>
      </c>
      <c r="R153" s="255">
        <f>Q153*H153</f>
        <v>0.505</v>
      </c>
      <c r="S153" s="255">
        <v>0</v>
      </c>
      <c r="T153" s="256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7" t="s">
        <v>661</v>
      </c>
      <c r="AT153" s="257" t="s">
        <v>176</v>
      </c>
      <c r="AU153" s="257" t="s">
        <v>82</v>
      </c>
      <c r="AY153" s="18" t="s">
        <v>174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8" t="s">
        <v>80</v>
      </c>
      <c r="BK153" s="258">
        <f>ROUND(I153*H153,2)</f>
        <v>0</v>
      </c>
      <c r="BL153" s="18" t="s">
        <v>661</v>
      </c>
      <c r="BM153" s="257" t="s">
        <v>2438</v>
      </c>
    </row>
    <row r="154" spans="1:65" s="2" customFormat="1" ht="21.6" customHeight="1">
      <c r="A154" s="39"/>
      <c r="B154" s="40"/>
      <c r="C154" s="245" t="s">
        <v>301</v>
      </c>
      <c r="D154" s="245" t="s">
        <v>176</v>
      </c>
      <c r="E154" s="246" t="s">
        <v>2439</v>
      </c>
      <c r="F154" s="247" t="s">
        <v>2440</v>
      </c>
      <c r="G154" s="248" t="s">
        <v>179</v>
      </c>
      <c r="H154" s="249">
        <v>16</v>
      </c>
      <c r="I154" s="250"/>
      <c r="J154" s="251">
        <f>ROUND(I154*H154,2)</f>
        <v>0</v>
      </c>
      <c r="K154" s="252"/>
      <c r="L154" s="45"/>
      <c r="M154" s="253" t="s">
        <v>1</v>
      </c>
      <c r="N154" s="254" t="s">
        <v>38</v>
      </c>
      <c r="O154" s="92"/>
      <c r="P154" s="255">
        <f>O154*H154</f>
        <v>0</v>
      </c>
      <c r="Q154" s="255">
        <v>0.0202</v>
      </c>
      <c r="R154" s="255">
        <f>Q154*H154</f>
        <v>0.3232</v>
      </c>
      <c r="S154" s="255">
        <v>0</v>
      </c>
      <c r="T154" s="256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57" t="s">
        <v>661</v>
      </c>
      <c r="AT154" s="257" t="s">
        <v>176</v>
      </c>
      <c r="AU154" s="257" t="s">
        <v>82</v>
      </c>
      <c r="AY154" s="18" t="s">
        <v>174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8" t="s">
        <v>80</v>
      </c>
      <c r="BK154" s="258">
        <f>ROUND(I154*H154,2)</f>
        <v>0</v>
      </c>
      <c r="BL154" s="18" t="s">
        <v>661</v>
      </c>
      <c r="BM154" s="257" t="s">
        <v>2441</v>
      </c>
    </row>
    <row r="155" spans="1:65" s="2" customFormat="1" ht="32.4" customHeight="1">
      <c r="A155" s="39"/>
      <c r="B155" s="40"/>
      <c r="C155" s="245" t="s">
        <v>307</v>
      </c>
      <c r="D155" s="245" t="s">
        <v>176</v>
      </c>
      <c r="E155" s="246" t="s">
        <v>2442</v>
      </c>
      <c r="F155" s="247" t="s">
        <v>2443</v>
      </c>
      <c r="G155" s="248" t="s">
        <v>208</v>
      </c>
      <c r="H155" s="249">
        <v>85</v>
      </c>
      <c r="I155" s="250"/>
      <c r="J155" s="251">
        <f>ROUND(I155*H155,2)</f>
        <v>0</v>
      </c>
      <c r="K155" s="252"/>
      <c r="L155" s="45"/>
      <c r="M155" s="253" t="s">
        <v>1</v>
      </c>
      <c r="N155" s="254" t="s">
        <v>38</v>
      </c>
      <c r="O155" s="92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57" t="s">
        <v>661</v>
      </c>
      <c r="AT155" s="257" t="s">
        <v>176</v>
      </c>
      <c r="AU155" s="257" t="s">
        <v>82</v>
      </c>
      <c r="AY155" s="18" t="s">
        <v>174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8" t="s">
        <v>80</v>
      </c>
      <c r="BK155" s="258">
        <f>ROUND(I155*H155,2)</f>
        <v>0</v>
      </c>
      <c r="BL155" s="18" t="s">
        <v>661</v>
      </c>
      <c r="BM155" s="257" t="s">
        <v>2444</v>
      </c>
    </row>
    <row r="156" spans="1:65" s="2" customFormat="1" ht="32.4" customHeight="1">
      <c r="A156" s="39"/>
      <c r="B156" s="40"/>
      <c r="C156" s="245" t="s">
        <v>311</v>
      </c>
      <c r="D156" s="245" t="s">
        <v>176</v>
      </c>
      <c r="E156" s="246" t="s">
        <v>2445</v>
      </c>
      <c r="F156" s="247" t="s">
        <v>2446</v>
      </c>
      <c r="G156" s="248" t="s">
        <v>208</v>
      </c>
      <c r="H156" s="249">
        <v>23</v>
      </c>
      <c r="I156" s="250"/>
      <c r="J156" s="251">
        <f>ROUND(I156*H156,2)</f>
        <v>0</v>
      </c>
      <c r="K156" s="252"/>
      <c r="L156" s="45"/>
      <c r="M156" s="253" t="s">
        <v>1</v>
      </c>
      <c r="N156" s="254" t="s">
        <v>38</v>
      </c>
      <c r="O156" s="92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7" t="s">
        <v>661</v>
      </c>
      <c r="AT156" s="257" t="s">
        <v>176</v>
      </c>
      <c r="AU156" s="257" t="s">
        <v>82</v>
      </c>
      <c r="AY156" s="18" t="s">
        <v>174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8" t="s">
        <v>80</v>
      </c>
      <c r="BK156" s="258">
        <f>ROUND(I156*H156,2)</f>
        <v>0</v>
      </c>
      <c r="BL156" s="18" t="s">
        <v>661</v>
      </c>
      <c r="BM156" s="257" t="s">
        <v>2447</v>
      </c>
    </row>
    <row r="157" spans="1:65" s="2" customFormat="1" ht="21.6" customHeight="1">
      <c r="A157" s="39"/>
      <c r="B157" s="40"/>
      <c r="C157" s="245" t="s">
        <v>315</v>
      </c>
      <c r="D157" s="245" t="s">
        <v>176</v>
      </c>
      <c r="E157" s="246" t="s">
        <v>2448</v>
      </c>
      <c r="F157" s="247" t="s">
        <v>2449</v>
      </c>
      <c r="G157" s="248" t="s">
        <v>981</v>
      </c>
      <c r="H157" s="249">
        <v>1</v>
      </c>
      <c r="I157" s="250"/>
      <c r="J157" s="251">
        <f>ROUND(I157*H157,2)</f>
        <v>0</v>
      </c>
      <c r="K157" s="252"/>
      <c r="L157" s="45"/>
      <c r="M157" s="253" t="s">
        <v>1</v>
      </c>
      <c r="N157" s="254" t="s">
        <v>38</v>
      </c>
      <c r="O157" s="92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7" t="s">
        <v>661</v>
      </c>
      <c r="AT157" s="257" t="s">
        <v>176</v>
      </c>
      <c r="AU157" s="257" t="s">
        <v>82</v>
      </c>
      <c r="AY157" s="18" t="s">
        <v>174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8" t="s">
        <v>80</v>
      </c>
      <c r="BK157" s="258">
        <f>ROUND(I157*H157,2)</f>
        <v>0</v>
      </c>
      <c r="BL157" s="18" t="s">
        <v>661</v>
      </c>
      <c r="BM157" s="257" t="s">
        <v>2450</v>
      </c>
    </row>
    <row r="158" spans="1:63" s="12" customFormat="1" ht="22.8" customHeight="1">
      <c r="A158" s="12"/>
      <c r="B158" s="229"/>
      <c r="C158" s="230"/>
      <c r="D158" s="231" t="s">
        <v>72</v>
      </c>
      <c r="E158" s="243" t="s">
        <v>2451</v>
      </c>
      <c r="F158" s="243" t="s">
        <v>2452</v>
      </c>
      <c r="G158" s="230"/>
      <c r="H158" s="230"/>
      <c r="I158" s="233"/>
      <c r="J158" s="244">
        <f>BK158</f>
        <v>0</v>
      </c>
      <c r="K158" s="230"/>
      <c r="L158" s="235"/>
      <c r="M158" s="236"/>
      <c r="N158" s="237"/>
      <c r="O158" s="237"/>
      <c r="P158" s="238">
        <f>SUM(P159:P162)</f>
        <v>0</v>
      </c>
      <c r="Q158" s="237"/>
      <c r="R158" s="238">
        <f>SUM(R159:R162)</f>
        <v>0</v>
      </c>
      <c r="S158" s="237"/>
      <c r="T158" s="239">
        <f>SUM(T159:T162)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40" t="s">
        <v>80</v>
      </c>
      <c r="AT158" s="241" t="s">
        <v>72</v>
      </c>
      <c r="AU158" s="241" t="s">
        <v>80</v>
      </c>
      <c r="AY158" s="240" t="s">
        <v>174</v>
      </c>
      <c r="BK158" s="242">
        <f>SUM(BK159:BK162)</f>
        <v>0</v>
      </c>
    </row>
    <row r="159" spans="1:65" s="2" customFormat="1" ht="21.6" customHeight="1">
      <c r="A159" s="39"/>
      <c r="B159" s="40"/>
      <c r="C159" s="245" t="s">
        <v>319</v>
      </c>
      <c r="D159" s="245" t="s">
        <v>176</v>
      </c>
      <c r="E159" s="246" t="s">
        <v>2453</v>
      </c>
      <c r="F159" s="247" t="s">
        <v>2454</v>
      </c>
      <c r="G159" s="248" t="s">
        <v>208</v>
      </c>
      <c r="H159" s="249">
        <v>7</v>
      </c>
      <c r="I159" s="250"/>
      <c r="J159" s="251">
        <f>ROUND(I159*H159,2)</f>
        <v>0</v>
      </c>
      <c r="K159" s="252"/>
      <c r="L159" s="45"/>
      <c r="M159" s="253" t="s">
        <v>1</v>
      </c>
      <c r="N159" s="254" t="s">
        <v>38</v>
      </c>
      <c r="O159" s="92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7" t="s">
        <v>661</v>
      </c>
      <c r="AT159" s="257" t="s">
        <v>176</v>
      </c>
      <c r="AU159" s="257" t="s">
        <v>82</v>
      </c>
      <c r="AY159" s="18" t="s">
        <v>174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8" t="s">
        <v>80</v>
      </c>
      <c r="BK159" s="258">
        <f>ROUND(I159*H159,2)</f>
        <v>0</v>
      </c>
      <c r="BL159" s="18" t="s">
        <v>661</v>
      </c>
      <c r="BM159" s="257" t="s">
        <v>2455</v>
      </c>
    </row>
    <row r="160" spans="1:65" s="2" customFormat="1" ht="54" customHeight="1">
      <c r="A160" s="39"/>
      <c r="B160" s="40"/>
      <c r="C160" s="245" t="s">
        <v>323</v>
      </c>
      <c r="D160" s="245" t="s">
        <v>176</v>
      </c>
      <c r="E160" s="246" t="s">
        <v>2456</v>
      </c>
      <c r="F160" s="247" t="s">
        <v>2457</v>
      </c>
      <c r="G160" s="248" t="s">
        <v>179</v>
      </c>
      <c r="H160" s="249">
        <v>1</v>
      </c>
      <c r="I160" s="250"/>
      <c r="J160" s="251">
        <f>ROUND(I160*H160,2)</f>
        <v>0</v>
      </c>
      <c r="K160" s="252"/>
      <c r="L160" s="45"/>
      <c r="M160" s="253" t="s">
        <v>1</v>
      </c>
      <c r="N160" s="254" t="s">
        <v>38</v>
      </c>
      <c r="O160" s="92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7" t="s">
        <v>661</v>
      </c>
      <c r="AT160" s="257" t="s">
        <v>176</v>
      </c>
      <c r="AU160" s="257" t="s">
        <v>82</v>
      </c>
      <c r="AY160" s="18" t="s">
        <v>174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8" t="s">
        <v>80</v>
      </c>
      <c r="BK160" s="258">
        <f>ROUND(I160*H160,2)</f>
        <v>0</v>
      </c>
      <c r="BL160" s="18" t="s">
        <v>661</v>
      </c>
      <c r="BM160" s="257" t="s">
        <v>2458</v>
      </c>
    </row>
    <row r="161" spans="1:65" s="2" customFormat="1" ht="32.4" customHeight="1">
      <c r="A161" s="39"/>
      <c r="B161" s="40"/>
      <c r="C161" s="245" t="s">
        <v>327</v>
      </c>
      <c r="D161" s="245" t="s">
        <v>176</v>
      </c>
      <c r="E161" s="246" t="s">
        <v>2459</v>
      </c>
      <c r="F161" s="247" t="s">
        <v>2460</v>
      </c>
      <c r="G161" s="248" t="s">
        <v>179</v>
      </c>
      <c r="H161" s="249">
        <v>1</v>
      </c>
      <c r="I161" s="250"/>
      <c r="J161" s="251">
        <f>ROUND(I161*H161,2)</f>
        <v>0</v>
      </c>
      <c r="K161" s="252"/>
      <c r="L161" s="45"/>
      <c r="M161" s="253" t="s">
        <v>1</v>
      </c>
      <c r="N161" s="254" t="s">
        <v>38</v>
      </c>
      <c r="O161" s="92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57" t="s">
        <v>661</v>
      </c>
      <c r="AT161" s="257" t="s">
        <v>176</v>
      </c>
      <c r="AU161" s="257" t="s">
        <v>82</v>
      </c>
      <c r="AY161" s="18" t="s">
        <v>174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8" t="s">
        <v>80</v>
      </c>
      <c r="BK161" s="258">
        <f>ROUND(I161*H161,2)</f>
        <v>0</v>
      </c>
      <c r="BL161" s="18" t="s">
        <v>661</v>
      </c>
      <c r="BM161" s="257" t="s">
        <v>2461</v>
      </c>
    </row>
    <row r="162" spans="1:65" s="2" customFormat="1" ht="43.2" customHeight="1">
      <c r="A162" s="39"/>
      <c r="B162" s="40"/>
      <c r="C162" s="245" t="s">
        <v>332</v>
      </c>
      <c r="D162" s="245" t="s">
        <v>176</v>
      </c>
      <c r="E162" s="246" t="s">
        <v>2462</v>
      </c>
      <c r="F162" s="247" t="s">
        <v>2463</v>
      </c>
      <c r="G162" s="248" t="s">
        <v>179</v>
      </c>
      <c r="H162" s="249">
        <v>1</v>
      </c>
      <c r="I162" s="250"/>
      <c r="J162" s="251">
        <f>ROUND(I162*H162,2)</f>
        <v>0</v>
      </c>
      <c r="K162" s="252"/>
      <c r="L162" s="45"/>
      <c r="M162" s="253" t="s">
        <v>1</v>
      </c>
      <c r="N162" s="254" t="s">
        <v>38</v>
      </c>
      <c r="O162" s="92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7" t="s">
        <v>661</v>
      </c>
      <c r="AT162" s="257" t="s">
        <v>176</v>
      </c>
      <c r="AU162" s="257" t="s">
        <v>82</v>
      </c>
      <c r="AY162" s="18" t="s">
        <v>174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8" t="s">
        <v>80</v>
      </c>
      <c r="BK162" s="258">
        <f>ROUND(I162*H162,2)</f>
        <v>0</v>
      </c>
      <c r="BL162" s="18" t="s">
        <v>661</v>
      </c>
      <c r="BM162" s="257" t="s">
        <v>2464</v>
      </c>
    </row>
    <row r="163" spans="1:63" s="12" customFormat="1" ht="22.8" customHeight="1">
      <c r="A163" s="12"/>
      <c r="B163" s="229"/>
      <c r="C163" s="230"/>
      <c r="D163" s="231" t="s">
        <v>72</v>
      </c>
      <c r="E163" s="243" t="s">
        <v>2465</v>
      </c>
      <c r="F163" s="243" t="s">
        <v>2466</v>
      </c>
      <c r="G163" s="230"/>
      <c r="H163" s="230"/>
      <c r="I163" s="233"/>
      <c r="J163" s="244">
        <f>BK163</f>
        <v>0</v>
      </c>
      <c r="K163" s="230"/>
      <c r="L163" s="235"/>
      <c r="M163" s="236"/>
      <c r="N163" s="237"/>
      <c r="O163" s="237"/>
      <c r="P163" s="238">
        <f>SUM(P164:P176)</f>
        <v>0</v>
      </c>
      <c r="Q163" s="237"/>
      <c r="R163" s="238">
        <f>SUM(R164:R176)</f>
        <v>0</v>
      </c>
      <c r="S163" s="237"/>
      <c r="T163" s="239">
        <f>SUM(T164:T176)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40" t="s">
        <v>80</v>
      </c>
      <c r="AT163" s="241" t="s">
        <v>72</v>
      </c>
      <c r="AU163" s="241" t="s">
        <v>80</v>
      </c>
      <c r="AY163" s="240" t="s">
        <v>174</v>
      </c>
      <c r="BK163" s="242">
        <f>SUM(BK164:BK176)</f>
        <v>0</v>
      </c>
    </row>
    <row r="164" spans="1:65" s="2" customFormat="1" ht="21.6" customHeight="1">
      <c r="A164" s="39"/>
      <c r="B164" s="40"/>
      <c r="C164" s="245" t="s">
        <v>336</v>
      </c>
      <c r="D164" s="245" t="s">
        <v>176</v>
      </c>
      <c r="E164" s="246" t="s">
        <v>2467</v>
      </c>
      <c r="F164" s="247" t="s">
        <v>2468</v>
      </c>
      <c r="G164" s="248" t="s">
        <v>1</v>
      </c>
      <c r="H164" s="249">
        <v>1</v>
      </c>
      <c r="I164" s="250"/>
      <c r="J164" s="251">
        <f>ROUND(I164*H164,2)</f>
        <v>0</v>
      </c>
      <c r="K164" s="252"/>
      <c r="L164" s="45"/>
      <c r="M164" s="253" t="s">
        <v>1</v>
      </c>
      <c r="N164" s="254" t="s">
        <v>38</v>
      </c>
      <c r="O164" s="92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57" t="s">
        <v>180</v>
      </c>
      <c r="AT164" s="257" t="s">
        <v>176</v>
      </c>
      <c r="AU164" s="257" t="s">
        <v>82</v>
      </c>
      <c r="AY164" s="18" t="s">
        <v>174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8" t="s">
        <v>80</v>
      </c>
      <c r="BK164" s="258">
        <f>ROUND(I164*H164,2)</f>
        <v>0</v>
      </c>
      <c r="BL164" s="18" t="s">
        <v>180</v>
      </c>
      <c r="BM164" s="257" t="s">
        <v>2469</v>
      </c>
    </row>
    <row r="165" spans="1:65" s="2" customFormat="1" ht="21.6" customHeight="1">
      <c r="A165" s="39"/>
      <c r="B165" s="40"/>
      <c r="C165" s="245" t="s">
        <v>341</v>
      </c>
      <c r="D165" s="245" t="s">
        <v>176</v>
      </c>
      <c r="E165" s="246" t="s">
        <v>2470</v>
      </c>
      <c r="F165" s="247" t="s">
        <v>2471</v>
      </c>
      <c r="G165" s="248" t="s">
        <v>1</v>
      </c>
      <c r="H165" s="249">
        <v>1</v>
      </c>
      <c r="I165" s="250"/>
      <c r="J165" s="251">
        <f>ROUND(I165*H165,2)</f>
        <v>0</v>
      </c>
      <c r="K165" s="252"/>
      <c r="L165" s="45"/>
      <c r="M165" s="253" t="s">
        <v>1</v>
      </c>
      <c r="N165" s="254" t="s">
        <v>38</v>
      </c>
      <c r="O165" s="92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7" t="s">
        <v>180</v>
      </c>
      <c r="AT165" s="257" t="s">
        <v>176</v>
      </c>
      <c r="AU165" s="257" t="s">
        <v>82</v>
      </c>
      <c r="AY165" s="18" t="s">
        <v>174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8" t="s">
        <v>80</v>
      </c>
      <c r="BK165" s="258">
        <f>ROUND(I165*H165,2)</f>
        <v>0</v>
      </c>
      <c r="BL165" s="18" t="s">
        <v>180</v>
      </c>
      <c r="BM165" s="257" t="s">
        <v>2472</v>
      </c>
    </row>
    <row r="166" spans="1:65" s="2" customFormat="1" ht="21.6" customHeight="1">
      <c r="A166" s="39"/>
      <c r="B166" s="40"/>
      <c r="C166" s="245" t="s">
        <v>346</v>
      </c>
      <c r="D166" s="245" t="s">
        <v>176</v>
      </c>
      <c r="E166" s="246" t="s">
        <v>2473</v>
      </c>
      <c r="F166" s="247" t="s">
        <v>2474</v>
      </c>
      <c r="G166" s="248" t="s">
        <v>981</v>
      </c>
      <c r="H166" s="249">
        <v>1</v>
      </c>
      <c r="I166" s="250"/>
      <c r="J166" s="251">
        <f>ROUND(I166*H166,2)</f>
        <v>0</v>
      </c>
      <c r="K166" s="252"/>
      <c r="L166" s="45"/>
      <c r="M166" s="253" t="s">
        <v>1</v>
      </c>
      <c r="N166" s="254" t="s">
        <v>38</v>
      </c>
      <c r="O166" s="92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7" t="s">
        <v>180</v>
      </c>
      <c r="AT166" s="257" t="s">
        <v>176</v>
      </c>
      <c r="AU166" s="257" t="s">
        <v>82</v>
      </c>
      <c r="AY166" s="18" t="s">
        <v>174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8" t="s">
        <v>80</v>
      </c>
      <c r="BK166" s="258">
        <f>ROUND(I166*H166,2)</f>
        <v>0</v>
      </c>
      <c r="BL166" s="18" t="s">
        <v>180</v>
      </c>
      <c r="BM166" s="257" t="s">
        <v>2475</v>
      </c>
    </row>
    <row r="167" spans="1:65" s="2" customFormat="1" ht="14.4" customHeight="1">
      <c r="A167" s="39"/>
      <c r="B167" s="40"/>
      <c r="C167" s="245" t="s">
        <v>350</v>
      </c>
      <c r="D167" s="245" t="s">
        <v>176</v>
      </c>
      <c r="E167" s="246" t="s">
        <v>2476</v>
      </c>
      <c r="F167" s="247" t="s">
        <v>2477</v>
      </c>
      <c r="G167" s="248" t="s">
        <v>981</v>
      </c>
      <c r="H167" s="249">
        <v>1</v>
      </c>
      <c r="I167" s="250"/>
      <c r="J167" s="251">
        <f>ROUND(I167*H167,2)</f>
        <v>0</v>
      </c>
      <c r="K167" s="252"/>
      <c r="L167" s="45"/>
      <c r="M167" s="253" t="s">
        <v>1</v>
      </c>
      <c r="N167" s="254" t="s">
        <v>38</v>
      </c>
      <c r="O167" s="92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7" t="s">
        <v>180</v>
      </c>
      <c r="AT167" s="257" t="s">
        <v>176</v>
      </c>
      <c r="AU167" s="257" t="s">
        <v>82</v>
      </c>
      <c r="AY167" s="18" t="s">
        <v>174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8" t="s">
        <v>80</v>
      </c>
      <c r="BK167" s="258">
        <f>ROUND(I167*H167,2)</f>
        <v>0</v>
      </c>
      <c r="BL167" s="18" t="s">
        <v>180</v>
      </c>
      <c r="BM167" s="257" t="s">
        <v>2478</v>
      </c>
    </row>
    <row r="168" spans="1:65" s="2" customFormat="1" ht="21.6" customHeight="1">
      <c r="A168" s="39"/>
      <c r="B168" s="40"/>
      <c r="C168" s="245" t="s">
        <v>355</v>
      </c>
      <c r="D168" s="245" t="s">
        <v>176</v>
      </c>
      <c r="E168" s="246" t="s">
        <v>2479</v>
      </c>
      <c r="F168" s="247" t="s">
        <v>2480</v>
      </c>
      <c r="G168" s="248" t="s">
        <v>981</v>
      </c>
      <c r="H168" s="249">
        <v>1</v>
      </c>
      <c r="I168" s="250"/>
      <c r="J168" s="251">
        <f>ROUND(I168*H168,2)</f>
        <v>0</v>
      </c>
      <c r="K168" s="252"/>
      <c r="L168" s="45"/>
      <c r="M168" s="253" t="s">
        <v>1</v>
      </c>
      <c r="N168" s="254" t="s">
        <v>38</v>
      </c>
      <c r="O168" s="92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57" t="s">
        <v>180</v>
      </c>
      <c r="AT168" s="257" t="s">
        <v>176</v>
      </c>
      <c r="AU168" s="257" t="s">
        <v>82</v>
      </c>
      <c r="AY168" s="18" t="s">
        <v>174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8" t="s">
        <v>80</v>
      </c>
      <c r="BK168" s="258">
        <f>ROUND(I168*H168,2)</f>
        <v>0</v>
      </c>
      <c r="BL168" s="18" t="s">
        <v>180</v>
      </c>
      <c r="BM168" s="257" t="s">
        <v>2481</v>
      </c>
    </row>
    <row r="169" spans="1:65" s="2" customFormat="1" ht="32.4" customHeight="1">
      <c r="A169" s="39"/>
      <c r="B169" s="40"/>
      <c r="C169" s="245" t="s">
        <v>359</v>
      </c>
      <c r="D169" s="245" t="s">
        <v>176</v>
      </c>
      <c r="E169" s="246" t="s">
        <v>2482</v>
      </c>
      <c r="F169" s="247" t="s">
        <v>2483</v>
      </c>
      <c r="G169" s="248" t="s">
        <v>981</v>
      </c>
      <c r="H169" s="249">
        <v>1</v>
      </c>
      <c r="I169" s="250"/>
      <c r="J169" s="251">
        <f>ROUND(I169*H169,2)</f>
        <v>0</v>
      </c>
      <c r="K169" s="252"/>
      <c r="L169" s="45"/>
      <c r="M169" s="253" t="s">
        <v>1</v>
      </c>
      <c r="N169" s="254" t="s">
        <v>38</v>
      </c>
      <c r="O169" s="92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7" t="s">
        <v>180</v>
      </c>
      <c r="AT169" s="257" t="s">
        <v>176</v>
      </c>
      <c r="AU169" s="257" t="s">
        <v>82</v>
      </c>
      <c r="AY169" s="18" t="s">
        <v>174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8" t="s">
        <v>80</v>
      </c>
      <c r="BK169" s="258">
        <f>ROUND(I169*H169,2)</f>
        <v>0</v>
      </c>
      <c r="BL169" s="18" t="s">
        <v>180</v>
      </c>
      <c r="BM169" s="257" t="s">
        <v>2484</v>
      </c>
    </row>
    <row r="170" spans="1:65" s="2" customFormat="1" ht="21.6" customHeight="1">
      <c r="A170" s="39"/>
      <c r="B170" s="40"/>
      <c r="C170" s="245" t="s">
        <v>364</v>
      </c>
      <c r="D170" s="245" t="s">
        <v>176</v>
      </c>
      <c r="E170" s="246" t="s">
        <v>2485</v>
      </c>
      <c r="F170" s="247" t="s">
        <v>2486</v>
      </c>
      <c r="G170" s="248" t="s">
        <v>981</v>
      </c>
      <c r="H170" s="249">
        <v>2</v>
      </c>
      <c r="I170" s="250"/>
      <c r="J170" s="251">
        <f>ROUND(I170*H170,2)</f>
        <v>0</v>
      </c>
      <c r="K170" s="252"/>
      <c r="L170" s="45"/>
      <c r="M170" s="253" t="s">
        <v>1</v>
      </c>
      <c r="N170" s="254" t="s">
        <v>38</v>
      </c>
      <c r="O170" s="92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7" t="s">
        <v>180</v>
      </c>
      <c r="AT170" s="257" t="s">
        <v>176</v>
      </c>
      <c r="AU170" s="257" t="s">
        <v>82</v>
      </c>
      <c r="AY170" s="18" t="s">
        <v>174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8" t="s">
        <v>80</v>
      </c>
      <c r="BK170" s="258">
        <f>ROUND(I170*H170,2)</f>
        <v>0</v>
      </c>
      <c r="BL170" s="18" t="s">
        <v>180</v>
      </c>
      <c r="BM170" s="257" t="s">
        <v>2487</v>
      </c>
    </row>
    <row r="171" spans="1:65" s="2" customFormat="1" ht="21.6" customHeight="1">
      <c r="A171" s="39"/>
      <c r="B171" s="40"/>
      <c r="C171" s="245" t="s">
        <v>368</v>
      </c>
      <c r="D171" s="245" t="s">
        <v>176</v>
      </c>
      <c r="E171" s="246" t="s">
        <v>2488</v>
      </c>
      <c r="F171" s="247" t="s">
        <v>2489</v>
      </c>
      <c r="G171" s="248" t="s">
        <v>981</v>
      </c>
      <c r="H171" s="249">
        <v>1</v>
      </c>
      <c r="I171" s="250"/>
      <c r="J171" s="251">
        <f>ROUND(I171*H171,2)</f>
        <v>0</v>
      </c>
      <c r="K171" s="252"/>
      <c r="L171" s="45"/>
      <c r="M171" s="253" t="s">
        <v>1</v>
      </c>
      <c r="N171" s="254" t="s">
        <v>38</v>
      </c>
      <c r="O171" s="92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7" t="s">
        <v>180</v>
      </c>
      <c r="AT171" s="257" t="s">
        <v>176</v>
      </c>
      <c r="AU171" s="257" t="s">
        <v>82</v>
      </c>
      <c r="AY171" s="18" t="s">
        <v>174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8" t="s">
        <v>80</v>
      </c>
      <c r="BK171" s="258">
        <f>ROUND(I171*H171,2)</f>
        <v>0</v>
      </c>
      <c r="BL171" s="18" t="s">
        <v>180</v>
      </c>
      <c r="BM171" s="257" t="s">
        <v>2490</v>
      </c>
    </row>
    <row r="172" spans="1:65" s="2" customFormat="1" ht="21.6" customHeight="1">
      <c r="A172" s="39"/>
      <c r="B172" s="40"/>
      <c r="C172" s="245" t="s">
        <v>374</v>
      </c>
      <c r="D172" s="245" t="s">
        <v>176</v>
      </c>
      <c r="E172" s="246" t="s">
        <v>2491</v>
      </c>
      <c r="F172" s="247" t="s">
        <v>2492</v>
      </c>
      <c r="G172" s="248" t="s">
        <v>208</v>
      </c>
      <c r="H172" s="249">
        <v>123</v>
      </c>
      <c r="I172" s="250"/>
      <c r="J172" s="251">
        <f>ROUND(I172*H172,2)</f>
        <v>0</v>
      </c>
      <c r="K172" s="252"/>
      <c r="L172" s="45"/>
      <c r="M172" s="253" t="s">
        <v>1</v>
      </c>
      <c r="N172" s="254" t="s">
        <v>38</v>
      </c>
      <c r="O172" s="92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7" t="s">
        <v>180</v>
      </c>
      <c r="AT172" s="257" t="s">
        <v>176</v>
      </c>
      <c r="AU172" s="257" t="s">
        <v>82</v>
      </c>
      <c r="AY172" s="18" t="s">
        <v>174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8" t="s">
        <v>80</v>
      </c>
      <c r="BK172" s="258">
        <f>ROUND(I172*H172,2)</f>
        <v>0</v>
      </c>
      <c r="BL172" s="18" t="s">
        <v>180</v>
      </c>
      <c r="BM172" s="257" t="s">
        <v>2493</v>
      </c>
    </row>
    <row r="173" spans="1:65" s="2" customFormat="1" ht="14.4" customHeight="1">
      <c r="A173" s="39"/>
      <c r="B173" s="40"/>
      <c r="C173" s="245" t="s">
        <v>378</v>
      </c>
      <c r="D173" s="245" t="s">
        <v>176</v>
      </c>
      <c r="E173" s="246" t="s">
        <v>2494</v>
      </c>
      <c r="F173" s="247" t="s">
        <v>2495</v>
      </c>
      <c r="G173" s="248" t="s">
        <v>208</v>
      </c>
      <c r="H173" s="249">
        <v>47</v>
      </c>
      <c r="I173" s="250"/>
      <c r="J173" s="251">
        <f>ROUND(I173*H173,2)</f>
        <v>0</v>
      </c>
      <c r="K173" s="252"/>
      <c r="L173" s="45"/>
      <c r="M173" s="253" t="s">
        <v>1</v>
      </c>
      <c r="N173" s="254" t="s">
        <v>38</v>
      </c>
      <c r="O173" s="92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57" t="s">
        <v>180</v>
      </c>
      <c r="AT173" s="257" t="s">
        <v>176</v>
      </c>
      <c r="AU173" s="257" t="s">
        <v>82</v>
      </c>
      <c r="AY173" s="18" t="s">
        <v>174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8" t="s">
        <v>80</v>
      </c>
      <c r="BK173" s="258">
        <f>ROUND(I173*H173,2)</f>
        <v>0</v>
      </c>
      <c r="BL173" s="18" t="s">
        <v>180</v>
      </c>
      <c r="BM173" s="257" t="s">
        <v>2496</v>
      </c>
    </row>
    <row r="174" spans="1:65" s="2" customFormat="1" ht="21.6" customHeight="1">
      <c r="A174" s="39"/>
      <c r="B174" s="40"/>
      <c r="C174" s="245" t="s">
        <v>382</v>
      </c>
      <c r="D174" s="245" t="s">
        <v>176</v>
      </c>
      <c r="E174" s="246" t="s">
        <v>2497</v>
      </c>
      <c r="F174" s="247" t="s">
        <v>2498</v>
      </c>
      <c r="G174" s="248" t="s">
        <v>179</v>
      </c>
      <c r="H174" s="249">
        <v>1</v>
      </c>
      <c r="I174" s="250"/>
      <c r="J174" s="251">
        <f>ROUND(I174*H174,2)</f>
        <v>0</v>
      </c>
      <c r="K174" s="252"/>
      <c r="L174" s="45"/>
      <c r="M174" s="253" t="s">
        <v>1</v>
      </c>
      <c r="N174" s="254" t="s">
        <v>38</v>
      </c>
      <c r="O174" s="92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7" t="s">
        <v>180</v>
      </c>
      <c r="AT174" s="257" t="s">
        <v>176</v>
      </c>
      <c r="AU174" s="257" t="s">
        <v>82</v>
      </c>
      <c r="AY174" s="18" t="s">
        <v>174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8" t="s">
        <v>80</v>
      </c>
      <c r="BK174" s="258">
        <f>ROUND(I174*H174,2)</f>
        <v>0</v>
      </c>
      <c r="BL174" s="18" t="s">
        <v>180</v>
      </c>
      <c r="BM174" s="257" t="s">
        <v>2499</v>
      </c>
    </row>
    <row r="175" spans="1:65" s="2" customFormat="1" ht="21.6" customHeight="1">
      <c r="A175" s="39"/>
      <c r="B175" s="40"/>
      <c r="C175" s="245" t="s">
        <v>387</v>
      </c>
      <c r="D175" s="245" t="s">
        <v>176</v>
      </c>
      <c r="E175" s="246" t="s">
        <v>2500</v>
      </c>
      <c r="F175" s="247" t="s">
        <v>2501</v>
      </c>
      <c r="G175" s="248" t="s">
        <v>179</v>
      </c>
      <c r="H175" s="249">
        <v>1</v>
      </c>
      <c r="I175" s="250"/>
      <c r="J175" s="251">
        <f>ROUND(I175*H175,2)</f>
        <v>0</v>
      </c>
      <c r="K175" s="252"/>
      <c r="L175" s="45"/>
      <c r="M175" s="253" t="s">
        <v>1</v>
      </c>
      <c r="N175" s="254" t="s">
        <v>38</v>
      </c>
      <c r="O175" s="92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57" t="s">
        <v>180</v>
      </c>
      <c r="AT175" s="257" t="s">
        <v>176</v>
      </c>
      <c r="AU175" s="257" t="s">
        <v>82</v>
      </c>
      <c r="AY175" s="18" t="s">
        <v>174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8" t="s">
        <v>80</v>
      </c>
      <c r="BK175" s="258">
        <f>ROUND(I175*H175,2)</f>
        <v>0</v>
      </c>
      <c r="BL175" s="18" t="s">
        <v>180</v>
      </c>
      <c r="BM175" s="257" t="s">
        <v>2502</v>
      </c>
    </row>
    <row r="176" spans="1:65" s="2" customFormat="1" ht="43.2" customHeight="1">
      <c r="A176" s="39"/>
      <c r="B176" s="40"/>
      <c r="C176" s="245" t="s">
        <v>393</v>
      </c>
      <c r="D176" s="245" t="s">
        <v>176</v>
      </c>
      <c r="E176" s="246" t="s">
        <v>2503</v>
      </c>
      <c r="F176" s="247" t="s">
        <v>2504</v>
      </c>
      <c r="G176" s="248" t="s">
        <v>179</v>
      </c>
      <c r="H176" s="249">
        <v>1</v>
      </c>
      <c r="I176" s="250"/>
      <c r="J176" s="251">
        <f>ROUND(I176*H176,2)</f>
        <v>0</v>
      </c>
      <c r="K176" s="252"/>
      <c r="L176" s="45"/>
      <c r="M176" s="297" t="s">
        <v>1</v>
      </c>
      <c r="N176" s="298" t="s">
        <v>38</v>
      </c>
      <c r="O176" s="299"/>
      <c r="P176" s="300">
        <f>O176*H176</f>
        <v>0</v>
      </c>
      <c r="Q176" s="300">
        <v>0</v>
      </c>
      <c r="R176" s="300">
        <f>Q176*H176</f>
        <v>0</v>
      </c>
      <c r="S176" s="300">
        <v>0</v>
      </c>
      <c r="T176" s="30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7" t="s">
        <v>180</v>
      </c>
      <c r="AT176" s="257" t="s">
        <v>176</v>
      </c>
      <c r="AU176" s="257" t="s">
        <v>82</v>
      </c>
      <c r="AY176" s="18" t="s">
        <v>174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8" t="s">
        <v>80</v>
      </c>
      <c r="BK176" s="258">
        <f>ROUND(I176*H176,2)</f>
        <v>0</v>
      </c>
      <c r="BL176" s="18" t="s">
        <v>180</v>
      </c>
      <c r="BM176" s="257" t="s">
        <v>2505</v>
      </c>
    </row>
    <row r="177" spans="1:31" s="2" customFormat="1" ht="6.95" customHeight="1">
      <c r="A177" s="39"/>
      <c r="B177" s="67"/>
      <c r="C177" s="68"/>
      <c r="D177" s="68"/>
      <c r="E177" s="68"/>
      <c r="F177" s="68"/>
      <c r="G177" s="68"/>
      <c r="H177" s="68"/>
      <c r="I177" s="193"/>
      <c r="J177" s="68"/>
      <c r="K177" s="68"/>
      <c r="L177" s="45"/>
      <c r="M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</row>
  </sheetData>
  <sheetProtection password="CC35" sheet="1" objects="1" scenarios="1" formatColumns="0" formatRows="0" autoFilter="0"/>
  <autoFilter ref="C120:K176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43.57421875" style="1" customWidth="1"/>
    <col min="7" max="7" width="6.00390625" style="1" customWidth="1"/>
    <col min="8" max="8" width="9.8515625" style="1" customWidth="1"/>
    <col min="9" max="9" width="17.28125" style="147" customWidth="1"/>
    <col min="10" max="10" width="17.28125" style="1" customWidth="1"/>
    <col min="11" max="11" width="17.28125" style="1" hidden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135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1"/>
      <c r="AT3" s="18" t="s">
        <v>82</v>
      </c>
    </row>
    <row r="4" spans="2:46" s="1" customFormat="1" ht="24.95" customHeight="1">
      <c r="B4" s="21"/>
      <c r="D4" s="151" t="s">
        <v>136</v>
      </c>
      <c r="I4" s="147"/>
      <c r="L4" s="21"/>
      <c r="M4" s="152" t="s">
        <v>10</v>
      </c>
      <c r="AT4" s="18" t="s">
        <v>4</v>
      </c>
    </row>
    <row r="5" spans="2:12" s="1" customFormat="1" ht="6.95" customHeight="1">
      <c r="B5" s="21"/>
      <c r="I5" s="147"/>
      <c r="L5" s="21"/>
    </row>
    <row r="6" spans="2:12" s="1" customFormat="1" ht="12" customHeight="1">
      <c r="B6" s="21"/>
      <c r="D6" s="153" t="s">
        <v>16</v>
      </c>
      <c r="I6" s="147"/>
      <c r="L6" s="21"/>
    </row>
    <row r="7" spans="2:12" s="1" customFormat="1" ht="24" customHeight="1">
      <c r="B7" s="21"/>
      <c r="E7" s="154" t="str">
        <f>'Rekapitulace stavby'!K6</f>
        <v>Revitalizace čistírny odpadních vod v areálu nemocnice Rychnov nad Kněžnou</v>
      </c>
      <c r="F7" s="153"/>
      <c r="G7" s="153"/>
      <c r="H7" s="153"/>
      <c r="I7" s="147"/>
      <c r="L7" s="21"/>
    </row>
    <row r="8" spans="1:31" s="2" customFormat="1" ht="12" customHeight="1">
      <c r="A8" s="39"/>
      <c r="B8" s="45"/>
      <c r="C8" s="39"/>
      <c r="D8" s="153" t="s">
        <v>137</v>
      </c>
      <c r="E8" s="39"/>
      <c r="F8" s="39"/>
      <c r="G8" s="39"/>
      <c r="H8" s="39"/>
      <c r="I8" s="155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4.4" customHeight="1">
      <c r="A9" s="39"/>
      <c r="B9" s="45"/>
      <c r="C9" s="39"/>
      <c r="D9" s="39"/>
      <c r="E9" s="156" t="s">
        <v>2506</v>
      </c>
      <c r="F9" s="39"/>
      <c r="G9" s="39"/>
      <c r="H9" s="39"/>
      <c r="I9" s="155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55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3" t="s">
        <v>18</v>
      </c>
      <c r="E11" s="39"/>
      <c r="F11" s="142" t="s">
        <v>1</v>
      </c>
      <c r="G11" s="39"/>
      <c r="H11" s="39"/>
      <c r="I11" s="157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3" t="s">
        <v>20</v>
      </c>
      <c r="E12" s="39"/>
      <c r="F12" s="142" t="s">
        <v>21</v>
      </c>
      <c r="G12" s="39"/>
      <c r="H12" s="39"/>
      <c r="I12" s="157" t="s">
        <v>22</v>
      </c>
      <c r="J12" s="158" t="str">
        <f>'Rekapitulace stavby'!AN8</f>
        <v>25. 8. 2020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55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3" t="s">
        <v>24</v>
      </c>
      <c r="E14" s="39"/>
      <c r="F14" s="39"/>
      <c r="G14" s="39"/>
      <c r="H14" s="39"/>
      <c r="I14" s="157" t="s">
        <v>25</v>
      </c>
      <c r="J14" s="14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tr">
        <f>IF('Rekapitulace stavby'!E11="","",'Rekapitulace stavby'!E11)</f>
        <v xml:space="preserve"> </v>
      </c>
      <c r="F15" s="39"/>
      <c r="G15" s="39"/>
      <c r="H15" s="39"/>
      <c r="I15" s="157" t="s">
        <v>26</v>
      </c>
      <c r="J15" s="14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55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3" t="s">
        <v>27</v>
      </c>
      <c r="E17" s="39"/>
      <c r="F17" s="39"/>
      <c r="G17" s="39"/>
      <c r="H17" s="39"/>
      <c r="I17" s="157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7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55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3" t="s">
        <v>29</v>
      </c>
      <c r="E20" s="39"/>
      <c r="F20" s="39"/>
      <c r="G20" s="39"/>
      <c r="H20" s="39"/>
      <c r="I20" s="157" t="s">
        <v>25</v>
      </c>
      <c r="J20" s="142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tr">
        <f>IF('Rekapitulace stavby'!E17="","",'Rekapitulace stavby'!E17)</f>
        <v xml:space="preserve"> </v>
      </c>
      <c r="F21" s="39"/>
      <c r="G21" s="39"/>
      <c r="H21" s="39"/>
      <c r="I21" s="157" t="s">
        <v>26</v>
      </c>
      <c r="J21" s="142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55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3" t="s">
        <v>31</v>
      </c>
      <c r="E23" s="39"/>
      <c r="F23" s="39"/>
      <c r="G23" s="39"/>
      <c r="H23" s="39"/>
      <c r="I23" s="157" t="s">
        <v>25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tr">
        <f>IF('Rekapitulace stavby'!E20="","",'Rekapitulace stavby'!E20)</f>
        <v xml:space="preserve"> </v>
      </c>
      <c r="F24" s="39"/>
      <c r="G24" s="39"/>
      <c r="H24" s="39"/>
      <c r="I24" s="157" t="s">
        <v>26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55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3" t="s">
        <v>32</v>
      </c>
      <c r="E26" s="39"/>
      <c r="F26" s="39"/>
      <c r="G26" s="39"/>
      <c r="H26" s="39"/>
      <c r="I26" s="155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59"/>
      <c r="B27" s="160"/>
      <c r="C27" s="159"/>
      <c r="D27" s="159"/>
      <c r="E27" s="161" t="s">
        <v>1</v>
      </c>
      <c r="F27" s="161"/>
      <c r="G27" s="161"/>
      <c r="H27" s="161"/>
      <c r="I27" s="162"/>
      <c r="J27" s="159"/>
      <c r="K27" s="159"/>
      <c r="L27" s="163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55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64"/>
      <c r="E29" s="164"/>
      <c r="F29" s="164"/>
      <c r="G29" s="164"/>
      <c r="H29" s="164"/>
      <c r="I29" s="165"/>
      <c r="J29" s="164"/>
      <c r="K29" s="164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6" t="s">
        <v>33</v>
      </c>
      <c r="E30" s="39"/>
      <c r="F30" s="39"/>
      <c r="G30" s="39"/>
      <c r="H30" s="39"/>
      <c r="I30" s="155"/>
      <c r="J30" s="167">
        <f>ROUND(J117,2)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4"/>
      <c r="E31" s="164"/>
      <c r="F31" s="164"/>
      <c r="G31" s="164"/>
      <c r="H31" s="164"/>
      <c r="I31" s="165"/>
      <c r="J31" s="164"/>
      <c r="K31" s="164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8" t="s">
        <v>35</v>
      </c>
      <c r="G32" s="39"/>
      <c r="H32" s="39"/>
      <c r="I32" s="169" t="s">
        <v>34</v>
      </c>
      <c r="J32" s="168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70" t="s">
        <v>37</v>
      </c>
      <c r="E33" s="153" t="s">
        <v>38</v>
      </c>
      <c r="F33" s="171">
        <f>ROUND((SUM(BE117:BE137)),2)</f>
        <v>0</v>
      </c>
      <c r="G33" s="39"/>
      <c r="H33" s="39"/>
      <c r="I33" s="172">
        <v>0.21</v>
      </c>
      <c r="J33" s="171">
        <f>ROUND(((SUM(BE117:BE137))*I33),2)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3" t="s">
        <v>39</v>
      </c>
      <c r="F34" s="171">
        <f>ROUND((SUM(BF117:BF137)),2)</f>
        <v>0</v>
      </c>
      <c r="G34" s="39"/>
      <c r="H34" s="39"/>
      <c r="I34" s="172">
        <v>0.15</v>
      </c>
      <c r="J34" s="171">
        <f>ROUND(((SUM(BF117:BF137))*I34),2)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3" t="s">
        <v>40</v>
      </c>
      <c r="F35" s="171">
        <f>ROUND((SUM(BG117:BG137)),2)</f>
        <v>0</v>
      </c>
      <c r="G35" s="39"/>
      <c r="H35" s="39"/>
      <c r="I35" s="172">
        <v>0.21</v>
      </c>
      <c r="J35" s="171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3" t="s">
        <v>41</v>
      </c>
      <c r="F36" s="171">
        <f>ROUND((SUM(BH117:BH137)),2)</f>
        <v>0</v>
      </c>
      <c r="G36" s="39"/>
      <c r="H36" s="39"/>
      <c r="I36" s="172">
        <v>0.15</v>
      </c>
      <c r="J36" s="171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3" t="s">
        <v>42</v>
      </c>
      <c r="F37" s="171">
        <f>ROUND((SUM(BI117:BI137)),2)</f>
        <v>0</v>
      </c>
      <c r="G37" s="39"/>
      <c r="H37" s="39"/>
      <c r="I37" s="172">
        <v>0</v>
      </c>
      <c r="J37" s="171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55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73"/>
      <c r="D39" s="174" t="s">
        <v>43</v>
      </c>
      <c r="E39" s="175"/>
      <c r="F39" s="175"/>
      <c r="G39" s="176" t="s">
        <v>44</v>
      </c>
      <c r="H39" s="177" t="s">
        <v>45</v>
      </c>
      <c r="I39" s="178"/>
      <c r="J39" s="179">
        <f>SUM(J30:J37)</f>
        <v>0</v>
      </c>
      <c r="K39" s="180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55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I41" s="147"/>
      <c r="L41" s="21"/>
    </row>
    <row r="42" spans="2:12" s="1" customFormat="1" ht="14.4" customHeight="1">
      <c r="B42" s="21"/>
      <c r="I42" s="147"/>
      <c r="L42" s="21"/>
    </row>
    <row r="43" spans="2:12" s="1" customFormat="1" ht="14.4" customHeight="1">
      <c r="B43" s="21"/>
      <c r="I43" s="147"/>
      <c r="L43" s="21"/>
    </row>
    <row r="44" spans="2:12" s="1" customFormat="1" ht="14.4" customHeight="1">
      <c r="B44" s="21"/>
      <c r="I44" s="147"/>
      <c r="L44" s="21"/>
    </row>
    <row r="45" spans="2:12" s="1" customFormat="1" ht="14.4" customHeight="1">
      <c r="B45" s="21"/>
      <c r="I45" s="147"/>
      <c r="L45" s="21"/>
    </row>
    <row r="46" spans="2:12" s="1" customFormat="1" ht="14.4" customHeight="1">
      <c r="B46" s="21"/>
      <c r="I46" s="147"/>
      <c r="L46" s="21"/>
    </row>
    <row r="47" spans="2:12" s="1" customFormat="1" ht="14.4" customHeight="1">
      <c r="B47" s="21"/>
      <c r="I47" s="147"/>
      <c r="L47" s="21"/>
    </row>
    <row r="48" spans="2:12" s="1" customFormat="1" ht="14.4" customHeight="1">
      <c r="B48" s="21"/>
      <c r="I48" s="147"/>
      <c r="L48" s="21"/>
    </row>
    <row r="49" spans="2:12" s="1" customFormat="1" ht="14.4" customHeight="1">
      <c r="B49" s="21"/>
      <c r="I49" s="147"/>
      <c r="L49" s="21"/>
    </row>
    <row r="50" spans="2:12" s="2" customFormat="1" ht="14.4" customHeight="1">
      <c r="B50" s="64"/>
      <c r="D50" s="181" t="s">
        <v>46</v>
      </c>
      <c r="E50" s="182"/>
      <c r="F50" s="182"/>
      <c r="G50" s="181" t="s">
        <v>47</v>
      </c>
      <c r="H50" s="182"/>
      <c r="I50" s="183"/>
      <c r="J50" s="182"/>
      <c r="K50" s="182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84" t="s">
        <v>48</v>
      </c>
      <c r="E61" s="185"/>
      <c r="F61" s="186" t="s">
        <v>49</v>
      </c>
      <c r="G61" s="184" t="s">
        <v>48</v>
      </c>
      <c r="H61" s="185"/>
      <c r="I61" s="187"/>
      <c r="J61" s="188" t="s">
        <v>49</v>
      </c>
      <c r="K61" s="185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81" t="s">
        <v>50</v>
      </c>
      <c r="E65" s="189"/>
      <c r="F65" s="189"/>
      <c r="G65" s="181" t="s">
        <v>51</v>
      </c>
      <c r="H65" s="189"/>
      <c r="I65" s="190"/>
      <c r="J65" s="189"/>
      <c r="K65" s="18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84" t="s">
        <v>48</v>
      </c>
      <c r="E76" s="185"/>
      <c r="F76" s="186" t="s">
        <v>49</v>
      </c>
      <c r="G76" s="184" t="s">
        <v>48</v>
      </c>
      <c r="H76" s="185"/>
      <c r="I76" s="187"/>
      <c r="J76" s="188" t="s">
        <v>49</v>
      </c>
      <c r="K76" s="185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145</v>
      </c>
      <c r="D82" s="41"/>
      <c r="E82" s="41"/>
      <c r="F82" s="41"/>
      <c r="G82" s="41"/>
      <c r="H82" s="41"/>
      <c r="I82" s="155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55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55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4" customHeight="1">
      <c r="A85" s="39"/>
      <c r="B85" s="40"/>
      <c r="C85" s="41"/>
      <c r="D85" s="41"/>
      <c r="E85" s="197" t="str">
        <f>E7</f>
        <v>Revitalizace čistírny odpadních vod v areálu nemocnice Rychnov nad Kněžnou</v>
      </c>
      <c r="F85" s="33"/>
      <c r="G85" s="33"/>
      <c r="H85" s="33"/>
      <c r="I85" s="155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137</v>
      </c>
      <c r="D86" s="41"/>
      <c r="E86" s="41"/>
      <c r="F86" s="41"/>
      <c r="G86" s="41"/>
      <c r="H86" s="41"/>
      <c r="I86" s="155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4.4" customHeight="1">
      <c r="A87" s="39"/>
      <c r="B87" s="40"/>
      <c r="C87" s="41"/>
      <c r="D87" s="41"/>
      <c r="E87" s="77" t="str">
        <f>E9</f>
        <v>VRN - Vedlejší rozpočtové náklady</v>
      </c>
      <c r="F87" s="41"/>
      <c r="G87" s="41"/>
      <c r="H87" s="41"/>
      <c r="I87" s="155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55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157" t="s">
        <v>22</v>
      </c>
      <c r="J89" s="80" t="str">
        <f>IF(J12="","",J12)</f>
        <v>25. 8. 2020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55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6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157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6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157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55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8" t="s">
        <v>146</v>
      </c>
      <c r="D94" s="199"/>
      <c r="E94" s="199"/>
      <c r="F94" s="199"/>
      <c r="G94" s="199"/>
      <c r="H94" s="199"/>
      <c r="I94" s="200"/>
      <c r="J94" s="201" t="s">
        <v>147</v>
      </c>
      <c r="K94" s="19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55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202" t="s">
        <v>148</v>
      </c>
      <c r="D96" s="41"/>
      <c r="E96" s="41"/>
      <c r="F96" s="41"/>
      <c r="G96" s="41"/>
      <c r="H96" s="41"/>
      <c r="I96" s="155"/>
      <c r="J96" s="111">
        <f>J117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149</v>
      </c>
    </row>
    <row r="97" spans="1:31" s="9" customFormat="1" ht="24.95" customHeight="1">
      <c r="A97" s="9"/>
      <c r="B97" s="203"/>
      <c r="C97" s="204"/>
      <c r="D97" s="205" t="s">
        <v>2506</v>
      </c>
      <c r="E97" s="206"/>
      <c r="F97" s="206"/>
      <c r="G97" s="206"/>
      <c r="H97" s="206"/>
      <c r="I97" s="207"/>
      <c r="J97" s="208">
        <f>J118</f>
        <v>0</v>
      </c>
      <c r="K97" s="204"/>
      <c r="L97" s="20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9"/>
      <c r="B98" s="40"/>
      <c r="C98" s="41"/>
      <c r="D98" s="41"/>
      <c r="E98" s="41"/>
      <c r="F98" s="41"/>
      <c r="G98" s="41"/>
      <c r="H98" s="41"/>
      <c r="I98" s="155"/>
      <c r="J98" s="41"/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6.95" customHeight="1">
      <c r="A99" s="39"/>
      <c r="B99" s="67"/>
      <c r="C99" s="68"/>
      <c r="D99" s="68"/>
      <c r="E99" s="68"/>
      <c r="F99" s="68"/>
      <c r="G99" s="68"/>
      <c r="H99" s="68"/>
      <c r="I99" s="193"/>
      <c r="J99" s="68"/>
      <c r="K99" s="68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3" spans="1:31" s="2" customFormat="1" ht="6.95" customHeight="1">
      <c r="A103" s="39"/>
      <c r="B103" s="69"/>
      <c r="C103" s="70"/>
      <c r="D103" s="70"/>
      <c r="E103" s="70"/>
      <c r="F103" s="70"/>
      <c r="G103" s="70"/>
      <c r="H103" s="70"/>
      <c r="I103" s="196"/>
      <c r="J103" s="70"/>
      <c r="K103" s="70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24.95" customHeight="1">
      <c r="A104" s="39"/>
      <c r="B104" s="40"/>
      <c r="C104" s="24" t="s">
        <v>159</v>
      </c>
      <c r="D104" s="41"/>
      <c r="E104" s="41"/>
      <c r="F104" s="41"/>
      <c r="G104" s="41"/>
      <c r="H104" s="41"/>
      <c r="I104" s="155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40"/>
      <c r="C105" s="41"/>
      <c r="D105" s="41"/>
      <c r="E105" s="41"/>
      <c r="F105" s="41"/>
      <c r="G105" s="41"/>
      <c r="H105" s="41"/>
      <c r="I105" s="155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12" customHeight="1">
      <c r="A106" s="39"/>
      <c r="B106" s="40"/>
      <c r="C106" s="33" t="s">
        <v>16</v>
      </c>
      <c r="D106" s="41"/>
      <c r="E106" s="41"/>
      <c r="F106" s="41"/>
      <c r="G106" s="41"/>
      <c r="H106" s="41"/>
      <c r="I106" s="155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" customHeight="1">
      <c r="A107" s="39"/>
      <c r="B107" s="40"/>
      <c r="C107" s="41"/>
      <c r="D107" s="41"/>
      <c r="E107" s="197" t="str">
        <f>E7</f>
        <v>Revitalizace čistírny odpadních vod v areálu nemocnice Rychnov nad Kněžnou</v>
      </c>
      <c r="F107" s="33"/>
      <c r="G107" s="33"/>
      <c r="H107" s="33"/>
      <c r="I107" s="155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137</v>
      </c>
      <c r="D108" s="41"/>
      <c r="E108" s="41"/>
      <c r="F108" s="41"/>
      <c r="G108" s="41"/>
      <c r="H108" s="41"/>
      <c r="I108" s="155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4.4" customHeight="1">
      <c r="A109" s="39"/>
      <c r="B109" s="40"/>
      <c r="C109" s="41"/>
      <c r="D109" s="41"/>
      <c r="E109" s="77" t="str">
        <f>E9</f>
        <v>VRN - Vedlejší rozpočtové náklady</v>
      </c>
      <c r="F109" s="41"/>
      <c r="G109" s="41"/>
      <c r="H109" s="41"/>
      <c r="I109" s="155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155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20</v>
      </c>
      <c r="D111" s="41"/>
      <c r="E111" s="41"/>
      <c r="F111" s="28" t="str">
        <f>F12</f>
        <v xml:space="preserve"> </v>
      </c>
      <c r="G111" s="41"/>
      <c r="H111" s="41"/>
      <c r="I111" s="157" t="s">
        <v>22</v>
      </c>
      <c r="J111" s="80" t="str">
        <f>IF(J12="","",J12)</f>
        <v>25. 8. 2020</v>
      </c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155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5.6" customHeight="1">
      <c r="A113" s="39"/>
      <c r="B113" s="40"/>
      <c r="C113" s="33" t="s">
        <v>24</v>
      </c>
      <c r="D113" s="41"/>
      <c r="E113" s="41"/>
      <c r="F113" s="28" t="str">
        <f>E15</f>
        <v xml:space="preserve"> </v>
      </c>
      <c r="G113" s="41"/>
      <c r="H113" s="41"/>
      <c r="I113" s="157" t="s">
        <v>29</v>
      </c>
      <c r="J113" s="37" t="str">
        <f>E21</f>
        <v xml:space="preserve"> 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6" customHeight="1">
      <c r="A114" s="39"/>
      <c r="B114" s="40"/>
      <c r="C114" s="33" t="s">
        <v>27</v>
      </c>
      <c r="D114" s="41"/>
      <c r="E114" s="41"/>
      <c r="F114" s="28" t="str">
        <f>IF(E18="","",E18)</f>
        <v>Vyplň údaj</v>
      </c>
      <c r="G114" s="41"/>
      <c r="H114" s="41"/>
      <c r="I114" s="157" t="s">
        <v>31</v>
      </c>
      <c r="J114" s="37" t="str">
        <f>E24</f>
        <v xml:space="preserve"> 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0.3" customHeight="1">
      <c r="A115" s="39"/>
      <c r="B115" s="40"/>
      <c r="C115" s="41"/>
      <c r="D115" s="41"/>
      <c r="E115" s="41"/>
      <c r="F115" s="41"/>
      <c r="G115" s="41"/>
      <c r="H115" s="41"/>
      <c r="I115" s="155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11" customFormat="1" ht="29.25" customHeight="1">
      <c r="A116" s="216"/>
      <c r="B116" s="217"/>
      <c r="C116" s="218" t="s">
        <v>160</v>
      </c>
      <c r="D116" s="219" t="s">
        <v>58</v>
      </c>
      <c r="E116" s="219" t="s">
        <v>54</v>
      </c>
      <c r="F116" s="219" t="s">
        <v>55</v>
      </c>
      <c r="G116" s="219" t="s">
        <v>161</v>
      </c>
      <c r="H116" s="219" t="s">
        <v>162</v>
      </c>
      <c r="I116" s="220" t="s">
        <v>163</v>
      </c>
      <c r="J116" s="221" t="s">
        <v>147</v>
      </c>
      <c r="K116" s="222" t="s">
        <v>164</v>
      </c>
      <c r="L116" s="223"/>
      <c r="M116" s="101" t="s">
        <v>1</v>
      </c>
      <c r="N116" s="102" t="s">
        <v>37</v>
      </c>
      <c r="O116" s="102" t="s">
        <v>165</v>
      </c>
      <c r="P116" s="102" t="s">
        <v>166</v>
      </c>
      <c r="Q116" s="102" t="s">
        <v>167</v>
      </c>
      <c r="R116" s="102" t="s">
        <v>168</v>
      </c>
      <c r="S116" s="102" t="s">
        <v>169</v>
      </c>
      <c r="T116" s="103" t="s">
        <v>170</v>
      </c>
      <c r="U116" s="216"/>
      <c r="V116" s="216"/>
      <c r="W116" s="216"/>
      <c r="X116" s="216"/>
      <c r="Y116" s="216"/>
      <c r="Z116" s="216"/>
      <c r="AA116" s="216"/>
      <c r="AB116" s="216"/>
      <c r="AC116" s="216"/>
      <c r="AD116" s="216"/>
      <c r="AE116" s="216"/>
    </row>
    <row r="117" spans="1:63" s="2" customFormat="1" ht="22.8" customHeight="1">
      <c r="A117" s="39"/>
      <c r="B117" s="40"/>
      <c r="C117" s="108" t="s">
        <v>171</v>
      </c>
      <c r="D117" s="41"/>
      <c r="E117" s="41"/>
      <c r="F117" s="41"/>
      <c r="G117" s="41"/>
      <c r="H117" s="41"/>
      <c r="I117" s="155"/>
      <c r="J117" s="224">
        <f>BK117</f>
        <v>0</v>
      </c>
      <c r="K117" s="41"/>
      <c r="L117" s="45"/>
      <c r="M117" s="104"/>
      <c r="N117" s="225"/>
      <c r="O117" s="105"/>
      <c r="P117" s="226">
        <f>P118</f>
        <v>0</v>
      </c>
      <c r="Q117" s="105"/>
      <c r="R117" s="226">
        <f>R118</f>
        <v>0</v>
      </c>
      <c r="S117" s="105"/>
      <c r="T117" s="227">
        <f>T118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72</v>
      </c>
      <c r="AU117" s="18" t="s">
        <v>149</v>
      </c>
      <c r="BK117" s="228">
        <f>BK118</f>
        <v>0</v>
      </c>
    </row>
    <row r="118" spans="1:63" s="12" customFormat="1" ht="25.9" customHeight="1">
      <c r="A118" s="12"/>
      <c r="B118" s="229"/>
      <c r="C118" s="230"/>
      <c r="D118" s="231" t="s">
        <v>72</v>
      </c>
      <c r="E118" s="232" t="s">
        <v>133</v>
      </c>
      <c r="F118" s="232" t="s">
        <v>134</v>
      </c>
      <c r="G118" s="230"/>
      <c r="H118" s="230"/>
      <c r="I118" s="233"/>
      <c r="J118" s="234">
        <f>BK118</f>
        <v>0</v>
      </c>
      <c r="K118" s="230"/>
      <c r="L118" s="235"/>
      <c r="M118" s="236"/>
      <c r="N118" s="237"/>
      <c r="O118" s="237"/>
      <c r="P118" s="238">
        <f>SUM(P119:P137)</f>
        <v>0</v>
      </c>
      <c r="Q118" s="237"/>
      <c r="R118" s="238">
        <f>SUM(R119:R137)</f>
        <v>0</v>
      </c>
      <c r="S118" s="237"/>
      <c r="T118" s="239">
        <f>SUM(T119:T137)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40" t="s">
        <v>193</v>
      </c>
      <c r="AT118" s="241" t="s">
        <v>72</v>
      </c>
      <c r="AU118" s="241" t="s">
        <v>73</v>
      </c>
      <c r="AY118" s="240" t="s">
        <v>174</v>
      </c>
      <c r="BK118" s="242">
        <f>SUM(BK119:BK137)</f>
        <v>0</v>
      </c>
    </row>
    <row r="119" spans="1:65" s="2" customFormat="1" ht="14.4" customHeight="1">
      <c r="A119" s="39"/>
      <c r="B119" s="40"/>
      <c r="C119" s="245" t="s">
        <v>82</v>
      </c>
      <c r="D119" s="245" t="s">
        <v>176</v>
      </c>
      <c r="E119" s="246" t="s">
        <v>2507</v>
      </c>
      <c r="F119" s="247" t="s">
        <v>2508</v>
      </c>
      <c r="G119" s="248" t="s">
        <v>2509</v>
      </c>
      <c r="H119" s="249">
        <v>1</v>
      </c>
      <c r="I119" s="250"/>
      <c r="J119" s="251">
        <f>ROUND(I119*H119,2)</f>
        <v>0</v>
      </c>
      <c r="K119" s="252"/>
      <c r="L119" s="45"/>
      <c r="M119" s="253" t="s">
        <v>1</v>
      </c>
      <c r="N119" s="254" t="s">
        <v>38</v>
      </c>
      <c r="O119" s="92"/>
      <c r="P119" s="255">
        <f>O119*H119</f>
        <v>0</v>
      </c>
      <c r="Q119" s="255">
        <v>0</v>
      </c>
      <c r="R119" s="255">
        <f>Q119*H119</f>
        <v>0</v>
      </c>
      <c r="S119" s="255">
        <v>0</v>
      </c>
      <c r="T119" s="256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57" t="s">
        <v>180</v>
      </c>
      <c r="AT119" s="257" t="s">
        <v>176</v>
      </c>
      <c r="AU119" s="257" t="s">
        <v>80</v>
      </c>
      <c r="AY119" s="18" t="s">
        <v>174</v>
      </c>
      <c r="BE119" s="258">
        <f>IF(N119="základní",J119,0)</f>
        <v>0</v>
      </c>
      <c r="BF119" s="258">
        <f>IF(N119="snížená",J119,0)</f>
        <v>0</v>
      </c>
      <c r="BG119" s="258">
        <f>IF(N119="zákl. přenesená",J119,0)</f>
        <v>0</v>
      </c>
      <c r="BH119" s="258">
        <f>IF(N119="sníž. přenesená",J119,0)</f>
        <v>0</v>
      </c>
      <c r="BI119" s="258">
        <f>IF(N119="nulová",J119,0)</f>
        <v>0</v>
      </c>
      <c r="BJ119" s="18" t="s">
        <v>80</v>
      </c>
      <c r="BK119" s="258">
        <f>ROUND(I119*H119,2)</f>
        <v>0</v>
      </c>
      <c r="BL119" s="18" t="s">
        <v>180</v>
      </c>
      <c r="BM119" s="257" t="s">
        <v>2510</v>
      </c>
    </row>
    <row r="120" spans="1:65" s="2" customFormat="1" ht="14.4" customHeight="1">
      <c r="A120" s="39"/>
      <c r="B120" s="40"/>
      <c r="C120" s="245" t="s">
        <v>185</v>
      </c>
      <c r="D120" s="245" t="s">
        <v>176</v>
      </c>
      <c r="E120" s="246" t="s">
        <v>2511</v>
      </c>
      <c r="F120" s="247" t="s">
        <v>2512</v>
      </c>
      <c r="G120" s="248" t="s">
        <v>2509</v>
      </c>
      <c r="H120" s="249">
        <v>1</v>
      </c>
      <c r="I120" s="250"/>
      <c r="J120" s="251">
        <f>ROUND(I120*H120,2)</f>
        <v>0</v>
      </c>
      <c r="K120" s="252"/>
      <c r="L120" s="45"/>
      <c r="M120" s="253" t="s">
        <v>1</v>
      </c>
      <c r="N120" s="254" t="s">
        <v>38</v>
      </c>
      <c r="O120" s="92"/>
      <c r="P120" s="255">
        <f>O120*H120</f>
        <v>0</v>
      </c>
      <c r="Q120" s="255">
        <v>0</v>
      </c>
      <c r="R120" s="255">
        <f>Q120*H120</f>
        <v>0</v>
      </c>
      <c r="S120" s="255">
        <v>0</v>
      </c>
      <c r="T120" s="256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57" t="s">
        <v>180</v>
      </c>
      <c r="AT120" s="257" t="s">
        <v>176</v>
      </c>
      <c r="AU120" s="257" t="s">
        <v>80</v>
      </c>
      <c r="AY120" s="18" t="s">
        <v>174</v>
      </c>
      <c r="BE120" s="258">
        <f>IF(N120="základní",J120,0)</f>
        <v>0</v>
      </c>
      <c r="BF120" s="258">
        <f>IF(N120="snížená",J120,0)</f>
        <v>0</v>
      </c>
      <c r="BG120" s="258">
        <f>IF(N120="zákl. přenesená",J120,0)</f>
        <v>0</v>
      </c>
      <c r="BH120" s="258">
        <f>IF(N120="sníž. přenesená",J120,0)</f>
        <v>0</v>
      </c>
      <c r="BI120" s="258">
        <f>IF(N120="nulová",J120,0)</f>
        <v>0</v>
      </c>
      <c r="BJ120" s="18" t="s">
        <v>80</v>
      </c>
      <c r="BK120" s="258">
        <f>ROUND(I120*H120,2)</f>
        <v>0</v>
      </c>
      <c r="BL120" s="18" t="s">
        <v>180</v>
      </c>
      <c r="BM120" s="257" t="s">
        <v>2513</v>
      </c>
    </row>
    <row r="121" spans="1:65" s="2" customFormat="1" ht="14.4" customHeight="1">
      <c r="A121" s="39"/>
      <c r="B121" s="40"/>
      <c r="C121" s="245" t="s">
        <v>180</v>
      </c>
      <c r="D121" s="245" t="s">
        <v>176</v>
      </c>
      <c r="E121" s="246" t="s">
        <v>2514</v>
      </c>
      <c r="F121" s="247" t="s">
        <v>2515</v>
      </c>
      <c r="G121" s="248" t="s">
        <v>2509</v>
      </c>
      <c r="H121" s="249">
        <v>1</v>
      </c>
      <c r="I121" s="250"/>
      <c r="J121" s="251">
        <f>ROUND(I121*H121,2)</f>
        <v>0</v>
      </c>
      <c r="K121" s="252"/>
      <c r="L121" s="45"/>
      <c r="M121" s="253" t="s">
        <v>1</v>
      </c>
      <c r="N121" s="254" t="s">
        <v>38</v>
      </c>
      <c r="O121" s="92"/>
      <c r="P121" s="255">
        <f>O121*H121</f>
        <v>0</v>
      </c>
      <c r="Q121" s="255">
        <v>0</v>
      </c>
      <c r="R121" s="255">
        <f>Q121*H121</f>
        <v>0</v>
      </c>
      <c r="S121" s="255">
        <v>0</v>
      </c>
      <c r="T121" s="256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57" t="s">
        <v>180</v>
      </c>
      <c r="AT121" s="257" t="s">
        <v>176</v>
      </c>
      <c r="AU121" s="257" t="s">
        <v>80</v>
      </c>
      <c r="AY121" s="18" t="s">
        <v>174</v>
      </c>
      <c r="BE121" s="258">
        <f>IF(N121="základní",J121,0)</f>
        <v>0</v>
      </c>
      <c r="BF121" s="258">
        <f>IF(N121="snížená",J121,0)</f>
        <v>0</v>
      </c>
      <c r="BG121" s="258">
        <f>IF(N121="zákl. přenesená",J121,0)</f>
        <v>0</v>
      </c>
      <c r="BH121" s="258">
        <f>IF(N121="sníž. přenesená",J121,0)</f>
        <v>0</v>
      </c>
      <c r="BI121" s="258">
        <f>IF(N121="nulová",J121,0)</f>
        <v>0</v>
      </c>
      <c r="BJ121" s="18" t="s">
        <v>80</v>
      </c>
      <c r="BK121" s="258">
        <f>ROUND(I121*H121,2)</f>
        <v>0</v>
      </c>
      <c r="BL121" s="18" t="s">
        <v>180</v>
      </c>
      <c r="BM121" s="257" t="s">
        <v>2516</v>
      </c>
    </row>
    <row r="122" spans="1:65" s="2" customFormat="1" ht="14.4" customHeight="1">
      <c r="A122" s="39"/>
      <c r="B122" s="40"/>
      <c r="C122" s="245" t="s">
        <v>193</v>
      </c>
      <c r="D122" s="245" t="s">
        <v>176</v>
      </c>
      <c r="E122" s="246" t="s">
        <v>2517</v>
      </c>
      <c r="F122" s="247" t="s">
        <v>2518</v>
      </c>
      <c r="G122" s="248" t="s">
        <v>2509</v>
      </c>
      <c r="H122" s="249">
        <v>1</v>
      </c>
      <c r="I122" s="250"/>
      <c r="J122" s="251">
        <f>ROUND(I122*H122,2)</f>
        <v>0</v>
      </c>
      <c r="K122" s="252"/>
      <c r="L122" s="45"/>
      <c r="M122" s="253" t="s">
        <v>1</v>
      </c>
      <c r="N122" s="254" t="s">
        <v>38</v>
      </c>
      <c r="O122" s="92"/>
      <c r="P122" s="255">
        <f>O122*H122</f>
        <v>0</v>
      </c>
      <c r="Q122" s="255">
        <v>0</v>
      </c>
      <c r="R122" s="255">
        <f>Q122*H122</f>
        <v>0</v>
      </c>
      <c r="S122" s="255">
        <v>0</v>
      </c>
      <c r="T122" s="256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57" t="s">
        <v>180</v>
      </c>
      <c r="AT122" s="257" t="s">
        <v>176</v>
      </c>
      <c r="AU122" s="257" t="s">
        <v>80</v>
      </c>
      <c r="AY122" s="18" t="s">
        <v>174</v>
      </c>
      <c r="BE122" s="258">
        <f>IF(N122="základní",J122,0)</f>
        <v>0</v>
      </c>
      <c r="BF122" s="258">
        <f>IF(N122="snížená",J122,0)</f>
        <v>0</v>
      </c>
      <c r="BG122" s="258">
        <f>IF(N122="zákl. přenesená",J122,0)</f>
        <v>0</v>
      </c>
      <c r="BH122" s="258">
        <f>IF(N122="sníž. přenesená",J122,0)</f>
        <v>0</v>
      </c>
      <c r="BI122" s="258">
        <f>IF(N122="nulová",J122,0)</f>
        <v>0</v>
      </c>
      <c r="BJ122" s="18" t="s">
        <v>80</v>
      </c>
      <c r="BK122" s="258">
        <f>ROUND(I122*H122,2)</f>
        <v>0</v>
      </c>
      <c r="BL122" s="18" t="s">
        <v>180</v>
      </c>
      <c r="BM122" s="257" t="s">
        <v>2519</v>
      </c>
    </row>
    <row r="123" spans="1:65" s="2" customFormat="1" ht="21.6" customHeight="1">
      <c r="A123" s="39"/>
      <c r="B123" s="40"/>
      <c r="C123" s="245" t="s">
        <v>197</v>
      </c>
      <c r="D123" s="245" t="s">
        <v>176</v>
      </c>
      <c r="E123" s="246" t="s">
        <v>2520</v>
      </c>
      <c r="F123" s="247" t="s">
        <v>2521</v>
      </c>
      <c r="G123" s="248" t="s">
        <v>2509</v>
      </c>
      <c r="H123" s="249">
        <v>1</v>
      </c>
      <c r="I123" s="250"/>
      <c r="J123" s="251">
        <f>ROUND(I123*H123,2)</f>
        <v>0</v>
      </c>
      <c r="K123" s="252"/>
      <c r="L123" s="45"/>
      <c r="M123" s="253" t="s">
        <v>1</v>
      </c>
      <c r="N123" s="254" t="s">
        <v>38</v>
      </c>
      <c r="O123" s="92"/>
      <c r="P123" s="255">
        <f>O123*H123</f>
        <v>0</v>
      </c>
      <c r="Q123" s="255">
        <v>0</v>
      </c>
      <c r="R123" s="255">
        <f>Q123*H123</f>
        <v>0</v>
      </c>
      <c r="S123" s="255">
        <v>0</v>
      </c>
      <c r="T123" s="256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57" t="s">
        <v>180</v>
      </c>
      <c r="AT123" s="257" t="s">
        <v>176</v>
      </c>
      <c r="AU123" s="257" t="s">
        <v>80</v>
      </c>
      <c r="AY123" s="18" t="s">
        <v>174</v>
      </c>
      <c r="BE123" s="258">
        <f>IF(N123="základní",J123,0)</f>
        <v>0</v>
      </c>
      <c r="BF123" s="258">
        <f>IF(N123="snížená",J123,0)</f>
        <v>0</v>
      </c>
      <c r="BG123" s="258">
        <f>IF(N123="zákl. přenesená",J123,0)</f>
        <v>0</v>
      </c>
      <c r="BH123" s="258">
        <f>IF(N123="sníž. přenesená",J123,0)</f>
        <v>0</v>
      </c>
      <c r="BI123" s="258">
        <f>IF(N123="nulová",J123,0)</f>
        <v>0</v>
      </c>
      <c r="BJ123" s="18" t="s">
        <v>80</v>
      </c>
      <c r="BK123" s="258">
        <f>ROUND(I123*H123,2)</f>
        <v>0</v>
      </c>
      <c r="BL123" s="18" t="s">
        <v>180</v>
      </c>
      <c r="BM123" s="257" t="s">
        <v>2522</v>
      </c>
    </row>
    <row r="124" spans="1:65" s="2" customFormat="1" ht="21.6" customHeight="1">
      <c r="A124" s="39"/>
      <c r="B124" s="40"/>
      <c r="C124" s="245" t="s">
        <v>201</v>
      </c>
      <c r="D124" s="245" t="s">
        <v>176</v>
      </c>
      <c r="E124" s="246" t="s">
        <v>2523</v>
      </c>
      <c r="F124" s="247" t="s">
        <v>2524</v>
      </c>
      <c r="G124" s="248" t="s">
        <v>2509</v>
      </c>
      <c r="H124" s="249">
        <v>1</v>
      </c>
      <c r="I124" s="250"/>
      <c r="J124" s="251">
        <f>ROUND(I124*H124,2)</f>
        <v>0</v>
      </c>
      <c r="K124" s="252"/>
      <c r="L124" s="45"/>
      <c r="M124" s="253" t="s">
        <v>1</v>
      </c>
      <c r="N124" s="254" t="s">
        <v>38</v>
      </c>
      <c r="O124" s="92"/>
      <c r="P124" s="255">
        <f>O124*H124</f>
        <v>0</v>
      </c>
      <c r="Q124" s="255">
        <v>0</v>
      </c>
      <c r="R124" s="255">
        <f>Q124*H124</f>
        <v>0</v>
      </c>
      <c r="S124" s="255">
        <v>0</v>
      </c>
      <c r="T124" s="256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57" t="s">
        <v>180</v>
      </c>
      <c r="AT124" s="257" t="s">
        <v>176</v>
      </c>
      <c r="AU124" s="257" t="s">
        <v>80</v>
      </c>
      <c r="AY124" s="18" t="s">
        <v>174</v>
      </c>
      <c r="BE124" s="258">
        <f>IF(N124="základní",J124,0)</f>
        <v>0</v>
      </c>
      <c r="BF124" s="258">
        <f>IF(N124="snížená",J124,0)</f>
        <v>0</v>
      </c>
      <c r="BG124" s="258">
        <f>IF(N124="zákl. přenesená",J124,0)</f>
        <v>0</v>
      </c>
      <c r="BH124" s="258">
        <f>IF(N124="sníž. přenesená",J124,0)</f>
        <v>0</v>
      </c>
      <c r="BI124" s="258">
        <f>IF(N124="nulová",J124,0)</f>
        <v>0</v>
      </c>
      <c r="BJ124" s="18" t="s">
        <v>80</v>
      </c>
      <c r="BK124" s="258">
        <f>ROUND(I124*H124,2)</f>
        <v>0</v>
      </c>
      <c r="BL124" s="18" t="s">
        <v>180</v>
      </c>
      <c r="BM124" s="257" t="s">
        <v>2525</v>
      </c>
    </row>
    <row r="125" spans="1:65" s="2" customFormat="1" ht="14.4" customHeight="1">
      <c r="A125" s="39"/>
      <c r="B125" s="40"/>
      <c r="C125" s="245" t="s">
        <v>205</v>
      </c>
      <c r="D125" s="245" t="s">
        <v>176</v>
      </c>
      <c r="E125" s="246" t="s">
        <v>2526</v>
      </c>
      <c r="F125" s="247" t="s">
        <v>2527</v>
      </c>
      <c r="G125" s="248" t="s">
        <v>2509</v>
      </c>
      <c r="H125" s="249">
        <v>1</v>
      </c>
      <c r="I125" s="250"/>
      <c r="J125" s="251">
        <f>ROUND(I125*H125,2)</f>
        <v>0</v>
      </c>
      <c r="K125" s="252"/>
      <c r="L125" s="45"/>
      <c r="M125" s="253" t="s">
        <v>1</v>
      </c>
      <c r="N125" s="254" t="s">
        <v>38</v>
      </c>
      <c r="O125" s="92"/>
      <c r="P125" s="255">
        <f>O125*H125</f>
        <v>0</v>
      </c>
      <c r="Q125" s="255">
        <v>0</v>
      </c>
      <c r="R125" s="255">
        <f>Q125*H125</f>
        <v>0</v>
      </c>
      <c r="S125" s="255">
        <v>0</v>
      </c>
      <c r="T125" s="256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57" t="s">
        <v>180</v>
      </c>
      <c r="AT125" s="257" t="s">
        <v>176</v>
      </c>
      <c r="AU125" s="257" t="s">
        <v>80</v>
      </c>
      <c r="AY125" s="18" t="s">
        <v>174</v>
      </c>
      <c r="BE125" s="258">
        <f>IF(N125="základní",J125,0)</f>
        <v>0</v>
      </c>
      <c r="BF125" s="258">
        <f>IF(N125="snížená",J125,0)</f>
        <v>0</v>
      </c>
      <c r="BG125" s="258">
        <f>IF(N125="zákl. přenesená",J125,0)</f>
        <v>0</v>
      </c>
      <c r="BH125" s="258">
        <f>IF(N125="sníž. přenesená",J125,0)</f>
        <v>0</v>
      </c>
      <c r="BI125" s="258">
        <f>IF(N125="nulová",J125,0)</f>
        <v>0</v>
      </c>
      <c r="BJ125" s="18" t="s">
        <v>80</v>
      </c>
      <c r="BK125" s="258">
        <f>ROUND(I125*H125,2)</f>
        <v>0</v>
      </c>
      <c r="BL125" s="18" t="s">
        <v>180</v>
      </c>
      <c r="BM125" s="257" t="s">
        <v>2528</v>
      </c>
    </row>
    <row r="126" spans="1:65" s="2" customFormat="1" ht="14.4" customHeight="1">
      <c r="A126" s="39"/>
      <c r="B126" s="40"/>
      <c r="C126" s="245" t="s">
        <v>210</v>
      </c>
      <c r="D126" s="245" t="s">
        <v>176</v>
      </c>
      <c r="E126" s="246" t="s">
        <v>2529</v>
      </c>
      <c r="F126" s="247" t="s">
        <v>2530</v>
      </c>
      <c r="G126" s="248" t="s">
        <v>2509</v>
      </c>
      <c r="H126" s="249">
        <v>1</v>
      </c>
      <c r="I126" s="250"/>
      <c r="J126" s="251">
        <f>ROUND(I126*H126,2)</f>
        <v>0</v>
      </c>
      <c r="K126" s="252"/>
      <c r="L126" s="45"/>
      <c r="M126" s="253" t="s">
        <v>1</v>
      </c>
      <c r="N126" s="254" t="s">
        <v>38</v>
      </c>
      <c r="O126" s="92"/>
      <c r="P126" s="255">
        <f>O126*H126</f>
        <v>0</v>
      </c>
      <c r="Q126" s="255">
        <v>0</v>
      </c>
      <c r="R126" s="255">
        <f>Q126*H126</f>
        <v>0</v>
      </c>
      <c r="S126" s="255">
        <v>0</v>
      </c>
      <c r="T126" s="256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57" t="s">
        <v>180</v>
      </c>
      <c r="AT126" s="257" t="s">
        <v>176</v>
      </c>
      <c r="AU126" s="257" t="s">
        <v>80</v>
      </c>
      <c r="AY126" s="18" t="s">
        <v>174</v>
      </c>
      <c r="BE126" s="258">
        <f>IF(N126="základní",J126,0)</f>
        <v>0</v>
      </c>
      <c r="BF126" s="258">
        <f>IF(N126="snížená",J126,0)</f>
        <v>0</v>
      </c>
      <c r="BG126" s="258">
        <f>IF(N126="zákl. přenesená",J126,0)</f>
        <v>0</v>
      </c>
      <c r="BH126" s="258">
        <f>IF(N126="sníž. přenesená",J126,0)</f>
        <v>0</v>
      </c>
      <c r="BI126" s="258">
        <f>IF(N126="nulová",J126,0)</f>
        <v>0</v>
      </c>
      <c r="BJ126" s="18" t="s">
        <v>80</v>
      </c>
      <c r="BK126" s="258">
        <f>ROUND(I126*H126,2)</f>
        <v>0</v>
      </c>
      <c r="BL126" s="18" t="s">
        <v>180</v>
      </c>
      <c r="BM126" s="257" t="s">
        <v>2531</v>
      </c>
    </row>
    <row r="127" spans="1:65" s="2" customFormat="1" ht="21.6" customHeight="1">
      <c r="A127" s="39"/>
      <c r="B127" s="40"/>
      <c r="C127" s="245" t="s">
        <v>214</v>
      </c>
      <c r="D127" s="245" t="s">
        <v>176</v>
      </c>
      <c r="E127" s="246" t="s">
        <v>2532</v>
      </c>
      <c r="F127" s="247" t="s">
        <v>2533</v>
      </c>
      <c r="G127" s="248" t="s">
        <v>2509</v>
      </c>
      <c r="H127" s="249">
        <v>1</v>
      </c>
      <c r="I127" s="250"/>
      <c r="J127" s="251">
        <f>ROUND(I127*H127,2)</f>
        <v>0</v>
      </c>
      <c r="K127" s="252"/>
      <c r="L127" s="45"/>
      <c r="M127" s="253" t="s">
        <v>1</v>
      </c>
      <c r="N127" s="254" t="s">
        <v>38</v>
      </c>
      <c r="O127" s="92"/>
      <c r="P127" s="255">
        <f>O127*H127</f>
        <v>0</v>
      </c>
      <c r="Q127" s="255">
        <v>0</v>
      </c>
      <c r="R127" s="255">
        <f>Q127*H127</f>
        <v>0</v>
      </c>
      <c r="S127" s="255">
        <v>0</v>
      </c>
      <c r="T127" s="256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57" t="s">
        <v>180</v>
      </c>
      <c r="AT127" s="257" t="s">
        <v>176</v>
      </c>
      <c r="AU127" s="257" t="s">
        <v>80</v>
      </c>
      <c r="AY127" s="18" t="s">
        <v>174</v>
      </c>
      <c r="BE127" s="258">
        <f>IF(N127="základní",J127,0)</f>
        <v>0</v>
      </c>
      <c r="BF127" s="258">
        <f>IF(N127="snížená",J127,0)</f>
        <v>0</v>
      </c>
      <c r="BG127" s="258">
        <f>IF(N127="zákl. přenesená",J127,0)</f>
        <v>0</v>
      </c>
      <c r="BH127" s="258">
        <f>IF(N127="sníž. přenesená",J127,0)</f>
        <v>0</v>
      </c>
      <c r="BI127" s="258">
        <f>IF(N127="nulová",J127,0)</f>
        <v>0</v>
      </c>
      <c r="BJ127" s="18" t="s">
        <v>80</v>
      </c>
      <c r="BK127" s="258">
        <f>ROUND(I127*H127,2)</f>
        <v>0</v>
      </c>
      <c r="BL127" s="18" t="s">
        <v>180</v>
      </c>
      <c r="BM127" s="257" t="s">
        <v>2534</v>
      </c>
    </row>
    <row r="128" spans="1:65" s="2" customFormat="1" ht="14.4" customHeight="1">
      <c r="A128" s="39"/>
      <c r="B128" s="40"/>
      <c r="C128" s="245" t="s">
        <v>218</v>
      </c>
      <c r="D128" s="245" t="s">
        <v>176</v>
      </c>
      <c r="E128" s="246" t="s">
        <v>2535</v>
      </c>
      <c r="F128" s="247" t="s">
        <v>2536</v>
      </c>
      <c r="G128" s="248" t="s">
        <v>2509</v>
      </c>
      <c r="H128" s="249">
        <v>1</v>
      </c>
      <c r="I128" s="250"/>
      <c r="J128" s="251">
        <f>ROUND(I128*H128,2)</f>
        <v>0</v>
      </c>
      <c r="K128" s="252"/>
      <c r="L128" s="45"/>
      <c r="M128" s="253" t="s">
        <v>1</v>
      </c>
      <c r="N128" s="254" t="s">
        <v>38</v>
      </c>
      <c r="O128" s="92"/>
      <c r="P128" s="255">
        <f>O128*H128</f>
        <v>0</v>
      </c>
      <c r="Q128" s="255">
        <v>0</v>
      </c>
      <c r="R128" s="255">
        <f>Q128*H128</f>
        <v>0</v>
      </c>
      <c r="S128" s="255">
        <v>0</v>
      </c>
      <c r="T128" s="256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57" t="s">
        <v>180</v>
      </c>
      <c r="AT128" s="257" t="s">
        <v>176</v>
      </c>
      <c r="AU128" s="257" t="s">
        <v>80</v>
      </c>
      <c r="AY128" s="18" t="s">
        <v>174</v>
      </c>
      <c r="BE128" s="258">
        <f>IF(N128="základní",J128,0)</f>
        <v>0</v>
      </c>
      <c r="BF128" s="258">
        <f>IF(N128="snížená",J128,0)</f>
        <v>0</v>
      </c>
      <c r="BG128" s="258">
        <f>IF(N128="zákl. přenesená",J128,0)</f>
        <v>0</v>
      </c>
      <c r="BH128" s="258">
        <f>IF(N128="sníž. přenesená",J128,0)</f>
        <v>0</v>
      </c>
      <c r="BI128" s="258">
        <f>IF(N128="nulová",J128,0)</f>
        <v>0</v>
      </c>
      <c r="BJ128" s="18" t="s">
        <v>80</v>
      </c>
      <c r="BK128" s="258">
        <f>ROUND(I128*H128,2)</f>
        <v>0</v>
      </c>
      <c r="BL128" s="18" t="s">
        <v>180</v>
      </c>
      <c r="BM128" s="257" t="s">
        <v>2537</v>
      </c>
    </row>
    <row r="129" spans="1:65" s="2" customFormat="1" ht="14.4" customHeight="1">
      <c r="A129" s="39"/>
      <c r="B129" s="40"/>
      <c r="C129" s="245" t="s">
        <v>225</v>
      </c>
      <c r="D129" s="245" t="s">
        <v>176</v>
      </c>
      <c r="E129" s="246" t="s">
        <v>2538</v>
      </c>
      <c r="F129" s="247" t="s">
        <v>2539</v>
      </c>
      <c r="G129" s="248" t="s">
        <v>2509</v>
      </c>
      <c r="H129" s="249">
        <v>1</v>
      </c>
      <c r="I129" s="250"/>
      <c r="J129" s="251">
        <f>ROUND(I129*H129,2)</f>
        <v>0</v>
      </c>
      <c r="K129" s="252"/>
      <c r="L129" s="45"/>
      <c r="M129" s="253" t="s">
        <v>1</v>
      </c>
      <c r="N129" s="254" t="s">
        <v>38</v>
      </c>
      <c r="O129" s="92"/>
      <c r="P129" s="255">
        <f>O129*H129</f>
        <v>0</v>
      </c>
      <c r="Q129" s="255">
        <v>0</v>
      </c>
      <c r="R129" s="255">
        <f>Q129*H129</f>
        <v>0</v>
      </c>
      <c r="S129" s="255">
        <v>0</v>
      </c>
      <c r="T129" s="256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57" t="s">
        <v>180</v>
      </c>
      <c r="AT129" s="257" t="s">
        <v>176</v>
      </c>
      <c r="AU129" s="257" t="s">
        <v>80</v>
      </c>
      <c r="AY129" s="18" t="s">
        <v>174</v>
      </c>
      <c r="BE129" s="258">
        <f>IF(N129="základní",J129,0)</f>
        <v>0</v>
      </c>
      <c r="BF129" s="258">
        <f>IF(N129="snížená",J129,0)</f>
        <v>0</v>
      </c>
      <c r="BG129" s="258">
        <f>IF(N129="zákl. přenesená",J129,0)</f>
        <v>0</v>
      </c>
      <c r="BH129" s="258">
        <f>IF(N129="sníž. přenesená",J129,0)</f>
        <v>0</v>
      </c>
      <c r="BI129" s="258">
        <f>IF(N129="nulová",J129,0)</f>
        <v>0</v>
      </c>
      <c r="BJ129" s="18" t="s">
        <v>80</v>
      </c>
      <c r="BK129" s="258">
        <f>ROUND(I129*H129,2)</f>
        <v>0</v>
      </c>
      <c r="BL129" s="18" t="s">
        <v>180</v>
      </c>
      <c r="BM129" s="257" t="s">
        <v>2540</v>
      </c>
    </row>
    <row r="130" spans="1:65" s="2" customFormat="1" ht="14.4" customHeight="1">
      <c r="A130" s="39"/>
      <c r="B130" s="40"/>
      <c r="C130" s="245" t="s">
        <v>230</v>
      </c>
      <c r="D130" s="245" t="s">
        <v>176</v>
      </c>
      <c r="E130" s="246" t="s">
        <v>2541</v>
      </c>
      <c r="F130" s="247" t="s">
        <v>2542</v>
      </c>
      <c r="G130" s="248" t="s">
        <v>2509</v>
      </c>
      <c r="H130" s="249">
        <v>1</v>
      </c>
      <c r="I130" s="250"/>
      <c r="J130" s="251">
        <f>ROUND(I130*H130,2)</f>
        <v>0</v>
      </c>
      <c r="K130" s="252"/>
      <c r="L130" s="45"/>
      <c r="M130" s="253" t="s">
        <v>1</v>
      </c>
      <c r="N130" s="254" t="s">
        <v>38</v>
      </c>
      <c r="O130" s="92"/>
      <c r="P130" s="255">
        <f>O130*H130</f>
        <v>0</v>
      </c>
      <c r="Q130" s="255">
        <v>0</v>
      </c>
      <c r="R130" s="255">
        <f>Q130*H130</f>
        <v>0</v>
      </c>
      <c r="S130" s="255">
        <v>0</v>
      </c>
      <c r="T130" s="256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57" t="s">
        <v>180</v>
      </c>
      <c r="AT130" s="257" t="s">
        <v>176</v>
      </c>
      <c r="AU130" s="257" t="s">
        <v>80</v>
      </c>
      <c r="AY130" s="18" t="s">
        <v>174</v>
      </c>
      <c r="BE130" s="258">
        <f>IF(N130="základní",J130,0)</f>
        <v>0</v>
      </c>
      <c r="BF130" s="258">
        <f>IF(N130="snížená",J130,0)</f>
        <v>0</v>
      </c>
      <c r="BG130" s="258">
        <f>IF(N130="zákl. přenesená",J130,0)</f>
        <v>0</v>
      </c>
      <c r="BH130" s="258">
        <f>IF(N130="sníž. přenesená",J130,0)</f>
        <v>0</v>
      </c>
      <c r="BI130" s="258">
        <f>IF(N130="nulová",J130,0)</f>
        <v>0</v>
      </c>
      <c r="BJ130" s="18" t="s">
        <v>80</v>
      </c>
      <c r="BK130" s="258">
        <f>ROUND(I130*H130,2)</f>
        <v>0</v>
      </c>
      <c r="BL130" s="18" t="s">
        <v>180</v>
      </c>
      <c r="BM130" s="257" t="s">
        <v>2543</v>
      </c>
    </row>
    <row r="131" spans="1:65" s="2" customFormat="1" ht="14.4" customHeight="1">
      <c r="A131" s="39"/>
      <c r="B131" s="40"/>
      <c r="C131" s="245" t="s">
        <v>234</v>
      </c>
      <c r="D131" s="245" t="s">
        <v>176</v>
      </c>
      <c r="E131" s="246" t="s">
        <v>2544</v>
      </c>
      <c r="F131" s="247" t="s">
        <v>2545</v>
      </c>
      <c r="G131" s="248" t="s">
        <v>2509</v>
      </c>
      <c r="H131" s="249">
        <v>1</v>
      </c>
      <c r="I131" s="250"/>
      <c r="J131" s="251">
        <f>ROUND(I131*H131,2)</f>
        <v>0</v>
      </c>
      <c r="K131" s="252"/>
      <c r="L131" s="45"/>
      <c r="M131" s="253" t="s">
        <v>1</v>
      </c>
      <c r="N131" s="254" t="s">
        <v>38</v>
      </c>
      <c r="O131" s="92"/>
      <c r="P131" s="255">
        <f>O131*H131</f>
        <v>0</v>
      </c>
      <c r="Q131" s="255">
        <v>0</v>
      </c>
      <c r="R131" s="255">
        <f>Q131*H131</f>
        <v>0</v>
      </c>
      <c r="S131" s="255">
        <v>0</v>
      </c>
      <c r="T131" s="256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57" t="s">
        <v>180</v>
      </c>
      <c r="AT131" s="257" t="s">
        <v>176</v>
      </c>
      <c r="AU131" s="257" t="s">
        <v>80</v>
      </c>
      <c r="AY131" s="18" t="s">
        <v>174</v>
      </c>
      <c r="BE131" s="258">
        <f>IF(N131="základní",J131,0)</f>
        <v>0</v>
      </c>
      <c r="BF131" s="258">
        <f>IF(N131="snížená",J131,0)</f>
        <v>0</v>
      </c>
      <c r="BG131" s="258">
        <f>IF(N131="zákl. přenesená",J131,0)</f>
        <v>0</v>
      </c>
      <c r="BH131" s="258">
        <f>IF(N131="sníž. přenesená",J131,0)</f>
        <v>0</v>
      </c>
      <c r="BI131" s="258">
        <f>IF(N131="nulová",J131,0)</f>
        <v>0</v>
      </c>
      <c r="BJ131" s="18" t="s">
        <v>80</v>
      </c>
      <c r="BK131" s="258">
        <f>ROUND(I131*H131,2)</f>
        <v>0</v>
      </c>
      <c r="BL131" s="18" t="s">
        <v>180</v>
      </c>
      <c r="BM131" s="257" t="s">
        <v>2546</v>
      </c>
    </row>
    <row r="132" spans="1:65" s="2" customFormat="1" ht="32.4" customHeight="1">
      <c r="A132" s="39"/>
      <c r="B132" s="40"/>
      <c r="C132" s="245" t="s">
        <v>8</v>
      </c>
      <c r="D132" s="245" t="s">
        <v>176</v>
      </c>
      <c r="E132" s="246" t="s">
        <v>2547</v>
      </c>
      <c r="F132" s="247" t="s">
        <v>2548</v>
      </c>
      <c r="G132" s="248" t="s">
        <v>2509</v>
      </c>
      <c r="H132" s="249">
        <v>1</v>
      </c>
      <c r="I132" s="250"/>
      <c r="J132" s="251">
        <f>ROUND(I132*H132,2)</f>
        <v>0</v>
      </c>
      <c r="K132" s="252"/>
      <c r="L132" s="45"/>
      <c r="M132" s="253" t="s">
        <v>1</v>
      </c>
      <c r="N132" s="254" t="s">
        <v>38</v>
      </c>
      <c r="O132" s="92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7" t="s">
        <v>180</v>
      </c>
      <c r="AT132" s="257" t="s">
        <v>176</v>
      </c>
      <c r="AU132" s="257" t="s">
        <v>80</v>
      </c>
      <c r="AY132" s="18" t="s">
        <v>174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8" t="s">
        <v>80</v>
      </c>
      <c r="BK132" s="258">
        <f>ROUND(I132*H132,2)</f>
        <v>0</v>
      </c>
      <c r="BL132" s="18" t="s">
        <v>180</v>
      </c>
      <c r="BM132" s="257" t="s">
        <v>2549</v>
      </c>
    </row>
    <row r="133" spans="1:65" s="2" customFormat="1" ht="14.4" customHeight="1">
      <c r="A133" s="39"/>
      <c r="B133" s="40"/>
      <c r="C133" s="245" t="s">
        <v>241</v>
      </c>
      <c r="D133" s="245" t="s">
        <v>176</v>
      </c>
      <c r="E133" s="246" t="s">
        <v>2550</v>
      </c>
      <c r="F133" s="247" t="s">
        <v>2551</v>
      </c>
      <c r="G133" s="248" t="s">
        <v>2509</v>
      </c>
      <c r="H133" s="249">
        <v>1</v>
      </c>
      <c r="I133" s="250"/>
      <c r="J133" s="251">
        <f>ROUND(I133*H133,2)</f>
        <v>0</v>
      </c>
      <c r="K133" s="252"/>
      <c r="L133" s="45"/>
      <c r="M133" s="253" t="s">
        <v>1</v>
      </c>
      <c r="N133" s="254" t="s">
        <v>38</v>
      </c>
      <c r="O133" s="92"/>
      <c r="P133" s="255">
        <f>O133*H133</f>
        <v>0</v>
      </c>
      <c r="Q133" s="255">
        <v>0</v>
      </c>
      <c r="R133" s="255">
        <f>Q133*H133</f>
        <v>0</v>
      </c>
      <c r="S133" s="255">
        <v>0</v>
      </c>
      <c r="T133" s="256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57" t="s">
        <v>180</v>
      </c>
      <c r="AT133" s="257" t="s">
        <v>176</v>
      </c>
      <c r="AU133" s="257" t="s">
        <v>80</v>
      </c>
      <c r="AY133" s="18" t="s">
        <v>174</v>
      </c>
      <c r="BE133" s="258">
        <f>IF(N133="základní",J133,0)</f>
        <v>0</v>
      </c>
      <c r="BF133" s="258">
        <f>IF(N133="snížená",J133,0)</f>
        <v>0</v>
      </c>
      <c r="BG133" s="258">
        <f>IF(N133="zákl. přenesená",J133,0)</f>
        <v>0</v>
      </c>
      <c r="BH133" s="258">
        <f>IF(N133="sníž. přenesená",J133,0)</f>
        <v>0</v>
      </c>
      <c r="BI133" s="258">
        <f>IF(N133="nulová",J133,0)</f>
        <v>0</v>
      </c>
      <c r="BJ133" s="18" t="s">
        <v>80</v>
      </c>
      <c r="BK133" s="258">
        <f>ROUND(I133*H133,2)</f>
        <v>0</v>
      </c>
      <c r="BL133" s="18" t="s">
        <v>180</v>
      </c>
      <c r="BM133" s="257" t="s">
        <v>2552</v>
      </c>
    </row>
    <row r="134" spans="1:65" s="2" customFormat="1" ht="14.4" customHeight="1">
      <c r="A134" s="39"/>
      <c r="B134" s="40"/>
      <c r="C134" s="245" t="s">
        <v>248</v>
      </c>
      <c r="D134" s="245" t="s">
        <v>176</v>
      </c>
      <c r="E134" s="246" t="s">
        <v>2553</v>
      </c>
      <c r="F134" s="247" t="s">
        <v>2554</v>
      </c>
      <c r="G134" s="248" t="s">
        <v>2509</v>
      </c>
      <c r="H134" s="249">
        <v>1</v>
      </c>
      <c r="I134" s="250"/>
      <c r="J134" s="251">
        <f>ROUND(I134*H134,2)</f>
        <v>0</v>
      </c>
      <c r="K134" s="252"/>
      <c r="L134" s="45"/>
      <c r="M134" s="253" t="s">
        <v>1</v>
      </c>
      <c r="N134" s="254" t="s">
        <v>38</v>
      </c>
      <c r="O134" s="92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7" t="s">
        <v>180</v>
      </c>
      <c r="AT134" s="257" t="s">
        <v>176</v>
      </c>
      <c r="AU134" s="257" t="s">
        <v>80</v>
      </c>
      <c r="AY134" s="18" t="s">
        <v>174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8" t="s">
        <v>80</v>
      </c>
      <c r="BK134" s="258">
        <f>ROUND(I134*H134,2)</f>
        <v>0</v>
      </c>
      <c r="BL134" s="18" t="s">
        <v>180</v>
      </c>
      <c r="BM134" s="257" t="s">
        <v>2555</v>
      </c>
    </row>
    <row r="135" spans="1:65" s="2" customFormat="1" ht="14.4" customHeight="1">
      <c r="A135" s="39"/>
      <c r="B135" s="40"/>
      <c r="C135" s="245" t="s">
        <v>253</v>
      </c>
      <c r="D135" s="245" t="s">
        <v>176</v>
      </c>
      <c r="E135" s="246" t="s">
        <v>2556</v>
      </c>
      <c r="F135" s="247" t="s">
        <v>2557</v>
      </c>
      <c r="G135" s="248" t="s">
        <v>2509</v>
      </c>
      <c r="H135" s="249">
        <v>1</v>
      </c>
      <c r="I135" s="250"/>
      <c r="J135" s="251">
        <f>ROUND(I135*H135,2)</f>
        <v>0</v>
      </c>
      <c r="K135" s="252"/>
      <c r="L135" s="45"/>
      <c r="M135" s="253" t="s">
        <v>1</v>
      </c>
      <c r="N135" s="254" t="s">
        <v>38</v>
      </c>
      <c r="O135" s="92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7" t="s">
        <v>180</v>
      </c>
      <c r="AT135" s="257" t="s">
        <v>176</v>
      </c>
      <c r="AU135" s="257" t="s">
        <v>80</v>
      </c>
      <c r="AY135" s="18" t="s">
        <v>174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8" t="s">
        <v>80</v>
      </c>
      <c r="BK135" s="258">
        <f>ROUND(I135*H135,2)</f>
        <v>0</v>
      </c>
      <c r="BL135" s="18" t="s">
        <v>180</v>
      </c>
      <c r="BM135" s="257" t="s">
        <v>2558</v>
      </c>
    </row>
    <row r="136" spans="1:65" s="2" customFormat="1" ht="32.4" customHeight="1">
      <c r="A136" s="39"/>
      <c r="B136" s="40"/>
      <c r="C136" s="245" t="s">
        <v>258</v>
      </c>
      <c r="D136" s="245" t="s">
        <v>176</v>
      </c>
      <c r="E136" s="246" t="s">
        <v>2559</v>
      </c>
      <c r="F136" s="247" t="s">
        <v>2560</v>
      </c>
      <c r="G136" s="248" t="s">
        <v>2509</v>
      </c>
      <c r="H136" s="249">
        <v>1</v>
      </c>
      <c r="I136" s="250"/>
      <c r="J136" s="251">
        <f>ROUND(I136*H136,2)</f>
        <v>0</v>
      </c>
      <c r="K136" s="252"/>
      <c r="L136" s="45"/>
      <c r="M136" s="253" t="s">
        <v>1</v>
      </c>
      <c r="N136" s="254" t="s">
        <v>38</v>
      </c>
      <c r="O136" s="92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7" t="s">
        <v>180</v>
      </c>
      <c r="AT136" s="257" t="s">
        <v>176</v>
      </c>
      <c r="AU136" s="257" t="s">
        <v>80</v>
      </c>
      <c r="AY136" s="18" t="s">
        <v>174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8" t="s">
        <v>80</v>
      </c>
      <c r="BK136" s="258">
        <f>ROUND(I136*H136,2)</f>
        <v>0</v>
      </c>
      <c r="BL136" s="18" t="s">
        <v>180</v>
      </c>
      <c r="BM136" s="257" t="s">
        <v>2561</v>
      </c>
    </row>
    <row r="137" spans="1:65" s="2" customFormat="1" ht="32.4" customHeight="1">
      <c r="A137" s="39"/>
      <c r="B137" s="40"/>
      <c r="C137" s="245" t="s">
        <v>263</v>
      </c>
      <c r="D137" s="245" t="s">
        <v>176</v>
      </c>
      <c r="E137" s="246" t="s">
        <v>2562</v>
      </c>
      <c r="F137" s="247" t="s">
        <v>2563</v>
      </c>
      <c r="G137" s="248" t="s">
        <v>2509</v>
      </c>
      <c r="H137" s="249">
        <v>1</v>
      </c>
      <c r="I137" s="250"/>
      <c r="J137" s="251">
        <f>ROUND(I137*H137,2)</f>
        <v>0</v>
      </c>
      <c r="K137" s="252"/>
      <c r="L137" s="45"/>
      <c r="M137" s="297" t="s">
        <v>1</v>
      </c>
      <c r="N137" s="298" t="s">
        <v>38</v>
      </c>
      <c r="O137" s="299"/>
      <c r="P137" s="300">
        <f>O137*H137</f>
        <v>0</v>
      </c>
      <c r="Q137" s="300">
        <v>0</v>
      </c>
      <c r="R137" s="300">
        <f>Q137*H137</f>
        <v>0</v>
      </c>
      <c r="S137" s="300">
        <v>0</v>
      </c>
      <c r="T137" s="30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7" t="s">
        <v>180</v>
      </c>
      <c r="AT137" s="257" t="s">
        <v>176</v>
      </c>
      <c r="AU137" s="257" t="s">
        <v>80</v>
      </c>
      <c r="AY137" s="18" t="s">
        <v>174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8" t="s">
        <v>80</v>
      </c>
      <c r="BK137" s="258">
        <f>ROUND(I137*H137,2)</f>
        <v>0</v>
      </c>
      <c r="BL137" s="18" t="s">
        <v>180</v>
      </c>
      <c r="BM137" s="257" t="s">
        <v>2564</v>
      </c>
    </row>
    <row r="138" spans="1:31" s="2" customFormat="1" ht="6.95" customHeight="1">
      <c r="A138" s="39"/>
      <c r="B138" s="67"/>
      <c r="C138" s="68"/>
      <c r="D138" s="68"/>
      <c r="E138" s="68"/>
      <c r="F138" s="68"/>
      <c r="G138" s="68"/>
      <c r="H138" s="68"/>
      <c r="I138" s="193"/>
      <c r="J138" s="68"/>
      <c r="K138" s="68"/>
      <c r="L138" s="45"/>
      <c r="M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</sheetData>
  <sheetProtection password="CC35" sheet="1" objects="1" scenarios="1" formatColumns="0" formatRows="0" autoFilter="0"/>
  <autoFilter ref="C116:K137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4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43.57421875" style="1" customWidth="1"/>
    <col min="7" max="7" width="6.00390625" style="1" customWidth="1"/>
    <col min="8" max="8" width="9.8515625" style="1" customWidth="1"/>
    <col min="9" max="9" width="17.28125" style="147" customWidth="1"/>
    <col min="10" max="10" width="17.28125" style="1" customWidth="1"/>
    <col min="11" max="11" width="17.28125" style="1" hidden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1"/>
      <c r="AT3" s="18" t="s">
        <v>82</v>
      </c>
    </row>
    <row r="4" spans="2:46" s="1" customFormat="1" ht="24.95" customHeight="1">
      <c r="B4" s="21"/>
      <c r="D4" s="151" t="s">
        <v>136</v>
      </c>
      <c r="I4" s="147"/>
      <c r="L4" s="21"/>
      <c r="M4" s="152" t="s">
        <v>10</v>
      </c>
      <c r="AT4" s="18" t="s">
        <v>4</v>
      </c>
    </row>
    <row r="5" spans="2:12" s="1" customFormat="1" ht="6.95" customHeight="1">
      <c r="B5" s="21"/>
      <c r="I5" s="147"/>
      <c r="L5" s="21"/>
    </row>
    <row r="6" spans="2:12" s="1" customFormat="1" ht="12" customHeight="1">
      <c r="B6" s="21"/>
      <c r="D6" s="153" t="s">
        <v>16</v>
      </c>
      <c r="I6" s="147"/>
      <c r="L6" s="21"/>
    </row>
    <row r="7" spans="2:12" s="1" customFormat="1" ht="24" customHeight="1">
      <c r="B7" s="21"/>
      <c r="E7" s="154" t="str">
        <f>'Rekapitulace stavby'!K6</f>
        <v>Revitalizace čistírny odpadních vod v areálu nemocnice Rychnov nad Kněžnou</v>
      </c>
      <c r="F7" s="153"/>
      <c r="G7" s="153"/>
      <c r="H7" s="153"/>
      <c r="I7" s="147"/>
      <c r="L7" s="21"/>
    </row>
    <row r="8" spans="2:12" s="1" customFormat="1" ht="12" customHeight="1">
      <c r="B8" s="21"/>
      <c r="D8" s="153" t="s">
        <v>137</v>
      </c>
      <c r="I8" s="147"/>
      <c r="L8" s="21"/>
    </row>
    <row r="9" spans="1:31" s="2" customFormat="1" ht="14.4" customHeight="1">
      <c r="A9" s="39"/>
      <c r="B9" s="45"/>
      <c r="C9" s="39"/>
      <c r="D9" s="39"/>
      <c r="E9" s="154" t="s">
        <v>138</v>
      </c>
      <c r="F9" s="39"/>
      <c r="G9" s="39"/>
      <c r="H9" s="39"/>
      <c r="I9" s="155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3" t="s">
        <v>139</v>
      </c>
      <c r="E10" s="39"/>
      <c r="F10" s="39"/>
      <c r="G10" s="39"/>
      <c r="H10" s="39"/>
      <c r="I10" s="155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26.4" customHeight="1">
      <c r="A11" s="39"/>
      <c r="B11" s="45"/>
      <c r="C11" s="39"/>
      <c r="D11" s="39"/>
      <c r="E11" s="156" t="s">
        <v>140</v>
      </c>
      <c r="F11" s="39"/>
      <c r="G11" s="39"/>
      <c r="H11" s="39"/>
      <c r="I11" s="155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155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3" t="s">
        <v>18</v>
      </c>
      <c r="E13" s="39"/>
      <c r="F13" s="142" t="s">
        <v>1</v>
      </c>
      <c r="G13" s="39"/>
      <c r="H13" s="39"/>
      <c r="I13" s="157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3" t="s">
        <v>20</v>
      </c>
      <c r="E14" s="39"/>
      <c r="F14" s="142" t="s">
        <v>141</v>
      </c>
      <c r="G14" s="39"/>
      <c r="H14" s="39"/>
      <c r="I14" s="157" t="s">
        <v>22</v>
      </c>
      <c r="J14" s="158" t="str">
        <f>'Rekapitulace stavby'!AN8</f>
        <v>25. 8. 2020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155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3" t="s">
        <v>24</v>
      </c>
      <c r="E16" s="39"/>
      <c r="F16" s="39"/>
      <c r="G16" s="39"/>
      <c r="H16" s="39"/>
      <c r="I16" s="157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142</v>
      </c>
      <c r="F17" s="39"/>
      <c r="G17" s="39"/>
      <c r="H17" s="39"/>
      <c r="I17" s="157" t="s">
        <v>26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155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3" t="s">
        <v>27</v>
      </c>
      <c r="E19" s="39"/>
      <c r="F19" s="39"/>
      <c r="G19" s="39"/>
      <c r="H19" s="39"/>
      <c r="I19" s="157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7" t="s">
        <v>26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155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3" t="s">
        <v>29</v>
      </c>
      <c r="E22" s="39"/>
      <c r="F22" s="39"/>
      <c r="G22" s="39"/>
      <c r="H22" s="39"/>
      <c r="I22" s="157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143</v>
      </c>
      <c r="F23" s="39"/>
      <c r="G23" s="39"/>
      <c r="H23" s="39"/>
      <c r="I23" s="157" t="s">
        <v>26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155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3" t="s">
        <v>31</v>
      </c>
      <c r="E25" s="39"/>
      <c r="F25" s="39"/>
      <c r="G25" s="39"/>
      <c r="H25" s="39"/>
      <c r="I25" s="157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144</v>
      </c>
      <c r="F26" s="39"/>
      <c r="G26" s="39"/>
      <c r="H26" s="39"/>
      <c r="I26" s="157" t="s">
        <v>26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155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3" t="s">
        <v>32</v>
      </c>
      <c r="E28" s="39"/>
      <c r="F28" s="39"/>
      <c r="G28" s="39"/>
      <c r="H28" s="39"/>
      <c r="I28" s="155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4.4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155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4"/>
      <c r="E31" s="164"/>
      <c r="F31" s="164"/>
      <c r="G31" s="164"/>
      <c r="H31" s="164"/>
      <c r="I31" s="165"/>
      <c r="J31" s="164"/>
      <c r="K31" s="164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6" t="s">
        <v>33</v>
      </c>
      <c r="E32" s="39"/>
      <c r="F32" s="39"/>
      <c r="G32" s="39"/>
      <c r="H32" s="39"/>
      <c r="I32" s="155"/>
      <c r="J32" s="167">
        <f>ROUND(J129,2)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4"/>
      <c r="E33" s="164"/>
      <c r="F33" s="164"/>
      <c r="G33" s="164"/>
      <c r="H33" s="164"/>
      <c r="I33" s="165"/>
      <c r="J33" s="164"/>
      <c r="K33" s="164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8" t="s">
        <v>35</v>
      </c>
      <c r="G34" s="39"/>
      <c r="H34" s="39"/>
      <c r="I34" s="169" t="s">
        <v>34</v>
      </c>
      <c r="J34" s="168" t="s">
        <v>36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70" t="s">
        <v>37</v>
      </c>
      <c r="E35" s="153" t="s">
        <v>38</v>
      </c>
      <c r="F35" s="171">
        <f>ROUND((SUM(BE129:BE203)),2)</f>
        <v>0</v>
      </c>
      <c r="G35" s="39"/>
      <c r="H35" s="39"/>
      <c r="I35" s="172">
        <v>0.21</v>
      </c>
      <c r="J35" s="171">
        <f>ROUND(((SUM(BE129:BE203))*I35),2)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3" t="s">
        <v>39</v>
      </c>
      <c r="F36" s="171">
        <f>ROUND((SUM(BF129:BF203)),2)</f>
        <v>0</v>
      </c>
      <c r="G36" s="39"/>
      <c r="H36" s="39"/>
      <c r="I36" s="172">
        <v>0.15</v>
      </c>
      <c r="J36" s="171">
        <f>ROUND(((SUM(BF129:BF203))*I36),2)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3" t="s">
        <v>40</v>
      </c>
      <c r="F37" s="171">
        <f>ROUND((SUM(BG129:BG203)),2)</f>
        <v>0</v>
      </c>
      <c r="G37" s="39"/>
      <c r="H37" s="39"/>
      <c r="I37" s="172">
        <v>0.21</v>
      </c>
      <c r="J37" s="171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3" t="s">
        <v>41</v>
      </c>
      <c r="F38" s="171">
        <f>ROUND((SUM(BH129:BH203)),2)</f>
        <v>0</v>
      </c>
      <c r="G38" s="39"/>
      <c r="H38" s="39"/>
      <c r="I38" s="172">
        <v>0.15</v>
      </c>
      <c r="J38" s="171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3" t="s">
        <v>42</v>
      </c>
      <c r="F39" s="171">
        <f>ROUND((SUM(BI129:BI203)),2)</f>
        <v>0</v>
      </c>
      <c r="G39" s="39"/>
      <c r="H39" s="39"/>
      <c r="I39" s="172">
        <v>0</v>
      </c>
      <c r="J39" s="171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155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73"/>
      <c r="D41" s="174" t="s">
        <v>43</v>
      </c>
      <c r="E41" s="175"/>
      <c r="F41" s="175"/>
      <c r="G41" s="176" t="s">
        <v>44</v>
      </c>
      <c r="H41" s="177" t="s">
        <v>45</v>
      </c>
      <c r="I41" s="178"/>
      <c r="J41" s="179">
        <f>SUM(J32:J39)</f>
        <v>0</v>
      </c>
      <c r="K41" s="180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155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I43" s="147"/>
      <c r="L43" s="21"/>
    </row>
    <row r="44" spans="2:12" s="1" customFormat="1" ht="14.4" customHeight="1">
      <c r="B44" s="21"/>
      <c r="I44" s="147"/>
      <c r="L44" s="21"/>
    </row>
    <row r="45" spans="2:12" s="1" customFormat="1" ht="14.4" customHeight="1">
      <c r="B45" s="21"/>
      <c r="I45" s="147"/>
      <c r="L45" s="21"/>
    </row>
    <row r="46" spans="2:12" s="1" customFormat="1" ht="14.4" customHeight="1">
      <c r="B46" s="21"/>
      <c r="I46" s="147"/>
      <c r="L46" s="21"/>
    </row>
    <row r="47" spans="2:12" s="1" customFormat="1" ht="14.4" customHeight="1">
      <c r="B47" s="21"/>
      <c r="I47" s="147"/>
      <c r="L47" s="21"/>
    </row>
    <row r="48" spans="2:12" s="1" customFormat="1" ht="14.4" customHeight="1">
      <c r="B48" s="21"/>
      <c r="I48" s="147"/>
      <c r="L48" s="21"/>
    </row>
    <row r="49" spans="2:12" s="1" customFormat="1" ht="14.4" customHeight="1">
      <c r="B49" s="21"/>
      <c r="I49" s="147"/>
      <c r="L49" s="21"/>
    </row>
    <row r="50" spans="2:12" s="2" customFormat="1" ht="14.4" customHeight="1">
      <c r="B50" s="64"/>
      <c r="D50" s="181" t="s">
        <v>46</v>
      </c>
      <c r="E50" s="182"/>
      <c r="F50" s="182"/>
      <c r="G50" s="181" t="s">
        <v>47</v>
      </c>
      <c r="H50" s="182"/>
      <c r="I50" s="183"/>
      <c r="J50" s="182"/>
      <c r="K50" s="182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84" t="s">
        <v>48</v>
      </c>
      <c r="E61" s="185"/>
      <c r="F61" s="186" t="s">
        <v>49</v>
      </c>
      <c r="G61" s="184" t="s">
        <v>48</v>
      </c>
      <c r="H61" s="185"/>
      <c r="I61" s="187"/>
      <c r="J61" s="188" t="s">
        <v>49</v>
      </c>
      <c r="K61" s="185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81" t="s">
        <v>50</v>
      </c>
      <c r="E65" s="189"/>
      <c r="F65" s="189"/>
      <c r="G65" s="181" t="s">
        <v>51</v>
      </c>
      <c r="H65" s="189"/>
      <c r="I65" s="190"/>
      <c r="J65" s="189"/>
      <c r="K65" s="18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84" t="s">
        <v>48</v>
      </c>
      <c r="E76" s="185"/>
      <c r="F76" s="186" t="s">
        <v>49</v>
      </c>
      <c r="G76" s="184" t="s">
        <v>48</v>
      </c>
      <c r="H76" s="185"/>
      <c r="I76" s="187"/>
      <c r="J76" s="188" t="s">
        <v>49</v>
      </c>
      <c r="K76" s="185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145</v>
      </c>
      <c r="D82" s="41"/>
      <c r="E82" s="41"/>
      <c r="F82" s="41"/>
      <c r="G82" s="41"/>
      <c r="H82" s="41"/>
      <c r="I82" s="155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55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55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4" customHeight="1">
      <c r="A85" s="39"/>
      <c r="B85" s="40"/>
      <c r="C85" s="41"/>
      <c r="D85" s="41"/>
      <c r="E85" s="197" t="str">
        <f>E7</f>
        <v>Revitalizace čistírny odpadních vod v areálu nemocnice Rychnov nad Kněžnou</v>
      </c>
      <c r="F85" s="33"/>
      <c r="G85" s="33"/>
      <c r="H85" s="33"/>
      <c r="I85" s="155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137</v>
      </c>
      <c r="D86" s="23"/>
      <c r="E86" s="23"/>
      <c r="F86" s="23"/>
      <c r="G86" s="23"/>
      <c r="H86" s="23"/>
      <c r="I86" s="147"/>
      <c r="J86" s="23"/>
      <c r="K86" s="23"/>
      <c r="L86" s="21"/>
    </row>
    <row r="87" spans="1:31" s="2" customFormat="1" ht="14.4" customHeight="1">
      <c r="A87" s="39"/>
      <c r="B87" s="40"/>
      <c r="C87" s="41"/>
      <c r="D87" s="41"/>
      <c r="E87" s="197" t="s">
        <v>138</v>
      </c>
      <c r="F87" s="41"/>
      <c r="G87" s="41"/>
      <c r="H87" s="41"/>
      <c r="I87" s="155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139</v>
      </c>
      <c r="D88" s="41"/>
      <c r="E88" s="41"/>
      <c r="F88" s="41"/>
      <c r="G88" s="41"/>
      <c r="H88" s="41"/>
      <c r="I88" s="155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26.4" customHeight="1">
      <c r="A89" s="39"/>
      <c r="B89" s="40"/>
      <c r="C89" s="41"/>
      <c r="D89" s="41"/>
      <c r="E89" s="77" t="str">
        <f>E11</f>
        <v xml:space="preserve">RYCHNOV 01 - SO-01-Rozšíření areálových zpevněných ploch </v>
      </c>
      <c r="F89" s="41"/>
      <c r="G89" s="41"/>
      <c r="H89" s="41"/>
      <c r="I89" s="155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55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Rychnov nad Kněžnou</v>
      </c>
      <c r="G91" s="41"/>
      <c r="H91" s="41"/>
      <c r="I91" s="157" t="s">
        <v>22</v>
      </c>
      <c r="J91" s="80" t="str">
        <f>IF(J14="","",J14)</f>
        <v>25. 8. 2020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155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6.4" customHeight="1">
      <c r="A93" s="39"/>
      <c r="B93" s="40"/>
      <c r="C93" s="33" t="s">
        <v>24</v>
      </c>
      <c r="D93" s="41"/>
      <c r="E93" s="41"/>
      <c r="F93" s="28" t="str">
        <f>E17</f>
        <v xml:space="preserve">Královéhradecký kraj </v>
      </c>
      <c r="G93" s="41"/>
      <c r="H93" s="41"/>
      <c r="I93" s="157" t="s">
        <v>29</v>
      </c>
      <c r="J93" s="37" t="str">
        <f>E23</f>
        <v xml:space="preserve">MK PROFI Hradec Králové 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6.4" customHeight="1">
      <c r="A94" s="39"/>
      <c r="B94" s="40"/>
      <c r="C94" s="33" t="s">
        <v>27</v>
      </c>
      <c r="D94" s="41"/>
      <c r="E94" s="41"/>
      <c r="F94" s="28" t="str">
        <f>IF(E20="","",E20)</f>
        <v>Vyplň údaj</v>
      </c>
      <c r="G94" s="41"/>
      <c r="H94" s="41"/>
      <c r="I94" s="157" t="s">
        <v>31</v>
      </c>
      <c r="J94" s="37" t="str">
        <f>E26</f>
        <v>Ing.Pavel Michálek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55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98" t="s">
        <v>146</v>
      </c>
      <c r="D96" s="199"/>
      <c r="E96" s="199"/>
      <c r="F96" s="199"/>
      <c r="G96" s="199"/>
      <c r="H96" s="199"/>
      <c r="I96" s="200"/>
      <c r="J96" s="201" t="s">
        <v>147</v>
      </c>
      <c r="K96" s="199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155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202" t="s">
        <v>148</v>
      </c>
      <c r="D98" s="41"/>
      <c r="E98" s="41"/>
      <c r="F98" s="41"/>
      <c r="G98" s="41"/>
      <c r="H98" s="41"/>
      <c r="I98" s="155"/>
      <c r="J98" s="111">
        <f>J129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149</v>
      </c>
    </row>
    <row r="99" spans="1:31" s="9" customFormat="1" ht="24.95" customHeight="1">
      <c r="A99" s="9"/>
      <c r="B99" s="203"/>
      <c r="C99" s="204"/>
      <c r="D99" s="205" t="s">
        <v>150</v>
      </c>
      <c r="E99" s="206"/>
      <c r="F99" s="206"/>
      <c r="G99" s="206"/>
      <c r="H99" s="206"/>
      <c r="I99" s="207"/>
      <c r="J99" s="208">
        <f>J130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0"/>
      <c r="C100" s="134"/>
      <c r="D100" s="211" t="s">
        <v>151</v>
      </c>
      <c r="E100" s="212"/>
      <c r="F100" s="212"/>
      <c r="G100" s="212"/>
      <c r="H100" s="212"/>
      <c r="I100" s="213"/>
      <c r="J100" s="214">
        <f>J131</f>
        <v>0</v>
      </c>
      <c r="K100" s="134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0"/>
      <c r="C101" s="134"/>
      <c r="D101" s="211" t="s">
        <v>152</v>
      </c>
      <c r="E101" s="212"/>
      <c r="F101" s="212"/>
      <c r="G101" s="212"/>
      <c r="H101" s="212"/>
      <c r="I101" s="213"/>
      <c r="J101" s="214">
        <f>J170</f>
        <v>0</v>
      </c>
      <c r="K101" s="134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0"/>
      <c r="C102" s="134"/>
      <c r="D102" s="211" t="s">
        <v>153</v>
      </c>
      <c r="E102" s="212"/>
      <c r="F102" s="212"/>
      <c r="G102" s="212"/>
      <c r="H102" s="212"/>
      <c r="I102" s="213"/>
      <c r="J102" s="214">
        <f>J177</f>
        <v>0</v>
      </c>
      <c r="K102" s="134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4"/>
      <c r="D103" s="211" t="s">
        <v>154</v>
      </c>
      <c r="E103" s="212"/>
      <c r="F103" s="212"/>
      <c r="G103" s="212"/>
      <c r="H103" s="212"/>
      <c r="I103" s="213"/>
      <c r="J103" s="214">
        <f>J180</f>
        <v>0</v>
      </c>
      <c r="K103" s="134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0"/>
      <c r="C104" s="134"/>
      <c r="D104" s="211" t="s">
        <v>155</v>
      </c>
      <c r="E104" s="212"/>
      <c r="F104" s="212"/>
      <c r="G104" s="212"/>
      <c r="H104" s="212"/>
      <c r="I104" s="213"/>
      <c r="J104" s="214">
        <f>J191</f>
        <v>0</v>
      </c>
      <c r="K104" s="134"/>
      <c r="L104" s="21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0"/>
      <c r="C105" s="134"/>
      <c r="D105" s="211" t="s">
        <v>156</v>
      </c>
      <c r="E105" s="212"/>
      <c r="F105" s="212"/>
      <c r="G105" s="212"/>
      <c r="H105" s="212"/>
      <c r="I105" s="213"/>
      <c r="J105" s="214">
        <f>J197</f>
        <v>0</v>
      </c>
      <c r="K105" s="134"/>
      <c r="L105" s="21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203"/>
      <c r="C106" s="204"/>
      <c r="D106" s="205" t="s">
        <v>157</v>
      </c>
      <c r="E106" s="206"/>
      <c r="F106" s="206"/>
      <c r="G106" s="206"/>
      <c r="H106" s="206"/>
      <c r="I106" s="207"/>
      <c r="J106" s="208">
        <f>J199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210"/>
      <c r="C107" s="134"/>
      <c r="D107" s="211" t="s">
        <v>158</v>
      </c>
      <c r="E107" s="212"/>
      <c r="F107" s="212"/>
      <c r="G107" s="212"/>
      <c r="H107" s="212"/>
      <c r="I107" s="213"/>
      <c r="J107" s="214">
        <f>J200</f>
        <v>0</v>
      </c>
      <c r="K107" s="134"/>
      <c r="L107" s="21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9"/>
      <c r="B108" s="40"/>
      <c r="C108" s="41"/>
      <c r="D108" s="41"/>
      <c r="E108" s="41"/>
      <c r="F108" s="41"/>
      <c r="G108" s="41"/>
      <c r="H108" s="41"/>
      <c r="I108" s="155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67"/>
      <c r="C109" s="68"/>
      <c r="D109" s="68"/>
      <c r="E109" s="68"/>
      <c r="F109" s="68"/>
      <c r="G109" s="68"/>
      <c r="H109" s="68"/>
      <c r="I109" s="193"/>
      <c r="J109" s="68"/>
      <c r="K109" s="68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pans="1:31" s="2" customFormat="1" ht="6.95" customHeight="1">
      <c r="A113" s="39"/>
      <c r="B113" s="69"/>
      <c r="C113" s="70"/>
      <c r="D113" s="70"/>
      <c r="E113" s="70"/>
      <c r="F113" s="70"/>
      <c r="G113" s="70"/>
      <c r="H113" s="70"/>
      <c r="I113" s="196"/>
      <c r="J113" s="70"/>
      <c r="K113" s="70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4.95" customHeight="1">
      <c r="A114" s="39"/>
      <c r="B114" s="40"/>
      <c r="C114" s="24" t="s">
        <v>159</v>
      </c>
      <c r="D114" s="41"/>
      <c r="E114" s="41"/>
      <c r="F114" s="41"/>
      <c r="G114" s="41"/>
      <c r="H114" s="41"/>
      <c r="I114" s="155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155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16</v>
      </c>
      <c r="D116" s="41"/>
      <c r="E116" s="41"/>
      <c r="F116" s="41"/>
      <c r="G116" s="41"/>
      <c r="H116" s="41"/>
      <c r="I116" s="155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4" customHeight="1">
      <c r="A117" s="39"/>
      <c r="B117" s="40"/>
      <c r="C117" s="41"/>
      <c r="D117" s="41"/>
      <c r="E117" s="197" t="str">
        <f>E7</f>
        <v>Revitalizace čistírny odpadních vod v areálu nemocnice Rychnov nad Kněžnou</v>
      </c>
      <c r="F117" s="33"/>
      <c r="G117" s="33"/>
      <c r="H117" s="33"/>
      <c r="I117" s="155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2:12" s="1" customFormat="1" ht="12" customHeight="1">
      <c r="B118" s="22"/>
      <c r="C118" s="33" t="s">
        <v>137</v>
      </c>
      <c r="D118" s="23"/>
      <c r="E118" s="23"/>
      <c r="F118" s="23"/>
      <c r="G118" s="23"/>
      <c r="H118" s="23"/>
      <c r="I118" s="147"/>
      <c r="J118" s="23"/>
      <c r="K118" s="23"/>
      <c r="L118" s="21"/>
    </row>
    <row r="119" spans="1:31" s="2" customFormat="1" ht="14.4" customHeight="1">
      <c r="A119" s="39"/>
      <c r="B119" s="40"/>
      <c r="C119" s="41"/>
      <c r="D119" s="41"/>
      <c r="E119" s="197" t="s">
        <v>138</v>
      </c>
      <c r="F119" s="41"/>
      <c r="G119" s="41"/>
      <c r="H119" s="41"/>
      <c r="I119" s="155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139</v>
      </c>
      <c r="D120" s="41"/>
      <c r="E120" s="41"/>
      <c r="F120" s="41"/>
      <c r="G120" s="41"/>
      <c r="H120" s="41"/>
      <c r="I120" s="155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26.4" customHeight="1">
      <c r="A121" s="39"/>
      <c r="B121" s="40"/>
      <c r="C121" s="41"/>
      <c r="D121" s="41"/>
      <c r="E121" s="77" t="str">
        <f>E11</f>
        <v xml:space="preserve">RYCHNOV 01 - SO-01-Rozšíření areálových zpevněných ploch </v>
      </c>
      <c r="F121" s="41"/>
      <c r="G121" s="41"/>
      <c r="H121" s="41"/>
      <c r="I121" s="155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155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20</v>
      </c>
      <c r="D123" s="41"/>
      <c r="E123" s="41"/>
      <c r="F123" s="28" t="str">
        <f>F14</f>
        <v>Rychnov nad Kněžnou</v>
      </c>
      <c r="G123" s="41"/>
      <c r="H123" s="41"/>
      <c r="I123" s="157" t="s">
        <v>22</v>
      </c>
      <c r="J123" s="80" t="str">
        <f>IF(J14="","",J14)</f>
        <v>25. 8. 2020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155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26.4" customHeight="1">
      <c r="A125" s="39"/>
      <c r="B125" s="40"/>
      <c r="C125" s="33" t="s">
        <v>24</v>
      </c>
      <c r="D125" s="41"/>
      <c r="E125" s="41"/>
      <c r="F125" s="28" t="str">
        <f>E17</f>
        <v xml:space="preserve">Královéhradecký kraj </v>
      </c>
      <c r="G125" s="41"/>
      <c r="H125" s="41"/>
      <c r="I125" s="157" t="s">
        <v>29</v>
      </c>
      <c r="J125" s="37" t="str">
        <f>E23</f>
        <v xml:space="preserve">MK PROFI Hradec Králové 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26.4" customHeight="1">
      <c r="A126" s="39"/>
      <c r="B126" s="40"/>
      <c r="C126" s="33" t="s">
        <v>27</v>
      </c>
      <c r="D126" s="41"/>
      <c r="E126" s="41"/>
      <c r="F126" s="28" t="str">
        <f>IF(E20="","",E20)</f>
        <v>Vyplň údaj</v>
      </c>
      <c r="G126" s="41"/>
      <c r="H126" s="41"/>
      <c r="I126" s="157" t="s">
        <v>31</v>
      </c>
      <c r="J126" s="37" t="str">
        <f>E26</f>
        <v>Ing.Pavel Michálek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0.3" customHeight="1">
      <c r="A127" s="39"/>
      <c r="B127" s="40"/>
      <c r="C127" s="41"/>
      <c r="D127" s="41"/>
      <c r="E127" s="41"/>
      <c r="F127" s="41"/>
      <c r="G127" s="41"/>
      <c r="H127" s="41"/>
      <c r="I127" s="155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11" customFormat="1" ht="29.25" customHeight="1">
      <c r="A128" s="216"/>
      <c r="B128" s="217"/>
      <c r="C128" s="218" t="s">
        <v>160</v>
      </c>
      <c r="D128" s="219" t="s">
        <v>58</v>
      </c>
      <c r="E128" s="219" t="s">
        <v>54</v>
      </c>
      <c r="F128" s="219" t="s">
        <v>55</v>
      </c>
      <c r="G128" s="219" t="s">
        <v>161</v>
      </c>
      <c r="H128" s="219" t="s">
        <v>162</v>
      </c>
      <c r="I128" s="220" t="s">
        <v>163</v>
      </c>
      <c r="J128" s="221" t="s">
        <v>147</v>
      </c>
      <c r="K128" s="222" t="s">
        <v>164</v>
      </c>
      <c r="L128" s="223"/>
      <c r="M128" s="101" t="s">
        <v>1</v>
      </c>
      <c r="N128" s="102" t="s">
        <v>37</v>
      </c>
      <c r="O128" s="102" t="s">
        <v>165</v>
      </c>
      <c r="P128" s="102" t="s">
        <v>166</v>
      </c>
      <c r="Q128" s="102" t="s">
        <v>167</v>
      </c>
      <c r="R128" s="102" t="s">
        <v>168</v>
      </c>
      <c r="S128" s="102" t="s">
        <v>169</v>
      </c>
      <c r="T128" s="103" t="s">
        <v>170</v>
      </c>
      <c r="U128" s="216"/>
      <c r="V128" s="216"/>
      <c r="W128" s="216"/>
      <c r="X128" s="216"/>
      <c r="Y128" s="216"/>
      <c r="Z128" s="216"/>
      <c r="AA128" s="216"/>
      <c r="AB128" s="216"/>
      <c r="AC128" s="216"/>
      <c r="AD128" s="216"/>
      <c r="AE128" s="216"/>
    </row>
    <row r="129" spans="1:63" s="2" customFormat="1" ht="22.8" customHeight="1">
      <c r="A129" s="39"/>
      <c r="B129" s="40"/>
      <c r="C129" s="108" t="s">
        <v>171</v>
      </c>
      <c r="D129" s="41"/>
      <c r="E129" s="41"/>
      <c r="F129" s="41"/>
      <c r="G129" s="41"/>
      <c r="H129" s="41"/>
      <c r="I129" s="155"/>
      <c r="J129" s="224">
        <f>BK129</f>
        <v>0</v>
      </c>
      <c r="K129" s="41"/>
      <c r="L129" s="45"/>
      <c r="M129" s="104"/>
      <c r="N129" s="225"/>
      <c r="O129" s="105"/>
      <c r="P129" s="226">
        <f>P130+P199</f>
        <v>0</v>
      </c>
      <c r="Q129" s="105"/>
      <c r="R129" s="226">
        <f>R130+R199</f>
        <v>326.91815</v>
      </c>
      <c r="S129" s="105"/>
      <c r="T129" s="227">
        <f>T130+T199</f>
        <v>94.79520000000001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72</v>
      </c>
      <c r="AU129" s="18" t="s">
        <v>149</v>
      </c>
      <c r="BK129" s="228">
        <f>BK130+BK199</f>
        <v>0</v>
      </c>
    </row>
    <row r="130" spans="1:63" s="12" customFormat="1" ht="25.9" customHeight="1">
      <c r="A130" s="12"/>
      <c r="B130" s="229"/>
      <c r="C130" s="230"/>
      <c r="D130" s="231" t="s">
        <v>72</v>
      </c>
      <c r="E130" s="232" t="s">
        <v>172</v>
      </c>
      <c r="F130" s="232" t="s">
        <v>173</v>
      </c>
      <c r="G130" s="230"/>
      <c r="H130" s="230"/>
      <c r="I130" s="233"/>
      <c r="J130" s="234">
        <f>BK130</f>
        <v>0</v>
      </c>
      <c r="K130" s="230"/>
      <c r="L130" s="235"/>
      <c r="M130" s="236"/>
      <c r="N130" s="237"/>
      <c r="O130" s="237"/>
      <c r="P130" s="238">
        <f>P131+P170+P177+P180+P191+P197</f>
        <v>0</v>
      </c>
      <c r="Q130" s="237"/>
      <c r="R130" s="238">
        <f>R131+R170+R177+R180+R191+R197</f>
        <v>326.84315000000004</v>
      </c>
      <c r="S130" s="237"/>
      <c r="T130" s="239">
        <f>T131+T170+T177+T180+T191+T197</f>
        <v>94.79520000000001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40" t="s">
        <v>80</v>
      </c>
      <c r="AT130" s="241" t="s">
        <v>72</v>
      </c>
      <c r="AU130" s="241" t="s">
        <v>73</v>
      </c>
      <c r="AY130" s="240" t="s">
        <v>174</v>
      </c>
      <c r="BK130" s="242">
        <f>BK131+BK170+BK177+BK180+BK191+BK197</f>
        <v>0</v>
      </c>
    </row>
    <row r="131" spans="1:63" s="12" customFormat="1" ht="22.8" customHeight="1">
      <c r="A131" s="12"/>
      <c r="B131" s="229"/>
      <c r="C131" s="230"/>
      <c r="D131" s="231" t="s">
        <v>72</v>
      </c>
      <c r="E131" s="243" t="s">
        <v>80</v>
      </c>
      <c r="F131" s="243" t="s">
        <v>175</v>
      </c>
      <c r="G131" s="230"/>
      <c r="H131" s="230"/>
      <c r="I131" s="233"/>
      <c r="J131" s="244">
        <f>BK131</f>
        <v>0</v>
      </c>
      <c r="K131" s="230"/>
      <c r="L131" s="235"/>
      <c r="M131" s="236"/>
      <c r="N131" s="237"/>
      <c r="O131" s="237"/>
      <c r="P131" s="238">
        <f>SUM(P132:P169)</f>
        <v>0</v>
      </c>
      <c r="Q131" s="237"/>
      <c r="R131" s="238">
        <f>SUM(R132:R169)</f>
        <v>301.43484900000004</v>
      </c>
      <c r="S131" s="237"/>
      <c r="T131" s="239">
        <f>SUM(T132:T169)</f>
        <v>82.50420000000001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40" t="s">
        <v>80</v>
      </c>
      <c r="AT131" s="241" t="s">
        <v>72</v>
      </c>
      <c r="AU131" s="241" t="s">
        <v>80</v>
      </c>
      <c r="AY131" s="240" t="s">
        <v>174</v>
      </c>
      <c r="BK131" s="242">
        <f>SUM(BK132:BK169)</f>
        <v>0</v>
      </c>
    </row>
    <row r="132" spans="1:65" s="2" customFormat="1" ht="21.6" customHeight="1">
      <c r="A132" s="39"/>
      <c r="B132" s="40"/>
      <c r="C132" s="245" t="s">
        <v>80</v>
      </c>
      <c r="D132" s="245" t="s">
        <v>176</v>
      </c>
      <c r="E132" s="246" t="s">
        <v>177</v>
      </c>
      <c r="F132" s="247" t="s">
        <v>178</v>
      </c>
      <c r="G132" s="248" t="s">
        <v>179</v>
      </c>
      <c r="H132" s="249">
        <v>15</v>
      </c>
      <c r="I132" s="250"/>
      <c r="J132" s="251">
        <f>ROUND(I132*H132,2)</f>
        <v>0</v>
      </c>
      <c r="K132" s="252"/>
      <c r="L132" s="45"/>
      <c r="M132" s="253" t="s">
        <v>1</v>
      </c>
      <c r="N132" s="254" t="s">
        <v>38</v>
      </c>
      <c r="O132" s="92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7" t="s">
        <v>180</v>
      </c>
      <c r="AT132" s="257" t="s">
        <v>176</v>
      </c>
      <c r="AU132" s="257" t="s">
        <v>82</v>
      </c>
      <c r="AY132" s="18" t="s">
        <v>174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8" t="s">
        <v>80</v>
      </c>
      <c r="BK132" s="258">
        <f>ROUND(I132*H132,2)</f>
        <v>0</v>
      </c>
      <c r="BL132" s="18" t="s">
        <v>180</v>
      </c>
      <c r="BM132" s="257" t="s">
        <v>181</v>
      </c>
    </row>
    <row r="133" spans="1:65" s="2" customFormat="1" ht="14.4" customHeight="1">
      <c r="A133" s="39"/>
      <c r="B133" s="40"/>
      <c r="C133" s="245" t="s">
        <v>82</v>
      </c>
      <c r="D133" s="245" t="s">
        <v>176</v>
      </c>
      <c r="E133" s="246" t="s">
        <v>182</v>
      </c>
      <c r="F133" s="247" t="s">
        <v>183</v>
      </c>
      <c r="G133" s="248" t="s">
        <v>179</v>
      </c>
      <c r="H133" s="249">
        <v>15</v>
      </c>
      <c r="I133" s="250"/>
      <c r="J133" s="251">
        <f>ROUND(I133*H133,2)</f>
        <v>0</v>
      </c>
      <c r="K133" s="252"/>
      <c r="L133" s="45"/>
      <c r="M133" s="253" t="s">
        <v>1</v>
      </c>
      <c r="N133" s="254" t="s">
        <v>38</v>
      </c>
      <c r="O133" s="92"/>
      <c r="P133" s="255">
        <f>O133*H133</f>
        <v>0</v>
      </c>
      <c r="Q133" s="255">
        <v>0</v>
      </c>
      <c r="R133" s="255">
        <f>Q133*H133</f>
        <v>0</v>
      </c>
      <c r="S133" s="255">
        <v>0</v>
      </c>
      <c r="T133" s="256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57" t="s">
        <v>180</v>
      </c>
      <c r="AT133" s="257" t="s">
        <v>176</v>
      </c>
      <c r="AU133" s="257" t="s">
        <v>82</v>
      </c>
      <c r="AY133" s="18" t="s">
        <v>174</v>
      </c>
      <c r="BE133" s="258">
        <f>IF(N133="základní",J133,0)</f>
        <v>0</v>
      </c>
      <c r="BF133" s="258">
        <f>IF(N133="snížená",J133,0)</f>
        <v>0</v>
      </c>
      <c r="BG133" s="258">
        <f>IF(N133="zákl. přenesená",J133,0)</f>
        <v>0</v>
      </c>
      <c r="BH133" s="258">
        <f>IF(N133="sníž. přenesená",J133,0)</f>
        <v>0</v>
      </c>
      <c r="BI133" s="258">
        <f>IF(N133="nulová",J133,0)</f>
        <v>0</v>
      </c>
      <c r="BJ133" s="18" t="s">
        <v>80</v>
      </c>
      <c r="BK133" s="258">
        <f>ROUND(I133*H133,2)</f>
        <v>0</v>
      </c>
      <c r="BL133" s="18" t="s">
        <v>180</v>
      </c>
      <c r="BM133" s="257" t="s">
        <v>184</v>
      </c>
    </row>
    <row r="134" spans="1:65" s="2" customFormat="1" ht="32.4" customHeight="1">
      <c r="A134" s="39"/>
      <c r="B134" s="40"/>
      <c r="C134" s="245" t="s">
        <v>185</v>
      </c>
      <c r="D134" s="245" t="s">
        <v>176</v>
      </c>
      <c r="E134" s="246" t="s">
        <v>186</v>
      </c>
      <c r="F134" s="247" t="s">
        <v>187</v>
      </c>
      <c r="G134" s="248" t="s">
        <v>188</v>
      </c>
      <c r="H134" s="249">
        <v>26</v>
      </c>
      <c r="I134" s="250"/>
      <c r="J134" s="251">
        <f>ROUND(I134*H134,2)</f>
        <v>0</v>
      </c>
      <c r="K134" s="252"/>
      <c r="L134" s="45"/>
      <c r="M134" s="253" t="s">
        <v>1</v>
      </c>
      <c r="N134" s="254" t="s">
        <v>38</v>
      </c>
      <c r="O134" s="92"/>
      <c r="P134" s="255">
        <f>O134*H134</f>
        <v>0</v>
      </c>
      <c r="Q134" s="255">
        <v>0</v>
      </c>
      <c r="R134" s="255">
        <f>Q134*H134</f>
        <v>0</v>
      </c>
      <c r="S134" s="255">
        <v>0.255</v>
      </c>
      <c r="T134" s="256">
        <f>S134*H134</f>
        <v>6.63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7" t="s">
        <v>180</v>
      </c>
      <c r="AT134" s="257" t="s">
        <v>176</v>
      </c>
      <c r="AU134" s="257" t="s">
        <v>82</v>
      </c>
      <c r="AY134" s="18" t="s">
        <v>174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8" t="s">
        <v>80</v>
      </c>
      <c r="BK134" s="258">
        <f>ROUND(I134*H134,2)</f>
        <v>0</v>
      </c>
      <c r="BL134" s="18" t="s">
        <v>180</v>
      </c>
      <c r="BM134" s="257" t="s">
        <v>189</v>
      </c>
    </row>
    <row r="135" spans="1:65" s="2" customFormat="1" ht="21.6" customHeight="1">
      <c r="A135" s="39"/>
      <c r="B135" s="40"/>
      <c r="C135" s="245" t="s">
        <v>180</v>
      </c>
      <c r="D135" s="245" t="s">
        <v>176</v>
      </c>
      <c r="E135" s="246" t="s">
        <v>190</v>
      </c>
      <c r="F135" s="247" t="s">
        <v>191</v>
      </c>
      <c r="G135" s="248" t="s">
        <v>188</v>
      </c>
      <c r="H135" s="249">
        <v>96.5</v>
      </c>
      <c r="I135" s="250"/>
      <c r="J135" s="251">
        <f>ROUND(I135*H135,2)</f>
        <v>0</v>
      </c>
      <c r="K135" s="252"/>
      <c r="L135" s="45"/>
      <c r="M135" s="253" t="s">
        <v>1</v>
      </c>
      <c r="N135" s="254" t="s">
        <v>38</v>
      </c>
      <c r="O135" s="92"/>
      <c r="P135" s="255">
        <f>O135*H135</f>
        <v>0</v>
      </c>
      <c r="Q135" s="255">
        <v>0</v>
      </c>
      <c r="R135" s="255">
        <f>Q135*H135</f>
        <v>0</v>
      </c>
      <c r="S135" s="255">
        <v>0.44</v>
      </c>
      <c r="T135" s="256">
        <f>S135*H135</f>
        <v>42.46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7" t="s">
        <v>180</v>
      </c>
      <c r="AT135" s="257" t="s">
        <v>176</v>
      </c>
      <c r="AU135" s="257" t="s">
        <v>82</v>
      </c>
      <c r="AY135" s="18" t="s">
        <v>174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8" t="s">
        <v>80</v>
      </c>
      <c r="BK135" s="258">
        <f>ROUND(I135*H135,2)</f>
        <v>0</v>
      </c>
      <c r="BL135" s="18" t="s">
        <v>180</v>
      </c>
      <c r="BM135" s="257" t="s">
        <v>192</v>
      </c>
    </row>
    <row r="136" spans="1:65" s="2" customFormat="1" ht="21.6" customHeight="1">
      <c r="A136" s="39"/>
      <c r="B136" s="40"/>
      <c r="C136" s="245" t="s">
        <v>193</v>
      </c>
      <c r="D136" s="245" t="s">
        <v>176</v>
      </c>
      <c r="E136" s="246" t="s">
        <v>194</v>
      </c>
      <c r="F136" s="247" t="s">
        <v>195</v>
      </c>
      <c r="G136" s="248" t="s">
        <v>188</v>
      </c>
      <c r="H136" s="249">
        <v>96.5</v>
      </c>
      <c r="I136" s="250"/>
      <c r="J136" s="251">
        <f>ROUND(I136*H136,2)</f>
        <v>0</v>
      </c>
      <c r="K136" s="252"/>
      <c r="L136" s="45"/>
      <c r="M136" s="253" t="s">
        <v>1</v>
      </c>
      <c r="N136" s="254" t="s">
        <v>38</v>
      </c>
      <c r="O136" s="92"/>
      <c r="P136" s="255">
        <f>O136*H136</f>
        <v>0</v>
      </c>
      <c r="Q136" s="255">
        <v>0</v>
      </c>
      <c r="R136" s="255">
        <f>Q136*H136</f>
        <v>0</v>
      </c>
      <c r="S136" s="255">
        <v>0.22</v>
      </c>
      <c r="T136" s="256">
        <f>S136*H136</f>
        <v>21.23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7" t="s">
        <v>180</v>
      </c>
      <c r="AT136" s="257" t="s">
        <v>176</v>
      </c>
      <c r="AU136" s="257" t="s">
        <v>82</v>
      </c>
      <c r="AY136" s="18" t="s">
        <v>174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8" t="s">
        <v>80</v>
      </c>
      <c r="BK136" s="258">
        <f>ROUND(I136*H136,2)</f>
        <v>0</v>
      </c>
      <c r="BL136" s="18" t="s">
        <v>180</v>
      </c>
      <c r="BM136" s="257" t="s">
        <v>196</v>
      </c>
    </row>
    <row r="137" spans="1:65" s="2" customFormat="1" ht="21.6" customHeight="1">
      <c r="A137" s="39"/>
      <c r="B137" s="40"/>
      <c r="C137" s="245" t="s">
        <v>197</v>
      </c>
      <c r="D137" s="245" t="s">
        <v>176</v>
      </c>
      <c r="E137" s="246" t="s">
        <v>198</v>
      </c>
      <c r="F137" s="247" t="s">
        <v>199</v>
      </c>
      <c r="G137" s="248" t="s">
        <v>188</v>
      </c>
      <c r="H137" s="249">
        <v>3.8</v>
      </c>
      <c r="I137" s="250"/>
      <c r="J137" s="251">
        <f>ROUND(I137*H137,2)</f>
        <v>0</v>
      </c>
      <c r="K137" s="252"/>
      <c r="L137" s="45"/>
      <c r="M137" s="253" t="s">
        <v>1</v>
      </c>
      <c r="N137" s="254" t="s">
        <v>38</v>
      </c>
      <c r="O137" s="92"/>
      <c r="P137" s="255">
        <f>O137*H137</f>
        <v>0</v>
      </c>
      <c r="Q137" s="255">
        <v>4E-05</v>
      </c>
      <c r="R137" s="255">
        <f>Q137*H137</f>
        <v>0.000152</v>
      </c>
      <c r="S137" s="255">
        <v>0.103</v>
      </c>
      <c r="T137" s="256">
        <f>S137*H137</f>
        <v>0.39139999999999997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7" t="s">
        <v>180</v>
      </c>
      <c r="AT137" s="257" t="s">
        <v>176</v>
      </c>
      <c r="AU137" s="257" t="s">
        <v>82</v>
      </c>
      <c r="AY137" s="18" t="s">
        <v>174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8" t="s">
        <v>80</v>
      </c>
      <c r="BK137" s="258">
        <f>ROUND(I137*H137,2)</f>
        <v>0</v>
      </c>
      <c r="BL137" s="18" t="s">
        <v>180</v>
      </c>
      <c r="BM137" s="257" t="s">
        <v>200</v>
      </c>
    </row>
    <row r="138" spans="1:65" s="2" customFormat="1" ht="21.6" customHeight="1">
      <c r="A138" s="39"/>
      <c r="B138" s="40"/>
      <c r="C138" s="245" t="s">
        <v>201</v>
      </c>
      <c r="D138" s="245" t="s">
        <v>176</v>
      </c>
      <c r="E138" s="246" t="s">
        <v>202</v>
      </c>
      <c r="F138" s="247" t="s">
        <v>203</v>
      </c>
      <c r="G138" s="248" t="s">
        <v>188</v>
      </c>
      <c r="H138" s="249">
        <v>3.8</v>
      </c>
      <c r="I138" s="250"/>
      <c r="J138" s="251">
        <f>ROUND(I138*H138,2)</f>
        <v>0</v>
      </c>
      <c r="K138" s="252"/>
      <c r="L138" s="45"/>
      <c r="M138" s="253" t="s">
        <v>1</v>
      </c>
      <c r="N138" s="254" t="s">
        <v>38</v>
      </c>
      <c r="O138" s="92"/>
      <c r="P138" s="255">
        <f>O138*H138</f>
        <v>0</v>
      </c>
      <c r="Q138" s="255">
        <v>9E-05</v>
      </c>
      <c r="R138" s="255">
        <f>Q138*H138</f>
        <v>0.000342</v>
      </c>
      <c r="S138" s="255">
        <v>0.256</v>
      </c>
      <c r="T138" s="256">
        <f>S138*H138</f>
        <v>0.9728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7" t="s">
        <v>180</v>
      </c>
      <c r="AT138" s="257" t="s">
        <v>176</v>
      </c>
      <c r="AU138" s="257" t="s">
        <v>82</v>
      </c>
      <c r="AY138" s="18" t="s">
        <v>174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8" t="s">
        <v>80</v>
      </c>
      <c r="BK138" s="258">
        <f>ROUND(I138*H138,2)</f>
        <v>0</v>
      </c>
      <c r="BL138" s="18" t="s">
        <v>180</v>
      </c>
      <c r="BM138" s="257" t="s">
        <v>204</v>
      </c>
    </row>
    <row r="139" spans="1:65" s="2" customFormat="1" ht="14.4" customHeight="1">
      <c r="A139" s="39"/>
      <c r="B139" s="40"/>
      <c r="C139" s="245" t="s">
        <v>205</v>
      </c>
      <c r="D139" s="245" t="s">
        <v>176</v>
      </c>
      <c r="E139" s="246" t="s">
        <v>206</v>
      </c>
      <c r="F139" s="247" t="s">
        <v>207</v>
      </c>
      <c r="G139" s="248" t="s">
        <v>208</v>
      </c>
      <c r="H139" s="249">
        <v>13</v>
      </c>
      <c r="I139" s="250"/>
      <c r="J139" s="251">
        <f>ROUND(I139*H139,2)</f>
        <v>0</v>
      </c>
      <c r="K139" s="252"/>
      <c r="L139" s="45"/>
      <c r="M139" s="253" t="s">
        <v>1</v>
      </c>
      <c r="N139" s="254" t="s">
        <v>38</v>
      </c>
      <c r="O139" s="92"/>
      <c r="P139" s="255">
        <f>O139*H139</f>
        <v>0</v>
      </c>
      <c r="Q139" s="255">
        <v>0</v>
      </c>
      <c r="R139" s="255">
        <f>Q139*H139</f>
        <v>0</v>
      </c>
      <c r="S139" s="255">
        <v>0.23</v>
      </c>
      <c r="T139" s="256">
        <f>S139*H139</f>
        <v>2.99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7" t="s">
        <v>180</v>
      </c>
      <c r="AT139" s="257" t="s">
        <v>176</v>
      </c>
      <c r="AU139" s="257" t="s">
        <v>82</v>
      </c>
      <c r="AY139" s="18" t="s">
        <v>174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8" t="s">
        <v>80</v>
      </c>
      <c r="BK139" s="258">
        <f>ROUND(I139*H139,2)</f>
        <v>0</v>
      </c>
      <c r="BL139" s="18" t="s">
        <v>180</v>
      </c>
      <c r="BM139" s="257" t="s">
        <v>209</v>
      </c>
    </row>
    <row r="140" spans="1:65" s="2" customFormat="1" ht="14.4" customHeight="1">
      <c r="A140" s="39"/>
      <c r="B140" s="40"/>
      <c r="C140" s="245" t="s">
        <v>210</v>
      </c>
      <c r="D140" s="245" t="s">
        <v>176</v>
      </c>
      <c r="E140" s="246" t="s">
        <v>211</v>
      </c>
      <c r="F140" s="247" t="s">
        <v>212</v>
      </c>
      <c r="G140" s="248" t="s">
        <v>208</v>
      </c>
      <c r="H140" s="249">
        <v>27</v>
      </c>
      <c r="I140" s="250"/>
      <c r="J140" s="251">
        <f>ROUND(I140*H140,2)</f>
        <v>0</v>
      </c>
      <c r="K140" s="252"/>
      <c r="L140" s="45"/>
      <c r="M140" s="253" t="s">
        <v>1</v>
      </c>
      <c r="N140" s="254" t="s">
        <v>38</v>
      </c>
      <c r="O140" s="92"/>
      <c r="P140" s="255">
        <f>O140*H140</f>
        <v>0</v>
      </c>
      <c r="Q140" s="255">
        <v>0</v>
      </c>
      <c r="R140" s="255">
        <f>Q140*H140</f>
        <v>0</v>
      </c>
      <c r="S140" s="255">
        <v>0.29</v>
      </c>
      <c r="T140" s="256">
        <f>S140*H140</f>
        <v>7.829999999999999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7" t="s">
        <v>180</v>
      </c>
      <c r="AT140" s="257" t="s">
        <v>176</v>
      </c>
      <c r="AU140" s="257" t="s">
        <v>82</v>
      </c>
      <c r="AY140" s="18" t="s">
        <v>174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8" t="s">
        <v>80</v>
      </c>
      <c r="BK140" s="258">
        <f>ROUND(I140*H140,2)</f>
        <v>0</v>
      </c>
      <c r="BL140" s="18" t="s">
        <v>180</v>
      </c>
      <c r="BM140" s="257" t="s">
        <v>213</v>
      </c>
    </row>
    <row r="141" spans="1:65" s="2" customFormat="1" ht="21.6" customHeight="1">
      <c r="A141" s="39"/>
      <c r="B141" s="40"/>
      <c r="C141" s="245" t="s">
        <v>214</v>
      </c>
      <c r="D141" s="245" t="s">
        <v>176</v>
      </c>
      <c r="E141" s="246" t="s">
        <v>215</v>
      </c>
      <c r="F141" s="247" t="s">
        <v>216</v>
      </c>
      <c r="G141" s="248" t="s">
        <v>188</v>
      </c>
      <c r="H141" s="249">
        <v>500</v>
      </c>
      <c r="I141" s="250"/>
      <c r="J141" s="251">
        <f>ROUND(I141*H141,2)</f>
        <v>0</v>
      </c>
      <c r="K141" s="252"/>
      <c r="L141" s="45"/>
      <c r="M141" s="253" t="s">
        <v>1</v>
      </c>
      <c r="N141" s="254" t="s">
        <v>38</v>
      </c>
      <c r="O141" s="92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7" t="s">
        <v>180</v>
      </c>
      <c r="AT141" s="257" t="s">
        <v>176</v>
      </c>
      <c r="AU141" s="257" t="s">
        <v>82</v>
      </c>
      <c r="AY141" s="18" t="s">
        <v>174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8" t="s">
        <v>80</v>
      </c>
      <c r="BK141" s="258">
        <f>ROUND(I141*H141,2)</f>
        <v>0</v>
      </c>
      <c r="BL141" s="18" t="s">
        <v>180</v>
      </c>
      <c r="BM141" s="257" t="s">
        <v>217</v>
      </c>
    </row>
    <row r="142" spans="1:65" s="2" customFormat="1" ht="32.4" customHeight="1">
      <c r="A142" s="39"/>
      <c r="B142" s="40"/>
      <c r="C142" s="245" t="s">
        <v>218</v>
      </c>
      <c r="D142" s="245" t="s">
        <v>176</v>
      </c>
      <c r="E142" s="246" t="s">
        <v>219</v>
      </c>
      <c r="F142" s="247" t="s">
        <v>220</v>
      </c>
      <c r="G142" s="248" t="s">
        <v>221</v>
      </c>
      <c r="H142" s="249">
        <v>142.899</v>
      </c>
      <c r="I142" s="250"/>
      <c r="J142" s="251">
        <f>ROUND(I142*H142,2)</f>
        <v>0</v>
      </c>
      <c r="K142" s="252"/>
      <c r="L142" s="45"/>
      <c r="M142" s="253" t="s">
        <v>1</v>
      </c>
      <c r="N142" s="254" t="s">
        <v>38</v>
      </c>
      <c r="O142" s="92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7" t="s">
        <v>180</v>
      </c>
      <c r="AT142" s="257" t="s">
        <v>176</v>
      </c>
      <c r="AU142" s="257" t="s">
        <v>82</v>
      </c>
      <c r="AY142" s="18" t="s">
        <v>174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8" t="s">
        <v>80</v>
      </c>
      <c r="BK142" s="258">
        <f>ROUND(I142*H142,2)</f>
        <v>0</v>
      </c>
      <c r="BL142" s="18" t="s">
        <v>180</v>
      </c>
      <c r="BM142" s="257" t="s">
        <v>222</v>
      </c>
    </row>
    <row r="143" spans="1:51" s="13" customFormat="1" ht="12">
      <c r="A143" s="13"/>
      <c r="B143" s="259"/>
      <c r="C143" s="260"/>
      <c r="D143" s="261" t="s">
        <v>223</v>
      </c>
      <c r="E143" s="262" t="s">
        <v>1</v>
      </c>
      <c r="F143" s="263" t="s">
        <v>224</v>
      </c>
      <c r="G143" s="260"/>
      <c r="H143" s="264">
        <v>142.899</v>
      </c>
      <c r="I143" s="265"/>
      <c r="J143" s="260"/>
      <c r="K143" s="260"/>
      <c r="L143" s="266"/>
      <c r="M143" s="267"/>
      <c r="N143" s="268"/>
      <c r="O143" s="268"/>
      <c r="P143" s="268"/>
      <c r="Q143" s="268"/>
      <c r="R143" s="268"/>
      <c r="S143" s="268"/>
      <c r="T143" s="26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70" t="s">
        <v>223</v>
      </c>
      <c r="AU143" s="270" t="s">
        <v>82</v>
      </c>
      <c r="AV143" s="13" t="s">
        <v>82</v>
      </c>
      <c r="AW143" s="13" t="s">
        <v>30</v>
      </c>
      <c r="AX143" s="13" t="s">
        <v>80</v>
      </c>
      <c r="AY143" s="270" t="s">
        <v>174</v>
      </c>
    </row>
    <row r="144" spans="1:65" s="2" customFormat="1" ht="32.4" customHeight="1">
      <c r="A144" s="39"/>
      <c r="B144" s="40"/>
      <c r="C144" s="245" t="s">
        <v>225</v>
      </c>
      <c r="D144" s="245" t="s">
        <v>176</v>
      </c>
      <c r="E144" s="246" t="s">
        <v>226</v>
      </c>
      <c r="F144" s="247" t="s">
        <v>227</v>
      </c>
      <c r="G144" s="248" t="s">
        <v>221</v>
      </c>
      <c r="H144" s="249">
        <v>142.899</v>
      </c>
      <c r="I144" s="250"/>
      <c r="J144" s="251">
        <f>ROUND(I144*H144,2)</f>
        <v>0</v>
      </c>
      <c r="K144" s="252"/>
      <c r="L144" s="45"/>
      <c r="M144" s="253" t="s">
        <v>1</v>
      </c>
      <c r="N144" s="254" t="s">
        <v>38</v>
      </c>
      <c r="O144" s="92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7" t="s">
        <v>180</v>
      </c>
      <c r="AT144" s="257" t="s">
        <v>176</v>
      </c>
      <c r="AU144" s="257" t="s">
        <v>82</v>
      </c>
      <c r="AY144" s="18" t="s">
        <v>174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8" t="s">
        <v>80</v>
      </c>
      <c r="BK144" s="258">
        <f>ROUND(I144*H144,2)</f>
        <v>0</v>
      </c>
      <c r="BL144" s="18" t="s">
        <v>180</v>
      </c>
      <c r="BM144" s="257" t="s">
        <v>228</v>
      </c>
    </row>
    <row r="145" spans="1:51" s="13" customFormat="1" ht="12">
      <c r="A145" s="13"/>
      <c r="B145" s="259"/>
      <c r="C145" s="260"/>
      <c r="D145" s="261" t="s">
        <v>223</v>
      </c>
      <c r="E145" s="262" t="s">
        <v>1</v>
      </c>
      <c r="F145" s="263" t="s">
        <v>229</v>
      </c>
      <c r="G145" s="260"/>
      <c r="H145" s="264">
        <v>142.899</v>
      </c>
      <c r="I145" s="265"/>
      <c r="J145" s="260"/>
      <c r="K145" s="260"/>
      <c r="L145" s="266"/>
      <c r="M145" s="267"/>
      <c r="N145" s="268"/>
      <c r="O145" s="268"/>
      <c r="P145" s="268"/>
      <c r="Q145" s="268"/>
      <c r="R145" s="268"/>
      <c r="S145" s="268"/>
      <c r="T145" s="26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70" t="s">
        <v>223</v>
      </c>
      <c r="AU145" s="270" t="s">
        <v>82</v>
      </c>
      <c r="AV145" s="13" t="s">
        <v>82</v>
      </c>
      <c r="AW145" s="13" t="s">
        <v>30</v>
      </c>
      <c r="AX145" s="13" t="s">
        <v>80</v>
      </c>
      <c r="AY145" s="270" t="s">
        <v>174</v>
      </c>
    </row>
    <row r="146" spans="1:65" s="2" customFormat="1" ht="32.4" customHeight="1">
      <c r="A146" s="39"/>
      <c r="B146" s="40"/>
      <c r="C146" s="245" t="s">
        <v>230</v>
      </c>
      <c r="D146" s="245" t="s">
        <v>176</v>
      </c>
      <c r="E146" s="246" t="s">
        <v>231</v>
      </c>
      <c r="F146" s="247" t="s">
        <v>232</v>
      </c>
      <c r="G146" s="248" t="s">
        <v>221</v>
      </c>
      <c r="H146" s="249">
        <v>142.899</v>
      </c>
      <c r="I146" s="250"/>
      <c r="J146" s="251">
        <f>ROUND(I146*H146,2)</f>
        <v>0</v>
      </c>
      <c r="K146" s="252"/>
      <c r="L146" s="45"/>
      <c r="M146" s="253" t="s">
        <v>1</v>
      </c>
      <c r="N146" s="254" t="s">
        <v>38</v>
      </c>
      <c r="O146" s="92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7" t="s">
        <v>180</v>
      </c>
      <c r="AT146" s="257" t="s">
        <v>176</v>
      </c>
      <c r="AU146" s="257" t="s">
        <v>82</v>
      </c>
      <c r="AY146" s="18" t="s">
        <v>174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8" t="s">
        <v>80</v>
      </c>
      <c r="BK146" s="258">
        <f>ROUND(I146*H146,2)</f>
        <v>0</v>
      </c>
      <c r="BL146" s="18" t="s">
        <v>180</v>
      </c>
      <c r="BM146" s="257" t="s">
        <v>233</v>
      </c>
    </row>
    <row r="147" spans="1:65" s="2" customFormat="1" ht="21.6" customHeight="1">
      <c r="A147" s="39"/>
      <c r="B147" s="40"/>
      <c r="C147" s="245" t="s">
        <v>234</v>
      </c>
      <c r="D147" s="245" t="s">
        <v>176</v>
      </c>
      <c r="E147" s="246" t="s">
        <v>235</v>
      </c>
      <c r="F147" s="247" t="s">
        <v>236</v>
      </c>
      <c r="G147" s="248" t="s">
        <v>221</v>
      </c>
      <c r="H147" s="249">
        <v>142.899</v>
      </c>
      <c r="I147" s="250"/>
      <c r="J147" s="251">
        <f>ROUND(I147*H147,2)</f>
        <v>0</v>
      </c>
      <c r="K147" s="252"/>
      <c r="L147" s="45"/>
      <c r="M147" s="253" t="s">
        <v>1</v>
      </c>
      <c r="N147" s="254" t="s">
        <v>38</v>
      </c>
      <c r="O147" s="92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7" t="s">
        <v>180</v>
      </c>
      <c r="AT147" s="257" t="s">
        <v>176</v>
      </c>
      <c r="AU147" s="257" t="s">
        <v>82</v>
      </c>
      <c r="AY147" s="18" t="s">
        <v>174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8" t="s">
        <v>80</v>
      </c>
      <c r="BK147" s="258">
        <f>ROUND(I147*H147,2)</f>
        <v>0</v>
      </c>
      <c r="BL147" s="18" t="s">
        <v>180</v>
      </c>
      <c r="BM147" s="257" t="s">
        <v>237</v>
      </c>
    </row>
    <row r="148" spans="1:65" s="2" customFormat="1" ht="21.6" customHeight="1">
      <c r="A148" s="39"/>
      <c r="B148" s="40"/>
      <c r="C148" s="245" t="s">
        <v>8</v>
      </c>
      <c r="D148" s="245" t="s">
        <v>176</v>
      </c>
      <c r="E148" s="246" t="s">
        <v>238</v>
      </c>
      <c r="F148" s="247" t="s">
        <v>239</v>
      </c>
      <c r="G148" s="248" t="s">
        <v>221</v>
      </c>
      <c r="H148" s="249">
        <v>142.899</v>
      </c>
      <c r="I148" s="250"/>
      <c r="J148" s="251">
        <f>ROUND(I148*H148,2)</f>
        <v>0</v>
      </c>
      <c r="K148" s="252"/>
      <c r="L148" s="45"/>
      <c r="M148" s="253" t="s">
        <v>1</v>
      </c>
      <c r="N148" s="254" t="s">
        <v>38</v>
      </c>
      <c r="O148" s="92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7" t="s">
        <v>180</v>
      </c>
      <c r="AT148" s="257" t="s">
        <v>176</v>
      </c>
      <c r="AU148" s="257" t="s">
        <v>82</v>
      </c>
      <c r="AY148" s="18" t="s">
        <v>174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8" t="s">
        <v>80</v>
      </c>
      <c r="BK148" s="258">
        <f>ROUND(I148*H148,2)</f>
        <v>0</v>
      </c>
      <c r="BL148" s="18" t="s">
        <v>180</v>
      </c>
      <c r="BM148" s="257" t="s">
        <v>240</v>
      </c>
    </row>
    <row r="149" spans="1:65" s="2" customFormat="1" ht="14.4" customHeight="1">
      <c r="A149" s="39"/>
      <c r="B149" s="40"/>
      <c r="C149" s="271" t="s">
        <v>241</v>
      </c>
      <c r="D149" s="271" t="s">
        <v>242</v>
      </c>
      <c r="E149" s="272" t="s">
        <v>243</v>
      </c>
      <c r="F149" s="273" t="s">
        <v>244</v>
      </c>
      <c r="G149" s="274" t="s">
        <v>245</v>
      </c>
      <c r="H149" s="275">
        <v>300.088</v>
      </c>
      <c r="I149" s="276"/>
      <c r="J149" s="277">
        <f>ROUND(I149*H149,2)</f>
        <v>0</v>
      </c>
      <c r="K149" s="278"/>
      <c r="L149" s="279"/>
      <c r="M149" s="280" t="s">
        <v>1</v>
      </c>
      <c r="N149" s="281" t="s">
        <v>38</v>
      </c>
      <c r="O149" s="92"/>
      <c r="P149" s="255">
        <f>O149*H149</f>
        <v>0</v>
      </c>
      <c r="Q149" s="255">
        <v>1</v>
      </c>
      <c r="R149" s="255">
        <f>Q149*H149</f>
        <v>300.088</v>
      </c>
      <c r="S149" s="255">
        <v>0</v>
      </c>
      <c r="T149" s="256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7" t="s">
        <v>205</v>
      </c>
      <c r="AT149" s="257" t="s">
        <v>242</v>
      </c>
      <c r="AU149" s="257" t="s">
        <v>82</v>
      </c>
      <c r="AY149" s="18" t="s">
        <v>174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8" t="s">
        <v>80</v>
      </c>
      <c r="BK149" s="258">
        <f>ROUND(I149*H149,2)</f>
        <v>0</v>
      </c>
      <c r="BL149" s="18" t="s">
        <v>180</v>
      </c>
      <c r="BM149" s="257" t="s">
        <v>246</v>
      </c>
    </row>
    <row r="150" spans="1:51" s="13" customFormat="1" ht="12">
      <c r="A150" s="13"/>
      <c r="B150" s="259"/>
      <c r="C150" s="260"/>
      <c r="D150" s="261" t="s">
        <v>223</v>
      </c>
      <c r="E150" s="262" t="s">
        <v>1</v>
      </c>
      <c r="F150" s="263" t="s">
        <v>247</v>
      </c>
      <c r="G150" s="260"/>
      <c r="H150" s="264">
        <v>300.088</v>
      </c>
      <c r="I150" s="265"/>
      <c r="J150" s="260"/>
      <c r="K150" s="260"/>
      <c r="L150" s="266"/>
      <c r="M150" s="267"/>
      <c r="N150" s="268"/>
      <c r="O150" s="268"/>
      <c r="P150" s="268"/>
      <c r="Q150" s="268"/>
      <c r="R150" s="268"/>
      <c r="S150" s="268"/>
      <c r="T150" s="26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70" t="s">
        <v>223</v>
      </c>
      <c r="AU150" s="270" t="s">
        <v>82</v>
      </c>
      <c r="AV150" s="13" t="s">
        <v>82</v>
      </c>
      <c r="AW150" s="13" t="s">
        <v>30</v>
      </c>
      <c r="AX150" s="13" t="s">
        <v>80</v>
      </c>
      <c r="AY150" s="270" t="s">
        <v>174</v>
      </c>
    </row>
    <row r="151" spans="1:65" s="2" customFormat="1" ht="21.6" customHeight="1">
      <c r="A151" s="39"/>
      <c r="B151" s="40"/>
      <c r="C151" s="245" t="s">
        <v>248</v>
      </c>
      <c r="D151" s="245" t="s">
        <v>176</v>
      </c>
      <c r="E151" s="246" t="s">
        <v>249</v>
      </c>
      <c r="F151" s="247" t="s">
        <v>250</v>
      </c>
      <c r="G151" s="248" t="s">
        <v>245</v>
      </c>
      <c r="H151" s="249">
        <v>257.218</v>
      </c>
      <c r="I151" s="250"/>
      <c r="J151" s="251">
        <f>ROUND(I151*H151,2)</f>
        <v>0</v>
      </c>
      <c r="K151" s="252"/>
      <c r="L151" s="45"/>
      <c r="M151" s="253" t="s">
        <v>1</v>
      </c>
      <c r="N151" s="254" t="s">
        <v>38</v>
      </c>
      <c r="O151" s="92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7" t="s">
        <v>180</v>
      </c>
      <c r="AT151" s="257" t="s">
        <v>176</v>
      </c>
      <c r="AU151" s="257" t="s">
        <v>82</v>
      </c>
      <c r="AY151" s="18" t="s">
        <v>174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8" t="s">
        <v>80</v>
      </c>
      <c r="BK151" s="258">
        <f>ROUND(I151*H151,2)</f>
        <v>0</v>
      </c>
      <c r="BL151" s="18" t="s">
        <v>180</v>
      </c>
      <c r="BM151" s="257" t="s">
        <v>251</v>
      </c>
    </row>
    <row r="152" spans="1:51" s="13" customFormat="1" ht="12">
      <c r="A152" s="13"/>
      <c r="B152" s="259"/>
      <c r="C152" s="260"/>
      <c r="D152" s="261" t="s">
        <v>223</v>
      </c>
      <c r="E152" s="262" t="s">
        <v>1</v>
      </c>
      <c r="F152" s="263" t="s">
        <v>252</v>
      </c>
      <c r="G152" s="260"/>
      <c r="H152" s="264">
        <v>257.218</v>
      </c>
      <c r="I152" s="265"/>
      <c r="J152" s="260"/>
      <c r="K152" s="260"/>
      <c r="L152" s="266"/>
      <c r="M152" s="267"/>
      <c r="N152" s="268"/>
      <c r="O152" s="268"/>
      <c r="P152" s="268"/>
      <c r="Q152" s="268"/>
      <c r="R152" s="268"/>
      <c r="S152" s="268"/>
      <c r="T152" s="26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70" t="s">
        <v>223</v>
      </c>
      <c r="AU152" s="270" t="s">
        <v>82</v>
      </c>
      <c r="AV152" s="13" t="s">
        <v>82</v>
      </c>
      <c r="AW152" s="13" t="s">
        <v>30</v>
      </c>
      <c r="AX152" s="13" t="s">
        <v>80</v>
      </c>
      <c r="AY152" s="270" t="s">
        <v>174</v>
      </c>
    </row>
    <row r="153" spans="1:65" s="2" customFormat="1" ht="21.6" customHeight="1">
      <c r="A153" s="39"/>
      <c r="B153" s="40"/>
      <c r="C153" s="245" t="s">
        <v>253</v>
      </c>
      <c r="D153" s="245" t="s">
        <v>176</v>
      </c>
      <c r="E153" s="246" t="s">
        <v>254</v>
      </c>
      <c r="F153" s="247" t="s">
        <v>255</v>
      </c>
      <c r="G153" s="248" t="s">
        <v>221</v>
      </c>
      <c r="H153" s="249">
        <v>142.899</v>
      </c>
      <c r="I153" s="250"/>
      <c r="J153" s="251">
        <f>ROUND(I153*H153,2)</f>
        <v>0</v>
      </c>
      <c r="K153" s="252"/>
      <c r="L153" s="45"/>
      <c r="M153" s="253" t="s">
        <v>1</v>
      </c>
      <c r="N153" s="254" t="s">
        <v>38</v>
      </c>
      <c r="O153" s="92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7" t="s">
        <v>180</v>
      </c>
      <c r="AT153" s="257" t="s">
        <v>176</v>
      </c>
      <c r="AU153" s="257" t="s">
        <v>82</v>
      </c>
      <c r="AY153" s="18" t="s">
        <v>174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8" t="s">
        <v>80</v>
      </c>
      <c r="BK153" s="258">
        <f>ROUND(I153*H153,2)</f>
        <v>0</v>
      </c>
      <c r="BL153" s="18" t="s">
        <v>180</v>
      </c>
      <c r="BM153" s="257" t="s">
        <v>256</v>
      </c>
    </row>
    <row r="154" spans="1:51" s="13" customFormat="1" ht="12">
      <c r="A154" s="13"/>
      <c r="B154" s="259"/>
      <c r="C154" s="260"/>
      <c r="D154" s="261" t="s">
        <v>223</v>
      </c>
      <c r="E154" s="262" t="s">
        <v>1</v>
      </c>
      <c r="F154" s="263" t="s">
        <v>257</v>
      </c>
      <c r="G154" s="260"/>
      <c r="H154" s="264">
        <v>142.899</v>
      </c>
      <c r="I154" s="265"/>
      <c r="J154" s="260"/>
      <c r="K154" s="260"/>
      <c r="L154" s="266"/>
      <c r="M154" s="267"/>
      <c r="N154" s="268"/>
      <c r="O154" s="268"/>
      <c r="P154" s="268"/>
      <c r="Q154" s="268"/>
      <c r="R154" s="268"/>
      <c r="S154" s="268"/>
      <c r="T154" s="26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70" t="s">
        <v>223</v>
      </c>
      <c r="AU154" s="270" t="s">
        <v>82</v>
      </c>
      <c r="AV154" s="13" t="s">
        <v>82</v>
      </c>
      <c r="AW154" s="13" t="s">
        <v>30</v>
      </c>
      <c r="AX154" s="13" t="s">
        <v>80</v>
      </c>
      <c r="AY154" s="270" t="s">
        <v>174</v>
      </c>
    </row>
    <row r="155" spans="1:65" s="2" customFormat="1" ht="32.4" customHeight="1">
      <c r="A155" s="39"/>
      <c r="B155" s="40"/>
      <c r="C155" s="245" t="s">
        <v>258</v>
      </c>
      <c r="D155" s="245" t="s">
        <v>176</v>
      </c>
      <c r="E155" s="246" t="s">
        <v>259</v>
      </c>
      <c r="F155" s="247" t="s">
        <v>260</v>
      </c>
      <c r="G155" s="248" t="s">
        <v>188</v>
      </c>
      <c r="H155" s="249">
        <v>56.982</v>
      </c>
      <c r="I155" s="250"/>
      <c r="J155" s="251">
        <f>ROUND(I155*H155,2)</f>
        <v>0</v>
      </c>
      <c r="K155" s="252"/>
      <c r="L155" s="45"/>
      <c r="M155" s="253" t="s">
        <v>1</v>
      </c>
      <c r="N155" s="254" t="s">
        <v>38</v>
      </c>
      <c r="O155" s="92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57" t="s">
        <v>180</v>
      </c>
      <c r="AT155" s="257" t="s">
        <v>176</v>
      </c>
      <c r="AU155" s="257" t="s">
        <v>82</v>
      </c>
      <c r="AY155" s="18" t="s">
        <v>174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8" t="s">
        <v>80</v>
      </c>
      <c r="BK155" s="258">
        <f>ROUND(I155*H155,2)</f>
        <v>0</v>
      </c>
      <c r="BL155" s="18" t="s">
        <v>180</v>
      </c>
      <c r="BM155" s="257" t="s">
        <v>261</v>
      </c>
    </row>
    <row r="156" spans="1:51" s="13" customFormat="1" ht="12">
      <c r="A156" s="13"/>
      <c r="B156" s="259"/>
      <c r="C156" s="260"/>
      <c r="D156" s="261" t="s">
        <v>223</v>
      </c>
      <c r="E156" s="262" t="s">
        <v>1</v>
      </c>
      <c r="F156" s="263" t="s">
        <v>262</v>
      </c>
      <c r="G156" s="260"/>
      <c r="H156" s="264">
        <v>56.982</v>
      </c>
      <c r="I156" s="265"/>
      <c r="J156" s="260"/>
      <c r="K156" s="260"/>
      <c r="L156" s="266"/>
      <c r="M156" s="267"/>
      <c r="N156" s="268"/>
      <c r="O156" s="268"/>
      <c r="P156" s="268"/>
      <c r="Q156" s="268"/>
      <c r="R156" s="268"/>
      <c r="S156" s="268"/>
      <c r="T156" s="26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70" t="s">
        <v>223</v>
      </c>
      <c r="AU156" s="270" t="s">
        <v>82</v>
      </c>
      <c r="AV156" s="13" t="s">
        <v>82</v>
      </c>
      <c r="AW156" s="13" t="s">
        <v>30</v>
      </c>
      <c r="AX156" s="13" t="s">
        <v>80</v>
      </c>
      <c r="AY156" s="270" t="s">
        <v>174</v>
      </c>
    </row>
    <row r="157" spans="1:65" s="2" customFormat="1" ht="21.6" customHeight="1">
      <c r="A157" s="39"/>
      <c r="B157" s="40"/>
      <c r="C157" s="245" t="s">
        <v>263</v>
      </c>
      <c r="D157" s="245" t="s">
        <v>176</v>
      </c>
      <c r="E157" s="246" t="s">
        <v>264</v>
      </c>
      <c r="F157" s="247" t="s">
        <v>265</v>
      </c>
      <c r="G157" s="248" t="s">
        <v>188</v>
      </c>
      <c r="H157" s="249">
        <v>56.982</v>
      </c>
      <c r="I157" s="250"/>
      <c r="J157" s="251">
        <f>ROUND(I157*H157,2)</f>
        <v>0</v>
      </c>
      <c r="K157" s="252"/>
      <c r="L157" s="45"/>
      <c r="M157" s="253" t="s">
        <v>1</v>
      </c>
      <c r="N157" s="254" t="s">
        <v>38</v>
      </c>
      <c r="O157" s="92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7" t="s">
        <v>180</v>
      </c>
      <c r="AT157" s="257" t="s">
        <v>176</v>
      </c>
      <c r="AU157" s="257" t="s">
        <v>82</v>
      </c>
      <c r="AY157" s="18" t="s">
        <v>174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8" t="s">
        <v>80</v>
      </c>
      <c r="BK157" s="258">
        <f>ROUND(I157*H157,2)</f>
        <v>0</v>
      </c>
      <c r="BL157" s="18" t="s">
        <v>180</v>
      </c>
      <c r="BM157" s="257" t="s">
        <v>266</v>
      </c>
    </row>
    <row r="158" spans="1:65" s="2" customFormat="1" ht="21.6" customHeight="1">
      <c r="A158" s="39"/>
      <c r="B158" s="40"/>
      <c r="C158" s="245" t="s">
        <v>7</v>
      </c>
      <c r="D158" s="245" t="s">
        <v>176</v>
      </c>
      <c r="E158" s="246" t="s">
        <v>267</v>
      </c>
      <c r="F158" s="247" t="s">
        <v>268</v>
      </c>
      <c r="G158" s="248" t="s">
        <v>188</v>
      </c>
      <c r="H158" s="249">
        <v>56.982</v>
      </c>
      <c r="I158" s="250"/>
      <c r="J158" s="251">
        <f>ROUND(I158*H158,2)</f>
        <v>0</v>
      </c>
      <c r="K158" s="252"/>
      <c r="L158" s="45"/>
      <c r="M158" s="253" t="s">
        <v>1</v>
      </c>
      <c r="N158" s="254" t="s">
        <v>38</v>
      </c>
      <c r="O158" s="92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7" t="s">
        <v>180</v>
      </c>
      <c r="AT158" s="257" t="s">
        <v>176</v>
      </c>
      <c r="AU158" s="257" t="s">
        <v>82</v>
      </c>
      <c r="AY158" s="18" t="s">
        <v>174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8" t="s">
        <v>80</v>
      </c>
      <c r="BK158" s="258">
        <f>ROUND(I158*H158,2)</f>
        <v>0</v>
      </c>
      <c r="BL158" s="18" t="s">
        <v>180</v>
      </c>
      <c r="BM158" s="257" t="s">
        <v>269</v>
      </c>
    </row>
    <row r="159" spans="1:65" s="2" customFormat="1" ht="14.4" customHeight="1">
      <c r="A159" s="39"/>
      <c r="B159" s="40"/>
      <c r="C159" s="271" t="s">
        <v>270</v>
      </c>
      <c r="D159" s="271" t="s">
        <v>242</v>
      </c>
      <c r="E159" s="272" t="s">
        <v>271</v>
      </c>
      <c r="F159" s="273" t="s">
        <v>272</v>
      </c>
      <c r="G159" s="274" t="s">
        <v>273</v>
      </c>
      <c r="H159" s="275">
        <v>0.855</v>
      </c>
      <c r="I159" s="276"/>
      <c r="J159" s="277">
        <f>ROUND(I159*H159,2)</f>
        <v>0</v>
      </c>
      <c r="K159" s="278"/>
      <c r="L159" s="279"/>
      <c r="M159" s="280" t="s">
        <v>1</v>
      </c>
      <c r="N159" s="281" t="s">
        <v>38</v>
      </c>
      <c r="O159" s="92"/>
      <c r="P159" s="255">
        <f>O159*H159</f>
        <v>0</v>
      </c>
      <c r="Q159" s="255">
        <v>0.001</v>
      </c>
      <c r="R159" s="255">
        <f>Q159*H159</f>
        <v>0.000855</v>
      </c>
      <c r="S159" s="255">
        <v>0</v>
      </c>
      <c r="T159" s="256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7" t="s">
        <v>205</v>
      </c>
      <c r="AT159" s="257" t="s">
        <v>242</v>
      </c>
      <c r="AU159" s="257" t="s">
        <v>82</v>
      </c>
      <c r="AY159" s="18" t="s">
        <v>174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8" t="s">
        <v>80</v>
      </c>
      <c r="BK159" s="258">
        <f>ROUND(I159*H159,2)</f>
        <v>0</v>
      </c>
      <c r="BL159" s="18" t="s">
        <v>180</v>
      </c>
      <c r="BM159" s="257" t="s">
        <v>274</v>
      </c>
    </row>
    <row r="160" spans="1:51" s="13" customFormat="1" ht="12">
      <c r="A160" s="13"/>
      <c r="B160" s="259"/>
      <c r="C160" s="260"/>
      <c r="D160" s="261" t="s">
        <v>223</v>
      </c>
      <c r="E160" s="262" t="s">
        <v>1</v>
      </c>
      <c r="F160" s="263" t="s">
        <v>275</v>
      </c>
      <c r="G160" s="260"/>
      <c r="H160" s="264">
        <v>0.855</v>
      </c>
      <c r="I160" s="265"/>
      <c r="J160" s="260"/>
      <c r="K160" s="260"/>
      <c r="L160" s="266"/>
      <c r="M160" s="267"/>
      <c r="N160" s="268"/>
      <c r="O160" s="268"/>
      <c r="P160" s="268"/>
      <c r="Q160" s="268"/>
      <c r="R160" s="268"/>
      <c r="S160" s="268"/>
      <c r="T160" s="26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70" t="s">
        <v>223</v>
      </c>
      <c r="AU160" s="270" t="s">
        <v>82</v>
      </c>
      <c r="AV160" s="13" t="s">
        <v>82</v>
      </c>
      <c r="AW160" s="13" t="s">
        <v>30</v>
      </c>
      <c r="AX160" s="13" t="s">
        <v>80</v>
      </c>
      <c r="AY160" s="270" t="s">
        <v>174</v>
      </c>
    </row>
    <row r="161" spans="1:65" s="2" customFormat="1" ht="21.6" customHeight="1">
      <c r="A161" s="39"/>
      <c r="B161" s="40"/>
      <c r="C161" s="245" t="s">
        <v>276</v>
      </c>
      <c r="D161" s="245" t="s">
        <v>176</v>
      </c>
      <c r="E161" s="246" t="s">
        <v>277</v>
      </c>
      <c r="F161" s="247" t="s">
        <v>278</v>
      </c>
      <c r="G161" s="248" t="s">
        <v>188</v>
      </c>
      <c r="H161" s="249">
        <v>56.982</v>
      </c>
      <c r="I161" s="250"/>
      <c r="J161" s="251">
        <f>ROUND(I161*H161,2)</f>
        <v>0</v>
      </c>
      <c r="K161" s="252"/>
      <c r="L161" s="45"/>
      <c r="M161" s="253" t="s">
        <v>1</v>
      </c>
      <c r="N161" s="254" t="s">
        <v>38</v>
      </c>
      <c r="O161" s="92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57" t="s">
        <v>180</v>
      </c>
      <c r="AT161" s="257" t="s">
        <v>176</v>
      </c>
      <c r="AU161" s="257" t="s">
        <v>82</v>
      </c>
      <c r="AY161" s="18" t="s">
        <v>174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8" t="s">
        <v>80</v>
      </c>
      <c r="BK161" s="258">
        <f>ROUND(I161*H161,2)</f>
        <v>0</v>
      </c>
      <c r="BL161" s="18" t="s">
        <v>180</v>
      </c>
      <c r="BM161" s="257" t="s">
        <v>279</v>
      </c>
    </row>
    <row r="162" spans="1:65" s="2" customFormat="1" ht="32.4" customHeight="1">
      <c r="A162" s="39"/>
      <c r="B162" s="40"/>
      <c r="C162" s="245" t="s">
        <v>280</v>
      </c>
      <c r="D162" s="245" t="s">
        <v>176</v>
      </c>
      <c r="E162" s="246" t="s">
        <v>281</v>
      </c>
      <c r="F162" s="247" t="s">
        <v>282</v>
      </c>
      <c r="G162" s="248" t="s">
        <v>179</v>
      </c>
      <c r="H162" s="249">
        <v>15</v>
      </c>
      <c r="I162" s="250"/>
      <c r="J162" s="251">
        <f>ROUND(I162*H162,2)</f>
        <v>0</v>
      </c>
      <c r="K162" s="252"/>
      <c r="L162" s="45"/>
      <c r="M162" s="253" t="s">
        <v>1</v>
      </c>
      <c r="N162" s="254" t="s">
        <v>38</v>
      </c>
      <c r="O162" s="92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7" t="s">
        <v>180</v>
      </c>
      <c r="AT162" s="257" t="s">
        <v>176</v>
      </c>
      <c r="AU162" s="257" t="s">
        <v>82</v>
      </c>
      <c r="AY162" s="18" t="s">
        <v>174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8" t="s">
        <v>80</v>
      </c>
      <c r="BK162" s="258">
        <f>ROUND(I162*H162,2)</f>
        <v>0</v>
      </c>
      <c r="BL162" s="18" t="s">
        <v>180</v>
      </c>
      <c r="BM162" s="257" t="s">
        <v>283</v>
      </c>
    </row>
    <row r="163" spans="1:65" s="2" customFormat="1" ht="14.4" customHeight="1">
      <c r="A163" s="39"/>
      <c r="B163" s="40"/>
      <c r="C163" s="271" t="s">
        <v>284</v>
      </c>
      <c r="D163" s="271" t="s">
        <v>242</v>
      </c>
      <c r="E163" s="272" t="s">
        <v>285</v>
      </c>
      <c r="F163" s="273" t="s">
        <v>286</v>
      </c>
      <c r="G163" s="274" t="s">
        <v>221</v>
      </c>
      <c r="H163" s="275">
        <v>0.75</v>
      </c>
      <c r="I163" s="276"/>
      <c r="J163" s="277">
        <f>ROUND(I163*H163,2)</f>
        <v>0</v>
      </c>
      <c r="K163" s="278"/>
      <c r="L163" s="279"/>
      <c r="M163" s="280" t="s">
        <v>1</v>
      </c>
      <c r="N163" s="281" t="s">
        <v>38</v>
      </c>
      <c r="O163" s="92"/>
      <c r="P163" s="255">
        <f>O163*H163</f>
        <v>0</v>
      </c>
      <c r="Q163" s="255">
        <v>0.21</v>
      </c>
      <c r="R163" s="255">
        <f>Q163*H163</f>
        <v>0.1575</v>
      </c>
      <c r="S163" s="255">
        <v>0</v>
      </c>
      <c r="T163" s="256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57" t="s">
        <v>205</v>
      </c>
      <c r="AT163" s="257" t="s">
        <v>242</v>
      </c>
      <c r="AU163" s="257" t="s">
        <v>82</v>
      </c>
      <c r="AY163" s="18" t="s">
        <v>174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8" t="s">
        <v>80</v>
      </c>
      <c r="BK163" s="258">
        <f>ROUND(I163*H163,2)</f>
        <v>0</v>
      </c>
      <c r="BL163" s="18" t="s">
        <v>180</v>
      </c>
      <c r="BM163" s="257" t="s">
        <v>287</v>
      </c>
    </row>
    <row r="164" spans="1:51" s="13" customFormat="1" ht="12">
      <c r="A164" s="13"/>
      <c r="B164" s="259"/>
      <c r="C164" s="260"/>
      <c r="D164" s="261" t="s">
        <v>223</v>
      </c>
      <c r="E164" s="262" t="s">
        <v>1</v>
      </c>
      <c r="F164" s="263" t="s">
        <v>288</v>
      </c>
      <c r="G164" s="260"/>
      <c r="H164" s="264">
        <v>0.75</v>
      </c>
      <c r="I164" s="265"/>
      <c r="J164" s="260"/>
      <c r="K164" s="260"/>
      <c r="L164" s="266"/>
      <c r="M164" s="267"/>
      <c r="N164" s="268"/>
      <c r="O164" s="268"/>
      <c r="P164" s="268"/>
      <c r="Q164" s="268"/>
      <c r="R164" s="268"/>
      <c r="S164" s="268"/>
      <c r="T164" s="26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70" t="s">
        <v>223</v>
      </c>
      <c r="AU164" s="270" t="s">
        <v>82</v>
      </c>
      <c r="AV164" s="13" t="s">
        <v>82</v>
      </c>
      <c r="AW164" s="13" t="s">
        <v>30</v>
      </c>
      <c r="AX164" s="13" t="s">
        <v>80</v>
      </c>
      <c r="AY164" s="270" t="s">
        <v>174</v>
      </c>
    </row>
    <row r="165" spans="1:65" s="2" customFormat="1" ht="14.4" customHeight="1">
      <c r="A165" s="39"/>
      <c r="B165" s="40"/>
      <c r="C165" s="271" t="s">
        <v>289</v>
      </c>
      <c r="D165" s="271" t="s">
        <v>242</v>
      </c>
      <c r="E165" s="272" t="s">
        <v>290</v>
      </c>
      <c r="F165" s="273" t="s">
        <v>291</v>
      </c>
      <c r="G165" s="274" t="s">
        <v>179</v>
      </c>
      <c r="H165" s="275">
        <v>15</v>
      </c>
      <c r="I165" s="276"/>
      <c r="J165" s="277">
        <f>ROUND(I165*H165,2)</f>
        <v>0</v>
      </c>
      <c r="K165" s="278"/>
      <c r="L165" s="279"/>
      <c r="M165" s="280" t="s">
        <v>1</v>
      </c>
      <c r="N165" s="281" t="s">
        <v>38</v>
      </c>
      <c r="O165" s="92"/>
      <c r="P165" s="255">
        <f>O165*H165</f>
        <v>0</v>
      </c>
      <c r="Q165" s="255">
        <v>0.018</v>
      </c>
      <c r="R165" s="255">
        <f>Q165*H165</f>
        <v>0.26999999999999996</v>
      </c>
      <c r="S165" s="255">
        <v>0</v>
      </c>
      <c r="T165" s="256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7" t="s">
        <v>205</v>
      </c>
      <c r="AT165" s="257" t="s">
        <v>242</v>
      </c>
      <c r="AU165" s="257" t="s">
        <v>82</v>
      </c>
      <c r="AY165" s="18" t="s">
        <v>174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8" t="s">
        <v>80</v>
      </c>
      <c r="BK165" s="258">
        <f>ROUND(I165*H165,2)</f>
        <v>0</v>
      </c>
      <c r="BL165" s="18" t="s">
        <v>180</v>
      </c>
      <c r="BM165" s="257" t="s">
        <v>292</v>
      </c>
    </row>
    <row r="166" spans="1:65" s="2" customFormat="1" ht="32.4" customHeight="1">
      <c r="A166" s="39"/>
      <c r="B166" s="40"/>
      <c r="C166" s="245" t="s">
        <v>293</v>
      </c>
      <c r="D166" s="245" t="s">
        <v>176</v>
      </c>
      <c r="E166" s="246" t="s">
        <v>294</v>
      </c>
      <c r="F166" s="247" t="s">
        <v>295</v>
      </c>
      <c r="G166" s="248" t="s">
        <v>188</v>
      </c>
      <c r="H166" s="249">
        <v>56.982</v>
      </c>
      <c r="I166" s="250"/>
      <c r="J166" s="251">
        <f>ROUND(I166*H166,2)</f>
        <v>0</v>
      </c>
      <c r="K166" s="252"/>
      <c r="L166" s="45"/>
      <c r="M166" s="253" t="s">
        <v>1</v>
      </c>
      <c r="N166" s="254" t="s">
        <v>38</v>
      </c>
      <c r="O166" s="92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7" t="s">
        <v>180</v>
      </c>
      <c r="AT166" s="257" t="s">
        <v>176</v>
      </c>
      <c r="AU166" s="257" t="s">
        <v>82</v>
      </c>
      <c r="AY166" s="18" t="s">
        <v>174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8" t="s">
        <v>80</v>
      </c>
      <c r="BK166" s="258">
        <f>ROUND(I166*H166,2)</f>
        <v>0</v>
      </c>
      <c r="BL166" s="18" t="s">
        <v>180</v>
      </c>
      <c r="BM166" s="257" t="s">
        <v>296</v>
      </c>
    </row>
    <row r="167" spans="1:65" s="2" customFormat="1" ht="21.6" customHeight="1">
      <c r="A167" s="39"/>
      <c r="B167" s="40"/>
      <c r="C167" s="245" t="s">
        <v>297</v>
      </c>
      <c r="D167" s="245" t="s">
        <v>176</v>
      </c>
      <c r="E167" s="246" t="s">
        <v>298</v>
      </c>
      <c r="F167" s="247" t="s">
        <v>299</v>
      </c>
      <c r="G167" s="248" t="s">
        <v>188</v>
      </c>
      <c r="H167" s="249">
        <v>30</v>
      </c>
      <c r="I167" s="250"/>
      <c r="J167" s="251">
        <f>ROUND(I167*H167,2)</f>
        <v>0</v>
      </c>
      <c r="K167" s="252"/>
      <c r="L167" s="45"/>
      <c r="M167" s="253" t="s">
        <v>1</v>
      </c>
      <c r="N167" s="254" t="s">
        <v>38</v>
      </c>
      <c r="O167" s="92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7" t="s">
        <v>180</v>
      </c>
      <c r="AT167" s="257" t="s">
        <v>176</v>
      </c>
      <c r="AU167" s="257" t="s">
        <v>82</v>
      </c>
      <c r="AY167" s="18" t="s">
        <v>174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8" t="s">
        <v>80</v>
      </c>
      <c r="BK167" s="258">
        <f>ROUND(I167*H167,2)</f>
        <v>0</v>
      </c>
      <c r="BL167" s="18" t="s">
        <v>180</v>
      </c>
      <c r="BM167" s="257" t="s">
        <v>300</v>
      </c>
    </row>
    <row r="168" spans="1:65" s="2" customFormat="1" ht="14.4" customHeight="1">
      <c r="A168" s="39"/>
      <c r="B168" s="40"/>
      <c r="C168" s="271" t="s">
        <v>301</v>
      </c>
      <c r="D168" s="271" t="s">
        <v>242</v>
      </c>
      <c r="E168" s="272" t="s">
        <v>302</v>
      </c>
      <c r="F168" s="273" t="s">
        <v>303</v>
      </c>
      <c r="G168" s="274" t="s">
        <v>221</v>
      </c>
      <c r="H168" s="275">
        <v>4.59</v>
      </c>
      <c r="I168" s="276"/>
      <c r="J168" s="277">
        <f>ROUND(I168*H168,2)</f>
        <v>0</v>
      </c>
      <c r="K168" s="278"/>
      <c r="L168" s="279"/>
      <c r="M168" s="280" t="s">
        <v>1</v>
      </c>
      <c r="N168" s="281" t="s">
        <v>38</v>
      </c>
      <c r="O168" s="92"/>
      <c r="P168" s="255">
        <f>O168*H168</f>
        <v>0</v>
      </c>
      <c r="Q168" s="255">
        <v>0.2</v>
      </c>
      <c r="R168" s="255">
        <f>Q168*H168</f>
        <v>0.918</v>
      </c>
      <c r="S168" s="255">
        <v>0</v>
      </c>
      <c r="T168" s="256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57" t="s">
        <v>205</v>
      </c>
      <c r="AT168" s="257" t="s">
        <v>242</v>
      </c>
      <c r="AU168" s="257" t="s">
        <v>82</v>
      </c>
      <c r="AY168" s="18" t="s">
        <v>174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8" t="s">
        <v>80</v>
      </c>
      <c r="BK168" s="258">
        <f>ROUND(I168*H168,2)</f>
        <v>0</v>
      </c>
      <c r="BL168" s="18" t="s">
        <v>180</v>
      </c>
      <c r="BM168" s="257" t="s">
        <v>304</v>
      </c>
    </row>
    <row r="169" spans="1:51" s="13" customFormat="1" ht="12">
      <c r="A169" s="13"/>
      <c r="B169" s="259"/>
      <c r="C169" s="260"/>
      <c r="D169" s="261" t="s">
        <v>223</v>
      </c>
      <c r="E169" s="262" t="s">
        <v>1</v>
      </c>
      <c r="F169" s="263" t="s">
        <v>305</v>
      </c>
      <c r="G169" s="260"/>
      <c r="H169" s="264">
        <v>4.59</v>
      </c>
      <c r="I169" s="265"/>
      <c r="J169" s="260"/>
      <c r="K169" s="260"/>
      <c r="L169" s="266"/>
      <c r="M169" s="267"/>
      <c r="N169" s="268"/>
      <c r="O169" s="268"/>
      <c r="P169" s="268"/>
      <c r="Q169" s="268"/>
      <c r="R169" s="268"/>
      <c r="S169" s="268"/>
      <c r="T169" s="26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70" t="s">
        <v>223</v>
      </c>
      <c r="AU169" s="270" t="s">
        <v>82</v>
      </c>
      <c r="AV169" s="13" t="s">
        <v>82</v>
      </c>
      <c r="AW169" s="13" t="s">
        <v>30</v>
      </c>
      <c r="AX169" s="13" t="s">
        <v>80</v>
      </c>
      <c r="AY169" s="270" t="s">
        <v>174</v>
      </c>
    </row>
    <row r="170" spans="1:63" s="12" customFormat="1" ht="22.8" customHeight="1">
      <c r="A170" s="12"/>
      <c r="B170" s="229"/>
      <c r="C170" s="230"/>
      <c r="D170" s="231" t="s">
        <v>72</v>
      </c>
      <c r="E170" s="243" t="s">
        <v>193</v>
      </c>
      <c r="F170" s="243" t="s">
        <v>306</v>
      </c>
      <c r="G170" s="230"/>
      <c r="H170" s="230"/>
      <c r="I170" s="233"/>
      <c r="J170" s="244">
        <f>BK170</f>
        <v>0</v>
      </c>
      <c r="K170" s="230"/>
      <c r="L170" s="235"/>
      <c r="M170" s="236"/>
      <c r="N170" s="237"/>
      <c r="O170" s="237"/>
      <c r="P170" s="238">
        <f>SUM(P171:P176)</f>
        <v>0</v>
      </c>
      <c r="Q170" s="237"/>
      <c r="R170" s="238">
        <f>SUM(R171:R176)</f>
        <v>0</v>
      </c>
      <c r="S170" s="237"/>
      <c r="T170" s="239">
        <f>SUM(T171:T176)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40" t="s">
        <v>80</v>
      </c>
      <c r="AT170" s="241" t="s">
        <v>72</v>
      </c>
      <c r="AU170" s="241" t="s">
        <v>80</v>
      </c>
      <c r="AY170" s="240" t="s">
        <v>174</v>
      </c>
      <c r="BK170" s="242">
        <f>SUM(BK171:BK176)</f>
        <v>0</v>
      </c>
    </row>
    <row r="171" spans="1:65" s="2" customFormat="1" ht="14.4" customHeight="1">
      <c r="A171" s="39"/>
      <c r="B171" s="40"/>
      <c r="C171" s="245" t="s">
        <v>307</v>
      </c>
      <c r="D171" s="245" t="s">
        <v>176</v>
      </c>
      <c r="E171" s="246" t="s">
        <v>308</v>
      </c>
      <c r="F171" s="247" t="s">
        <v>309</v>
      </c>
      <c r="G171" s="248" t="s">
        <v>188</v>
      </c>
      <c r="H171" s="249">
        <v>250.7</v>
      </c>
      <c r="I171" s="250"/>
      <c r="J171" s="251">
        <f>ROUND(I171*H171,2)</f>
        <v>0</v>
      </c>
      <c r="K171" s="252"/>
      <c r="L171" s="45"/>
      <c r="M171" s="253" t="s">
        <v>1</v>
      </c>
      <c r="N171" s="254" t="s">
        <v>38</v>
      </c>
      <c r="O171" s="92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7" t="s">
        <v>180</v>
      </c>
      <c r="AT171" s="257" t="s">
        <v>176</v>
      </c>
      <c r="AU171" s="257" t="s">
        <v>82</v>
      </c>
      <c r="AY171" s="18" t="s">
        <v>174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8" t="s">
        <v>80</v>
      </c>
      <c r="BK171" s="258">
        <f>ROUND(I171*H171,2)</f>
        <v>0</v>
      </c>
      <c r="BL171" s="18" t="s">
        <v>180</v>
      </c>
      <c r="BM171" s="257" t="s">
        <v>310</v>
      </c>
    </row>
    <row r="172" spans="1:65" s="2" customFormat="1" ht="21.6" customHeight="1">
      <c r="A172" s="39"/>
      <c r="B172" s="40"/>
      <c r="C172" s="245" t="s">
        <v>311</v>
      </c>
      <c r="D172" s="245" t="s">
        <v>176</v>
      </c>
      <c r="E172" s="246" t="s">
        <v>312</v>
      </c>
      <c r="F172" s="247" t="s">
        <v>313</v>
      </c>
      <c r="G172" s="248" t="s">
        <v>188</v>
      </c>
      <c r="H172" s="249">
        <v>250.7</v>
      </c>
      <c r="I172" s="250"/>
      <c r="J172" s="251">
        <f>ROUND(I172*H172,2)</f>
        <v>0</v>
      </c>
      <c r="K172" s="252"/>
      <c r="L172" s="45"/>
      <c r="M172" s="253" t="s">
        <v>1</v>
      </c>
      <c r="N172" s="254" t="s">
        <v>38</v>
      </c>
      <c r="O172" s="92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7" t="s">
        <v>180</v>
      </c>
      <c r="AT172" s="257" t="s">
        <v>176</v>
      </c>
      <c r="AU172" s="257" t="s">
        <v>82</v>
      </c>
      <c r="AY172" s="18" t="s">
        <v>174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8" t="s">
        <v>80</v>
      </c>
      <c r="BK172" s="258">
        <f>ROUND(I172*H172,2)</f>
        <v>0</v>
      </c>
      <c r="BL172" s="18" t="s">
        <v>180</v>
      </c>
      <c r="BM172" s="257" t="s">
        <v>314</v>
      </c>
    </row>
    <row r="173" spans="1:65" s="2" customFormat="1" ht="21.6" customHeight="1">
      <c r="A173" s="39"/>
      <c r="B173" s="40"/>
      <c r="C173" s="245" t="s">
        <v>315</v>
      </c>
      <c r="D173" s="245" t="s">
        <v>176</v>
      </c>
      <c r="E173" s="246" t="s">
        <v>316</v>
      </c>
      <c r="F173" s="247" t="s">
        <v>317</v>
      </c>
      <c r="G173" s="248" t="s">
        <v>188</v>
      </c>
      <c r="H173" s="249">
        <v>250.7</v>
      </c>
      <c r="I173" s="250"/>
      <c r="J173" s="251">
        <f>ROUND(I173*H173,2)</f>
        <v>0</v>
      </c>
      <c r="K173" s="252"/>
      <c r="L173" s="45"/>
      <c r="M173" s="253" t="s">
        <v>1</v>
      </c>
      <c r="N173" s="254" t="s">
        <v>38</v>
      </c>
      <c r="O173" s="92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57" t="s">
        <v>180</v>
      </c>
      <c r="AT173" s="257" t="s">
        <v>176</v>
      </c>
      <c r="AU173" s="257" t="s">
        <v>82</v>
      </c>
      <c r="AY173" s="18" t="s">
        <v>174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8" t="s">
        <v>80</v>
      </c>
      <c r="BK173" s="258">
        <f>ROUND(I173*H173,2)</f>
        <v>0</v>
      </c>
      <c r="BL173" s="18" t="s">
        <v>180</v>
      </c>
      <c r="BM173" s="257" t="s">
        <v>318</v>
      </c>
    </row>
    <row r="174" spans="1:65" s="2" customFormat="1" ht="21.6" customHeight="1">
      <c r="A174" s="39"/>
      <c r="B174" s="40"/>
      <c r="C174" s="245" t="s">
        <v>319</v>
      </c>
      <c r="D174" s="245" t="s">
        <v>176</v>
      </c>
      <c r="E174" s="246" t="s">
        <v>320</v>
      </c>
      <c r="F174" s="247" t="s">
        <v>321</v>
      </c>
      <c r="G174" s="248" t="s">
        <v>188</v>
      </c>
      <c r="H174" s="249">
        <v>250.7</v>
      </c>
      <c r="I174" s="250"/>
      <c r="J174" s="251">
        <f>ROUND(I174*H174,2)</f>
        <v>0</v>
      </c>
      <c r="K174" s="252"/>
      <c r="L174" s="45"/>
      <c r="M174" s="253" t="s">
        <v>1</v>
      </c>
      <c r="N174" s="254" t="s">
        <v>38</v>
      </c>
      <c r="O174" s="92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7" t="s">
        <v>180</v>
      </c>
      <c r="AT174" s="257" t="s">
        <v>176</v>
      </c>
      <c r="AU174" s="257" t="s">
        <v>82</v>
      </c>
      <c r="AY174" s="18" t="s">
        <v>174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8" t="s">
        <v>80</v>
      </c>
      <c r="BK174" s="258">
        <f>ROUND(I174*H174,2)</f>
        <v>0</v>
      </c>
      <c r="BL174" s="18" t="s">
        <v>180</v>
      </c>
      <c r="BM174" s="257" t="s">
        <v>322</v>
      </c>
    </row>
    <row r="175" spans="1:65" s="2" customFormat="1" ht="32.4" customHeight="1">
      <c r="A175" s="39"/>
      <c r="B175" s="40"/>
      <c r="C175" s="245" t="s">
        <v>323</v>
      </c>
      <c r="D175" s="245" t="s">
        <v>176</v>
      </c>
      <c r="E175" s="246" t="s">
        <v>324</v>
      </c>
      <c r="F175" s="247" t="s">
        <v>325</v>
      </c>
      <c r="G175" s="248" t="s">
        <v>188</v>
      </c>
      <c r="H175" s="249">
        <v>250.7</v>
      </c>
      <c r="I175" s="250"/>
      <c r="J175" s="251">
        <f>ROUND(I175*H175,2)</f>
        <v>0</v>
      </c>
      <c r="K175" s="252"/>
      <c r="L175" s="45"/>
      <c r="M175" s="253" t="s">
        <v>1</v>
      </c>
      <c r="N175" s="254" t="s">
        <v>38</v>
      </c>
      <c r="O175" s="92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57" t="s">
        <v>180</v>
      </c>
      <c r="AT175" s="257" t="s">
        <v>176</v>
      </c>
      <c r="AU175" s="257" t="s">
        <v>82</v>
      </c>
      <c r="AY175" s="18" t="s">
        <v>174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8" t="s">
        <v>80</v>
      </c>
      <c r="BK175" s="258">
        <f>ROUND(I175*H175,2)</f>
        <v>0</v>
      </c>
      <c r="BL175" s="18" t="s">
        <v>180</v>
      </c>
      <c r="BM175" s="257" t="s">
        <v>326</v>
      </c>
    </row>
    <row r="176" spans="1:65" s="2" customFormat="1" ht="21.6" customHeight="1">
      <c r="A176" s="39"/>
      <c r="B176" s="40"/>
      <c r="C176" s="245" t="s">
        <v>327</v>
      </c>
      <c r="D176" s="245" t="s">
        <v>176</v>
      </c>
      <c r="E176" s="246" t="s">
        <v>328</v>
      </c>
      <c r="F176" s="247" t="s">
        <v>329</v>
      </c>
      <c r="G176" s="248" t="s">
        <v>188</v>
      </c>
      <c r="H176" s="249">
        <v>250.7</v>
      </c>
      <c r="I176" s="250"/>
      <c r="J176" s="251">
        <f>ROUND(I176*H176,2)</f>
        <v>0</v>
      </c>
      <c r="K176" s="252"/>
      <c r="L176" s="45"/>
      <c r="M176" s="253" t="s">
        <v>1</v>
      </c>
      <c r="N176" s="254" t="s">
        <v>38</v>
      </c>
      <c r="O176" s="92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7" t="s">
        <v>180</v>
      </c>
      <c r="AT176" s="257" t="s">
        <v>176</v>
      </c>
      <c r="AU176" s="257" t="s">
        <v>82</v>
      </c>
      <c r="AY176" s="18" t="s">
        <v>174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8" t="s">
        <v>80</v>
      </c>
      <c r="BK176" s="258">
        <f>ROUND(I176*H176,2)</f>
        <v>0</v>
      </c>
      <c r="BL176" s="18" t="s">
        <v>180</v>
      </c>
      <c r="BM176" s="257" t="s">
        <v>330</v>
      </c>
    </row>
    <row r="177" spans="1:63" s="12" customFormat="1" ht="22.8" customHeight="1">
      <c r="A177" s="12"/>
      <c r="B177" s="229"/>
      <c r="C177" s="230"/>
      <c r="D177" s="231" t="s">
        <v>72</v>
      </c>
      <c r="E177" s="243" t="s">
        <v>197</v>
      </c>
      <c r="F177" s="243" t="s">
        <v>331</v>
      </c>
      <c r="G177" s="230"/>
      <c r="H177" s="230"/>
      <c r="I177" s="233"/>
      <c r="J177" s="244">
        <f>BK177</f>
        <v>0</v>
      </c>
      <c r="K177" s="230"/>
      <c r="L177" s="235"/>
      <c r="M177" s="236"/>
      <c r="N177" s="237"/>
      <c r="O177" s="237"/>
      <c r="P177" s="238">
        <f>SUM(P178:P179)</f>
        <v>0</v>
      </c>
      <c r="Q177" s="237"/>
      <c r="R177" s="238">
        <f>SUM(R178:R179)</f>
        <v>11.103076000000001</v>
      </c>
      <c r="S177" s="237"/>
      <c r="T177" s="239">
        <f>SUM(T178:T179)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40" t="s">
        <v>80</v>
      </c>
      <c r="AT177" s="241" t="s">
        <v>72</v>
      </c>
      <c r="AU177" s="241" t="s">
        <v>80</v>
      </c>
      <c r="AY177" s="240" t="s">
        <v>174</v>
      </c>
      <c r="BK177" s="242">
        <f>SUM(BK178:BK179)</f>
        <v>0</v>
      </c>
    </row>
    <row r="178" spans="1:65" s="2" customFormat="1" ht="21.6" customHeight="1">
      <c r="A178" s="39"/>
      <c r="B178" s="40"/>
      <c r="C178" s="245" t="s">
        <v>332</v>
      </c>
      <c r="D178" s="245" t="s">
        <v>176</v>
      </c>
      <c r="E178" s="246" t="s">
        <v>333</v>
      </c>
      <c r="F178" s="247" t="s">
        <v>334</v>
      </c>
      <c r="G178" s="248" t="s">
        <v>188</v>
      </c>
      <c r="H178" s="249">
        <v>16.6</v>
      </c>
      <c r="I178" s="250"/>
      <c r="J178" s="251">
        <f>ROUND(I178*H178,2)</f>
        <v>0</v>
      </c>
      <c r="K178" s="252"/>
      <c r="L178" s="45"/>
      <c r="M178" s="253" t="s">
        <v>1</v>
      </c>
      <c r="N178" s="254" t="s">
        <v>38</v>
      </c>
      <c r="O178" s="92"/>
      <c r="P178" s="255">
        <f>O178*H178</f>
        <v>0</v>
      </c>
      <c r="Q178" s="255">
        <v>0.2756</v>
      </c>
      <c r="R178" s="255">
        <f>Q178*H178</f>
        <v>4.574960000000001</v>
      </c>
      <c r="S178" s="255">
        <v>0</v>
      </c>
      <c r="T178" s="256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7" t="s">
        <v>180</v>
      </c>
      <c r="AT178" s="257" t="s">
        <v>176</v>
      </c>
      <c r="AU178" s="257" t="s">
        <v>82</v>
      </c>
      <c r="AY178" s="18" t="s">
        <v>174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8" t="s">
        <v>80</v>
      </c>
      <c r="BK178" s="258">
        <f>ROUND(I178*H178,2)</f>
        <v>0</v>
      </c>
      <c r="BL178" s="18" t="s">
        <v>180</v>
      </c>
      <c r="BM178" s="257" t="s">
        <v>335</v>
      </c>
    </row>
    <row r="179" spans="1:65" s="2" customFormat="1" ht="21.6" customHeight="1">
      <c r="A179" s="39"/>
      <c r="B179" s="40"/>
      <c r="C179" s="245" t="s">
        <v>336</v>
      </c>
      <c r="D179" s="245" t="s">
        <v>176</v>
      </c>
      <c r="E179" s="246" t="s">
        <v>337</v>
      </c>
      <c r="F179" s="247" t="s">
        <v>338</v>
      </c>
      <c r="G179" s="248" t="s">
        <v>208</v>
      </c>
      <c r="H179" s="249">
        <v>33.2</v>
      </c>
      <c r="I179" s="250"/>
      <c r="J179" s="251">
        <f>ROUND(I179*H179,2)</f>
        <v>0</v>
      </c>
      <c r="K179" s="252"/>
      <c r="L179" s="45"/>
      <c r="M179" s="253" t="s">
        <v>1</v>
      </c>
      <c r="N179" s="254" t="s">
        <v>38</v>
      </c>
      <c r="O179" s="92"/>
      <c r="P179" s="255">
        <f>O179*H179</f>
        <v>0</v>
      </c>
      <c r="Q179" s="255">
        <v>0.19663</v>
      </c>
      <c r="R179" s="255">
        <f>Q179*H179</f>
        <v>6.528116000000001</v>
      </c>
      <c r="S179" s="255">
        <v>0</v>
      </c>
      <c r="T179" s="256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57" t="s">
        <v>180</v>
      </c>
      <c r="AT179" s="257" t="s">
        <v>176</v>
      </c>
      <c r="AU179" s="257" t="s">
        <v>82</v>
      </c>
      <c r="AY179" s="18" t="s">
        <v>174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8" t="s">
        <v>80</v>
      </c>
      <c r="BK179" s="258">
        <f>ROUND(I179*H179,2)</f>
        <v>0</v>
      </c>
      <c r="BL179" s="18" t="s">
        <v>180</v>
      </c>
      <c r="BM179" s="257" t="s">
        <v>339</v>
      </c>
    </row>
    <row r="180" spans="1:63" s="12" customFormat="1" ht="22.8" customHeight="1">
      <c r="A180" s="12"/>
      <c r="B180" s="229"/>
      <c r="C180" s="230"/>
      <c r="D180" s="231" t="s">
        <v>72</v>
      </c>
      <c r="E180" s="243" t="s">
        <v>210</v>
      </c>
      <c r="F180" s="243" t="s">
        <v>340</v>
      </c>
      <c r="G180" s="230"/>
      <c r="H180" s="230"/>
      <c r="I180" s="233"/>
      <c r="J180" s="244">
        <f>BK180</f>
        <v>0</v>
      </c>
      <c r="K180" s="230"/>
      <c r="L180" s="235"/>
      <c r="M180" s="236"/>
      <c r="N180" s="237"/>
      <c r="O180" s="237"/>
      <c r="P180" s="238">
        <f>SUM(P181:P190)</f>
        <v>0</v>
      </c>
      <c r="Q180" s="237"/>
      <c r="R180" s="238">
        <f>SUM(R181:R190)</f>
        <v>14.305225000000002</v>
      </c>
      <c r="S180" s="237"/>
      <c r="T180" s="239">
        <f>SUM(T181:T190)</f>
        <v>12.291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40" t="s">
        <v>80</v>
      </c>
      <c r="AT180" s="241" t="s">
        <v>72</v>
      </c>
      <c r="AU180" s="241" t="s">
        <v>80</v>
      </c>
      <c r="AY180" s="240" t="s">
        <v>174</v>
      </c>
      <c r="BK180" s="242">
        <f>SUM(BK181:BK190)</f>
        <v>0</v>
      </c>
    </row>
    <row r="181" spans="1:65" s="2" customFormat="1" ht="32.4" customHeight="1">
      <c r="A181" s="39"/>
      <c r="B181" s="40"/>
      <c r="C181" s="245" t="s">
        <v>341</v>
      </c>
      <c r="D181" s="245" t="s">
        <v>176</v>
      </c>
      <c r="E181" s="246" t="s">
        <v>342</v>
      </c>
      <c r="F181" s="247" t="s">
        <v>343</v>
      </c>
      <c r="G181" s="248" t="s">
        <v>208</v>
      </c>
      <c r="H181" s="249">
        <v>25.39</v>
      </c>
      <c r="I181" s="250"/>
      <c r="J181" s="251">
        <f>ROUND(I181*H181,2)</f>
        <v>0</v>
      </c>
      <c r="K181" s="252"/>
      <c r="L181" s="45"/>
      <c r="M181" s="253" t="s">
        <v>1</v>
      </c>
      <c r="N181" s="254" t="s">
        <v>38</v>
      </c>
      <c r="O181" s="92"/>
      <c r="P181" s="255">
        <f>O181*H181</f>
        <v>0</v>
      </c>
      <c r="Q181" s="255">
        <v>0.08088</v>
      </c>
      <c r="R181" s="255">
        <f>Q181*H181</f>
        <v>2.0535432</v>
      </c>
      <c r="S181" s="255">
        <v>0</v>
      </c>
      <c r="T181" s="256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57" t="s">
        <v>180</v>
      </c>
      <c r="AT181" s="257" t="s">
        <v>176</v>
      </c>
      <c r="AU181" s="257" t="s">
        <v>82</v>
      </c>
      <c r="AY181" s="18" t="s">
        <v>174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8" t="s">
        <v>80</v>
      </c>
      <c r="BK181" s="258">
        <f>ROUND(I181*H181,2)</f>
        <v>0</v>
      </c>
      <c r="BL181" s="18" t="s">
        <v>180</v>
      </c>
      <c r="BM181" s="257" t="s">
        <v>344</v>
      </c>
    </row>
    <row r="182" spans="1:51" s="13" customFormat="1" ht="12">
      <c r="A182" s="13"/>
      <c r="B182" s="259"/>
      <c r="C182" s="260"/>
      <c r="D182" s="261" t="s">
        <v>223</v>
      </c>
      <c r="E182" s="262" t="s">
        <v>1</v>
      </c>
      <c r="F182" s="263" t="s">
        <v>345</v>
      </c>
      <c r="G182" s="260"/>
      <c r="H182" s="264">
        <v>25.39</v>
      </c>
      <c r="I182" s="265"/>
      <c r="J182" s="260"/>
      <c r="K182" s="260"/>
      <c r="L182" s="266"/>
      <c r="M182" s="267"/>
      <c r="N182" s="268"/>
      <c r="O182" s="268"/>
      <c r="P182" s="268"/>
      <c r="Q182" s="268"/>
      <c r="R182" s="268"/>
      <c r="S182" s="268"/>
      <c r="T182" s="26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70" t="s">
        <v>223</v>
      </c>
      <c r="AU182" s="270" t="s">
        <v>82</v>
      </c>
      <c r="AV182" s="13" t="s">
        <v>82</v>
      </c>
      <c r="AW182" s="13" t="s">
        <v>30</v>
      </c>
      <c r="AX182" s="13" t="s">
        <v>80</v>
      </c>
      <c r="AY182" s="270" t="s">
        <v>174</v>
      </c>
    </row>
    <row r="183" spans="1:65" s="2" customFormat="1" ht="14.4" customHeight="1">
      <c r="A183" s="39"/>
      <c r="B183" s="40"/>
      <c r="C183" s="271" t="s">
        <v>346</v>
      </c>
      <c r="D183" s="271" t="s">
        <v>242</v>
      </c>
      <c r="E183" s="272" t="s">
        <v>347</v>
      </c>
      <c r="F183" s="273" t="s">
        <v>348</v>
      </c>
      <c r="G183" s="274" t="s">
        <v>208</v>
      </c>
      <c r="H183" s="275">
        <v>25.39</v>
      </c>
      <c r="I183" s="276"/>
      <c r="J183" s="277">
        <f>ROUND(I183*H183,2)</f>
        <v>0</v>
      </c>
      <c r="K183" s="278"/>
      <c r="L183" s="279"/>
      <c r="M183" s="280" t="s">
        <v>1</v>
      </c>
      <c r="N183" s="281" t="s">
        <v>38</v>
      </c>
      <c r="O183" s="92"/>
      <c r="P183" s="255">
        <f>O183*H183</f>
        <v>0</v>
      </c>
      <c r="Q183" s="255">
        <v>0.046</v>
      </c>
      <c r="R183" s="255">
        <f>Q183*H183</f>
        <v>1.16794</v>
      </c>
      <c r="S183" s="255">
        <v>0</v>
      </c>
      <c r="T183" s="256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7" t="s">
        <v>205</v>
      </c>
      <c r="AT183" s="257" t="s">
        <v>242</v>
      </c>
      <c r="AU183" s="257" t="s">
        <v>82</v>
      </c>
      <c r="AY183" s="18" t="s">
        <v>174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8" t="s">
        <v>80</v>
      </c>
      <c r="BK183" s="258">
        <f>ROUND(I183*H183,2)</f>
        <v>0</v>
      </c>
      <c r="BL183" s="18" t="s">
        <v>180</v>
      </c>
      <c r="BM183" s="257" t="s">
        <v>349</v>
      </c>
    </row>
    <row r="184" spans="1:65" s="2" customFormat="1" ht="32.4" customHeight="1">
      <c r="A184" s="39"/>
      <c r="B184" s="40"/>
      <c r="C184" s="245" t="s">
        <v>350</v>
      </c>
      <c r="D184" s="245" t="s">
        <v>176</v>
      </c>
      <c r="E184" s="246" t="s">
        <v>351</v>
      </c>
      <c r="F184" s="247" t="s">
        <v>352</v>
      </c>
      <c r="G184" s="248" t="s">
        <v>208</v>
      </c>
      <c r="H184" s="249">
        <v>46.582</v>
      </c>
      <c r="I184" s="250"/>
      <c r="J184" s="251">
        <f>ROUND(I184*H184,2)</f>
        <v>0</v>
      </c>
      <c r="K184" s="252"/>
      <c r="L184" s="45"/>
      <c r="M184" s="253" t="s">
        <v>1</v>
      </c>
      <c r="N184" s="254" t="s">
        <v>38</v>
      </c>
      <c r="O184" s="92"/>
      <c r="P184" s="255">
        <f>O184*H184</f>
        <v>0</v>
      </c>
      <c r="Q184" s="255">
        <v>0.1554</v>
      </c>
      <c r="R184" s="255">
        <f>Q184*H184</f>
        <v>7.2388428000000005</v>
      </c>
      <c r="S184" s="255">
        <v>0</v>
      </c>
      <c r="T184" s="256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7" t="s">
        <v>180</v>
      </c>
      <c r="AT184" s="257" t="s">
        <v>176</v>
      </c>
      <c r="AU184" s="257" t="s">
        <v>82</v>
      </c>
      <c r="AY184" s="18" t="s">
        <v>174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8" t="s">
        <v>80</v>
      </c>
      <c r="BK184" s="258">
        <f>ROUND(I184*H184,2)</f>
        <v>0</v>
      </c>
      <c r="BL184" s="18" t="s">
        <v>180</v>
      </c>
      <c r="BM184" s="257" t="s">
        <v>353</v>
      </c>
    </row>
    <row r="185" spans="1:51" s="13" customFormat="1" ht="12">
      <c r="A185" s="13"/>
      <c r="B185" s="259"/>
      <c r="C185" s="260"/>
      <c r="D185" s="261" t="s">
        <v>223</v>
      </c>
      <c r="E185" s="262" t="s">
        <v>1</v>
      </c>
      <c r="F185" s="263" t="s">
        <v>354</v>
      </c>
      <c r="G185" s="260"/>
      <c r="H185" s="264">
        <v>46.582</v>
      </c>
      <c r="I185" s="265"/>
      <c r="J185" s="260"/>
      <c r="K185" s="260"/>
      <c r="L185" s="266"/>
      <c r="M185" s="267"/>
      <c r="N185" s="268"/>
      <c r="O185" s="268"/>
      <c r="P185" s="268"/>
      <c r="Q185" s="268"/>
      <c r="R185" s="268"/>
      <c r="S185" s="268"/>
      <c r="T185" s="26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70" t="s">
        <v>223</v>
      </c>
      <c r="AU185" s="270" t="s">
        <v>82</v>
      </c>
      <c r="AV185" s="13" t="s">
        <v>82</v>
      </c>
      <c r="AW185" s="13" t="s">
        <v>30</v>
      </c>
      <c r="AX185" s="13" t="s">
        <v>80</v>
      </c>
      <c r="AY185" s="270" t="s">
        <v>174</v>
      </c>
    </row>
    <row r="186" spans="1:65" s="2" customFormat="1" ht="21.6" customHeight="1">
      <c r="A186" s="39"/>
      <c r="B186" s="40"/>
      <c r="C186" s="271" t="s">
        <v>355</v>
      </c>
      <c r="D186" s="271" t="s">
        <v>242</v>
      </c>
      <c r="E186" s="272" t="s">
        <v>356</v>
      </c>
      <c r="F186" s="273" t="s">
        <v>357</v>
      </c>
      <c r="G186" s="274" t="s">
        <v>179</v>
      </c>
      <c r="H186" s="275">
        <v>46.582</v>
      </c>
      <c r="I186" s="276"/>
      <c r="J186" s="277">
        <f>ROUND(I186*H186,2)</f>
        <v>0</v>
      </c>
      <c r="K186" s="278"/>
      <c r="L186" s="279"/>
      <c r="M186" s="280" t="s">
        <v>1</v>
      </c>
      <c r="N186" s="281" t="s">
        <v>38</v>
      </c>
      <c r="O186" s="92"/>
      <c r="P186" s="255">
        <f>O186*H186</f>
        <v>0</v>
      </c>
      <c r="Q186" s="255">
        <v>0.08</v>
      </c>
      <c r="R186" s="255">
        <f>Q186*H186</f>
        <v>3.72656</v>
      </c>
      <c r="S186" s="255">
        <v>0</v>
      </c>
      <c r="T186" s="256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7" t="s">
        <v>205</v>
      </c>
      <c r="AT186" s="257" t="s">
        <v>242</v>
      </c>
      <c r="AU186" s="257" t="s">
        <v>82</v>
      </c>
      <c r="AY186" s="18" t="s">
        <v>174</v>
      </c>
      <c r="BE186" s="258">
        <f>IF(N186="základní",J186,0)</f>
        <v>0</v>
      </c>
      <c r="BF186" s="258">
        <f>IF(N186="snížená",J186,0)</f>
        <v>0</v>
      </c>
      <c r="BG186" s="258">
        <f>IF(N186="zákl. přenesená",J186,0)</f>
        <v>0</v>
      </c>
      <c r="BH186" s="258">
        <f>IF(N186="sníž. přenesená",J186,0)</f>
        <v>0</v>
      </c>
      <c r="BI186" s="258">
        <f>IF(N186="nulová",J186,0)</f>
        <v>0</v>
      </c>
      <c r="BJ186" s="18" t="s">
        <v>80</v>
      </c>
      <c r="BK186" s="258">
        <f>ROUND(I186*H186,2)</f>
        <v>0</v>
      </c>
      <c r="BL186" s="18" t="s">
        <v>180</v>
      </c>
      <c r="BM186" s="257" t="s">
        <v>358</v>
      </c>
    </row>
    <row r="187" spans="1:65" s="2" customFormat="1" ht="21.6" customHeight="1">
      <c r="A187" s="39"/>
      <c r="B187" s="40"/>
      <c r="C187" s="245" t="s">
        <v>359</v>
      </c>
      <c r="D187" s="245" t="s">
        <v>176</v>
      </c>
      <c r="E187" s="246" t="s">
        <v>360</v>
      </c>
      <c r="F187" s="247" t="s">
        <v>361</v>
      </c>
      <c r="G187" s="248" t="s">
        <v>208</v>
      </c>
      <c r="H187" s="249">
        <v>7.202</v>
      </c>
      <c r="I187" s="250"/>
      <c r="J187" s="251">
        <f>ROUND(I187*H187,2)</f>
        <v>0</v>
      </c>
      <c r="K187" s="252"/>
      <c r="L187" s="45"/>
      <c r="M187" s="253" t="s">
        <v>1</v>
      </c>
      <c r="N187" s="254" t="s">
        <v>38</v>
      </c>
      <c r="O187" s="92"/>
      <c r="P187" s="255">
        <f>O187*H187</f>
        <v>0</v>
      </c>
      <c r="Q187" s="255">
        <v>0</v>
      </c>
      <c r="R187" s="255">
        <f>Q187*H187</f>
        <v>0</v>
      </c>
      <c r="S187" s="255">
        <v>0</v>
      </c>
      <c r="T187" s="256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57" t="s">
        <v>180</v>
      </c>
      <c r="AT187" s="257" t="s">
        <v>176</v>
      </c>
      <c r="AU187" s="257" t="s">
        <v>82</v>
      </c>
      <c r="AY187" s="18" t="s">
        <v>174</v>
      </c>
      <c r="BE187" s="258">
        <f>IF(N187="základní",J187,0)</f>
        <v>0</v>
      </c>
      <c r="BF187" s="258">
        <f>IF(N187="snížená",J187,0)</f>
        <v>0</v>
      </c>
      <c r="BG187" s="258">
        <f>IF(N187="zákl. přenesená",J187,0)</f>
        <v>0</v>
      </c>
      <c r="BH187" s="258">
        <f>IF(N187="sníž. přenesená",J187,0)</f>
        <v>0</v>
      </c>
      <c r="BI187" s="258">
        <f>IF(N187="nulová",J187,0)</f>
        <v>0</v>
      </c>
      <c r="BJ187" s="18" t="s">
        <v>80</v>
      </c>
      <c r="BK187" s="258">
        <f>ROUND(I187*H187,2)</f>
        <v>0</v>
      </c>
      <c r="BL187" s="18" t="s">
        <v>180</v>
      </c>
      <c r="BM187" s="257" t="s">
        <v>362</v>
      </c>
    </row>
    <row r="188" spans="1:51" s="13" customFormat="1" ht="12">
      <c r="A188" s="13"/>
      <c r="B188" s="259"/>
      <c r="C188" s="260"/>
      <c r="D188" s="261" t="s">
        <v>223</v>
      </c>
      <c r="E188" s="262" t="s">
        <v>1</v>
      </c>
      <c r="F188" s="263" t="s">
        <v>363</v>
      </c>
      <c r="G188" s="260"/>
      <c r="H188" s="264">
        <v>7.202</v>
      </c>
      <c r="I188" s="265"/>
      <c r="J188" s="260"/>
      <c r="K188" s="260"/>
      <c r="L188" s="266"/>
      <c r="M188" s="267"/>
      <c r="N188" s="268"/>
      <c r="O188" s="268"/>
      <c r="P188" s="268"/>
      <c r="Q188" s="268"/>
      <c r="R188" s="268"/>
      <c r="S188" s="268"/>
      <c r="T188" s="26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70" t="s">
        <v>223</v>
      </c>
      <c r="AU188" s="270" t="s">
        <v>82</v>
      </c>
      <c r="AV188" s="13" t="s">
        <v>82</v>
      </c>
      <c r="AW188" s="13" t="s">
        <v>30</v>
      </c>
      <c r="AX188" s="13" t="s">
        <v>80</v>
      </c>
      <c r="AY188" s="270" t="s">
        <v>174</v>
      </c>
    </row>
    <row r="189" spans="1:65" s="2" customFormat="1" ht="21.6" customHeight="1">
      <c r="A189" s="39"/>
      <c r="B189" s="40"/>
      <c r="C189" s="245" t="s">
        <v>364</v>
      </c>
      <c r="D189" s="245" t="s">
        <v>176</v>
      </c>
      <c r="E189" s="246" t="s">
        <v>365</v>
      </c>
      <c r="F189" s="247" t="s">
        <v>366</v>
      </c>
      <c r="G189" s="248" t="s">
        <v>188</v>
      </c>
      <c r="H189" s="249">
        <v>250.7</v>
      </c>
      <c r="I189" s="250"/>
      <c r="J189" s="251">
        <f>ROUND(I189*H189,2)</f>
        <v>0</v>
      </c>
      <c r="K189" s="252"/>
      <c r="L189" s="45"/>
      <c r="M189" s="253" t="s">
        <v>1</v>
      </c>
      <c r="N189" s="254" t="s">
        <v>38</v>
      </c>
      <c r="O189" s="92"/>
      <c r="P189" s="255">
        <f>O189*H189</f>
        <v>0</v>
      </c>
      <c r="Q189" s="255">
        <v>0.00047</v>
      </c>
      <c r="R189" s="255">
        <f>Q189*H189</f>
        <v>0.11782899999999999</v>
      </c>
      <c r="S189" s="255">
        <v>0</v>
      </c>
      <c r="T189" s="256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7" t="s">
        <v>180</v>
      </c>
      <c r="AT189" s="257" t="s">
        <v>176</v>
      </c>
      <c r="AU189" s="257" t="s">
        <v>82</v>
      </c>
      <c r="AY189" s="18" t="s">
        <v>174</v>
      </c>
      <c r="BE189" s="258">
        <f>IF(N189="základní",J189,0)</f>
        <v>0</v>
      </c>
      <c r="BF189" s="258">
        <f>IF(N189="snížená",J189,0)</f>
        <v>0</v>
      </c>
      <c r="BG189" s="258">
        <f>IF(N189="zákl. přenesená",J189,0)</f>
        <v>0</v>
      </c>
      <c r="BH189" s="258">
        <f>IF(N189="sníž. přenesená",J189,0)</f>
        <v>0</v>
      </c>
      <c r="BI189" s="258">
        <f>IF(N189="nulová",J189,0)</f>
        <v>0</v>
      </c>
      <c r="BJ189" s="18" t="s">
        <v>80</v>
      </c>
      <c r="BK189" s="258">
        <f>ROUND(I189*H189,2)</f>
        <v>0</v>
      </c>
      <c r="BL189" s="18" t="s">
        <v>180</v>
      </c>
      <c r="BM189" s="257" t="s">
        <v>367</v>
      </c>
    </row>
    <row r="190" spans="1:65" s="2" customFormat="1" ht="21.6" customHeight="1">
      <c r="A190" s="39"/>
      <c r="B190" s="40"/>
      <c r="C190" s="245" t="s">
        <v>368</v>
      </c>
      <c r="D190" s="245" t="s">
        <v>176</v>
      </c>
      <c r="E190" s="246" t="s">
        <v>369</v>
      </c>
      <c r="F190" s="247" t="s">
        <v>370</v>
      </c>
      <c r="G190" s="248" t="s">
        <v>221</v>
      </c>
      <c r="H190" s="249">
        <v>5.1</v>
      </c>
      <c r="I190" s="250"/>
      <c r="J190" s="251">
        <f>ROUND(I190*H190,2)</f>
        <v>0</v>
      </c>
      <c r="K190" s="252"/>
      <c r="L190" s="45"/>
      <c r="M190" s="253" t="s">
        <v>1</v>
      </c>
      <c r="N190" s="254" t="s">
        <v>38</v>
      </c>
      <c r="O190" s="92"/>
      <c r="P190" s="255">
        <f>O190*H190</f>
        <v>0</v>
      </c>
      <c r="Q190" s="255">
        <v>0.0001</v>
      </c>
      <c r="R190" s="255">
        <f>Q190*H190</f>
        <v>0.00051</v>
      </c>
      <c r="S190" s="255">
        <v>2.41</v>
      </c>
      <c r="T190" s="256">
        <f>S190*H190</f>
        <v>12.291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57" t="s">
        <v>180</v>
      </c>
      <c r="AT190" s="257" t="s">
        <v>176</v>
      </c>
      <c r="AU190" s="257" t="s">
        <v>82</v>
      </c>
      <c r="AY190" s="18" t="s">
        <v>174</v>
      </c>
      <c r="BE190" s="258">
        <f>IF(N190="základní",J190,0)</f>
        <v>0</v>
      </c>
      <c r="BF190" s="258">
        <f>IF(N190="snížená",J190,0)</f>
        <v>0</v>
      </c>
      <c r="BG190" s="258">
        <f>IF(N190="zákl. přenesená",J190,0)</f>
        <v>0</v>
      </c>
      <c r="BH190" s="258">
        <f>IF(N190="sníž. přenesená",J190,0)</f>
        <v>0</v>
      </c>
      <c r="BI190" s="258">
        <f>IF(N190="nulová",J190,0)</f>
        <v>0</v>
      </c>
      <c r="BJ190" s="18" t="s">
        <v>80</v>
      </c>
      <c r="BK190" s="258">
        <f>ROUND(I190*H190,2)</f>
        <v>0</v>
      </c>
      <c r="BL190" s="18" t="s">
        <v>180</v>
      </c>
      <c r="BM190" s="257" t="s">
        <v>371</v>
      </c>
    </row>
    <row r="191" spans="1:63" s="12" customFormat="1" ht="22.8" customHeight="1">
      <c r="A191" s="12"/>
      <c r="B191" s="229"/>
      <c r="C191" s="230"/>
      <c r="D191" s="231" t="s">
        <v>72</v>
      </c>
      <c r="E191" s="243" t="s">
        <v>372</v>
      </c>
      <c r="F191" s="243" t="s">
        <v>373</v>
      </c>
      <c r="G191" s="230"/>
      <c r="H191" s="230"/>
      <c r="I191" s="233"/>
      <c r="J191" s="244">
        <f>BK191</f>
        <v>0</v>
      </c>
      <c r="K191" s="230"/>
      <c r="L191" s="235"/>
      <c r="M191" s="236"/>
      <c r="N191" s="237"/>
      <c r="O191" s="237"/>
      <c r="P191" s="238">
        <f>SUM(P192:P196)</f>
        <v>0</v>
      </c>
      <c r="Q191" s="237"/>
      <c r="R191" s="238">
        <f>SUM(R192:R196)</f>
        <v>0</v>
      </c>
      <c r="S191" s="237"/>
      <c r="T191" s="239">
        <f>SUM(T192:T196)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40" t="s">
        <v>80</v>
      </c>
      <c r="AT191" s="241" t="s">
        <v>72</v>
      </c>
      <c r="AU191" s="241" t="s">
        <v>80</v>
      </c>
      <c r="AY191" s="240" t="s">
        <v>174</v>
      </c>
      <c r="BK191" s="242">
        <f>SUM(BK192:BK196)</f>
        <v>0</v>
      </c>
    </row>
    <row r="192" spans="1:65" s="2" customFormat="1" ht="32.4" customHeight="1">
      <c r="A192" s="39"/>
      <c r="B192" s="40"/>
      <c r="C192" s="245" t="s">
        <v>374</v>
      </c>
      <c r="D192" s="245" t="s">
        <v>176</v>
      </c>
      <c r="E192" s="246" t="s">
        <v>375</v>
      </c>
      <c r="F192" s="247" t="s">
        <v>376</v>
      </c>
      <c r="G192" s="248" t="s">
        <v>245</v>
      </c>
      <c r="H192" s="249">
        <v>94.795</v>
      </c>
      <c r="I192" s="250"/>
      <c r="J192" s="251">
        <f>ROUND(I192*H192,2)</f>
        <v>0</v>
      </c>
      <c r="K192" s="252"/>
      <c r="L192" s="45"/>
      <c r="M192" s="253" t="s">
        <v>1</v>
      </c>
      <c r="N192" s="254" t="s">
        <v>38</v>
      </c>
      <c r="O192" s="92"/>
      <c r="P192" s="255">
        <f>O192*H192</f>
        <v>0</v>
      </c>
      <c r="Q192" s="255">
        <v>0</v>
      </c>
      <c r="R192" s="255">
        <f>Q192*H192</f>
        <v>0</v>
      </c>
      <c r="S192" s="255">
        <v>0</v>
      </c>
      <c r="T192" s="256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57" t="s">
        <v>180</v>
      </c>
      <c r="AT192" s="257" t="s">
        <v>176</v>
      </c>
      <c r="AU192" s="257" t="s">
        <v>82</v>
      </c>
      <c r="AY192" s="18" t="s">
        <v>174</v>
      </c>
      <c r="BE192" s="258">
        <f>IF(N192="základní",J192,0)</f>
        <v>0</v>
      </c>
      <c r="BF192" s="258">
        <f>IF(N192="snížená",J192,0)</f>
        <v>0</v>
      </c>
      <c r="BG192" s="258">
        <f>IF(N192="zákl. přenesená",J192,0)</f>
        <v>0</v>
      </c>
      <c r="BH192" s="258">
        <f>IF(N192="sníž. přenesená",J192,0)</f>
        <v>0</v>
      </c>
      <c r="BI192" s="258">
        <f>IF(N192="nulová",J192,0)</f>
        <v>0</v>
      </c>
      <c r="BJ192" s="18" t="s">
        <v>80</v>
      </c>
      <c r="BK192" s="258">
        <f>ROUND(I192*H192,2)</f>
        <v>0</v>
      </c>
      <c r="BL192" s="18" t="s">
        <v>180</v>
      </c>
      <c r="BM192" s="257" t="s">
        <v>377</v>
      </c>
    </row>
    <row r="193" spans="1:65" s="2" customFormat="1" ht="21.6" customHeight="1">
      <c r="A193" s="39"/>
      <c r="B193" s="40"/>
      <c r="C193" s="245" t="s">
        <v>378</v>
      </c>
      <c r="D193" s="245" t="s">
        <v>176</v>
      </c>
      <c r="E193" s="246" t="s">
        <v>379</v>
      </c>
      <c r="F193" s="247" t="s">
        <v>380</v>
      </c>
      <c r="G193" s="248" t="s">
        <v>245</v>
      </c>
      <c r="H193" s="249">
        <v>94.795</v>
      </c>
      <c r="I193" s="250"/>
      <c r="J193" s="251">
        <f>ROUND(I193*H193,2)</f>
        <v>0</v>
      </c>
      <c r="K193" s="252"/>
      <c r="L193" s="45"/>
      <c r="M193" s="253" t="s">
        <v>1</v>
      </c>
      <c r="N193" s="254" t="s">
        <v>38</v>
      </c>
      <c r="O193" s="92"/>
      <c r="P193" s="255">
        <f>O193*H193</f>
        <v>0</v>
      </c>
      <c r="Q193" s="255">
        <v>0</v>
      </c>
      <c r="R193" s="255">
        <f>Q193*H193</f>
        <v>0</v>
      </c>
      <c r="S193" s="255">
        <v>0</v>
      </c>
      <c r="T193" s="256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57" t="s">
        <v>180</v>
      </c>
      <c r="AT193" s="257" t="s">
        <v>176</v>
      </c>
      <c r="AU193" s="257" t="s">
        <v>82</v>
      </c>
      <c r="AY193" s="18" t="s">
        <v>174</v>
      </c>
      <c r="BE193" s="258">
        <f>IF(N193="základní",J193,0)</f>
        <v>0</v>
      </c>
      <c r="BF193" s="258">
        <f>IF(N193="snížená",J193,0)</f>
        <v>0</v>
      </c>
      <c r="BG193" s="258">
        <f>IF(N193="zákl. přenesená",J193,0)</f>
        <v>0</v>
      </c>
      <c r="BH193" s="258">
        <f>IF(N193="sníž. přenesená",J193,0)</f>
        <v>0</v>
      </c>
      <c r="BI193" s="258">
        <f>IF(N193="nulová",J193,0)</f>
        <v>0</v>
      </c>
      <c r="BJ193" s="18" t="s">
        <v>80</v>
      </c>
      <c r="BK193" s="258">
        <f>ROUND(I193*H193,2)</f>
        <v>0</v>
      </c>
      <c r="BL193" s="18" t="s">
        <v>180</v>
      </c>
      <c r="BM193" s="257" t="s">
        <v>381</v>
      </c>
    </row>
    <row r="194" spans="1:65" s="2" customFormat="1" ht="21.6" customHeight="1">
      <c r="A194" s="39"/>
      <c r="B194" s="40"/>
      <c r="C194" s="245" t="s">
        <v>382</v>
      </c>
      <c r="D194" s="245" t="s">
        <v>176</v>
      </c>
      <c r="E194" s="246" t="s">
        <v>383</v>
      </c>
      <c r="F194" s="247" t="s">
        <v>384</v>
      </c>
      <c r="G194" s="248" t="s">
        <v>245</v>
      </c>
      <c r="H194" s="249">
        <v>853.155</v>
      </c>
      <c r="I194" s="250"/>
      <c r="J194" s="251">
        <f>ROUND(I194*H194,2)</f>
        <v>0</v>
      </c>
      <c r="K194" s="252"/>
      <c r="L194" s="45"/>
      <c r="M194" s="253" t="s">
        <v>1</v>
      </c>
      <c r="N194" s="254" t="s">
        <v>38</v>
      </c>
      <c r="O194" s="92"/>
      <c r="P194" s="255">
        <f>O194*H194</f>
        <v>0</v>
      </c>
      <c r="Q194" s="255">
        <v>0</v>
      </c>
      <c r="R194" s="255">
        <f>Q194*H194</f>
        <v>0</v>
      </c>
      <c r="S194" s="255">
        <v>0</v>
      </c>
      <c r="T194" s="256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57" t="s">
        <v>180</v>
      </c>
      <c r="AT194" s="257" t="s">
        <v>176</v>
      </c>
      <c r="AU194" s="257" t="s">
        <v>82</v>
      </c>
      <c r="AY194" s="18" t="s">
        <v>174</v>
      </c>
      <c r="BE194" s="258">
        <f>IF(N194="základní",J194,0)</f>
        <v>0</v>
      </c>
      <c r="BF194" s="258">
        <f>IF(N194="snížená",J194,0)</f>
        <v>0</v>
      </c>
      <c r="BG194" s="258">
        <f>IF(N194="zákl. přenesená",J194,0)</f>
        <v>0</v>
      </c>
      <c r="BH194" s="258">
        <f>IF(N194="sníž. přenesená",J194,0)</f>
        <v>0</v>
      </c>
      <c r="BI194" s="258">
        <f>IF(N194="nulová",J194,0)</f>
        <v>0</v>
      </c>
      <c r="BJ194" s="18" t="s">
        <v>80</v>
      </c>
      <c r="BK194" s="258">
        <f>ROUND(I194*H194,2)</f>
        <v>0</v>
      </c>
      <c r="BL194" s="18" t="s">
        <v>180</v>
      </c>
      <c r="BM194" s="257" t="s">
        <v>385</v>
      </c>
    </row>
    <row r="195" spans="1:51" s="13" customFormat="1" ht="12">
      <c r="A195" s="13"/>
      <c r="B195" s="259"/>
      <c r="C195" s="260"/>
      <c r="D195" s="261" t="s">
        <v>223</v>
      </c>
      <c r="E195" s="262" t="s">
        <v>1</v>
      </c>
      <c r="F195" s="263" t="s">
        <v>386</v>
      </c>
      <c r="G195" s="260"/>
      <c r="H195" s="264">
        <v>853.155</v>
      </c>
      <c r="I195" s="265"/>
      <c r="J195" s="260"/>
      <c r="K195" s="260"/>
      <c r="L195" s="266"/>
      <c r="M195" s="267"/>
      <c r="N195" s="268"/>
      <c r="O195" s="268"/>
      <c r="P195" s="268"/>
      <c r="Q195" s="268"/>
      <c r="R195" s="268"/>
      <c r="S195" s="268"/>
      <c r="T195" s="26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70" t="s">
        <v>223</v>
      </c>
      <c r="AU195" s="270" t="s">
        <v>82</v>
      </c>
      <c r="AV195" s="13" t="s">
        <v>82</v>
      </c>
      <c r="AW195" s="13" t="s">
        <v>30</v>
      </c>
      <c r="AX195" s="13" t="s">
        <v>80</v>
      </c>
      <c r="AY195" s="270" t="s">
        <v>174</v>
      </c>
    </row>
    <row r="196" spans="1:65" s="2" customFormat="1" ht="32.4" customHeight="1">
      <c r="A196" s="39"/>
      <c r="B196" s="40"/>
      <c r="C196" s="245" t="s">
        <v>387</v>
      </c>
      <c r="D196" s="245" t="s">
        <v>176</v>
      </c>
      <c r="E196" s="246" t="s">
        <v>388</v>
      </c>
      <c r="F196" s="247" t="s">
        <v>389</v>
      </c>
      <c r="G196" s="248" t="s">
        <v>245</v>
      </c>
      <c r="H196" s="249">
        <v>94.795</v>
      </c>
      <c r="I196" s="250"/>
      <c r="J196" s="251">
        <f>ROUND(I196*H196,2)</f>
        <v>0</v>
      </c>
      <c r="K196" s="252"/>
      <c r="L196" s="45"/>
      <c r="M196" s="253" t="s">
        <v>1</v>
      </c>
      <c r="N196" s="254" t="s">
        <v>38</v>
      </c>
      <c r="O196" s="92"/>
      <c r="P196" s="255">
        <f>O196*H196</f>
        <v>0</v>
      </c>
      <c r="Q196" s="255">
        <v>0</v>
      </c>
      <c r="R196" s="255">
        <f>Q196*H196</f>
        <v>0</v>
      </c>
      <c r="S196" s="255">
        <v>0</v>
      </c>
      <c r="T196" s="256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57" t="s">
        <v>180</v>
      </c>
      <c r="AT196" s="257" t="s">
        <v>176</v>
      </c>
      <c r="AU196" s="257" t="s">
        <v>82</v>
      </c>
      <c r="AY196" s="18" t="s">
        <v>174</v>
      </c>
      <c r="BE196" s="258">
        <f>IF(N196="základní",J196,0)</f>
        <v>0</v>
      </c>
      <c r="BF196" s="258">
        <f>IF(N196="snížená",J196,0)</f>
        <v>0</v>
      </c>
      <c r="BG196" s="258">
        <f>IF(N196="zákl. přenesená",J196,0)</f>
        <v>0</v>
      </c>
      <c r="BH196" s="258">
        <f>IF(N196="sníž. přenesená",J196,0)</f>
        <v>0</v>
      </c>
      <c r="BI196" s="258">
        <f>IF(N196="nulová",J196,0)</f>
        <v>0</v>
      </c>
      <c r="BJ196" s="18" t="s">
        <v>80</v>
      </c>
      <c r="BK196" s="258">
        <f>ROUND(I196*H196,2)</f>
        <v>0</v>
      </c>
      <c r="BL196" s="18" t="s">
        <v>180</v>
      </c>
      <c r="BM196" s="257" t="s">
        <v>390</v>
      </c>
    </row>
    <row r="197" spans="1:63" s="12" customFormat="1" ht="22.8" customHeight="1">
      <c r="A197" s="12"/>
      <c r="B197" s="229"/>
      <c r="C197" s="230"/>
      <c r="D197" s="231" t="s">
        <v>72</v>
      </c>
      <c r="E197" s="243" t="s">
        <v>391</v>
      </c>
      <c r="F197" s="243" t="s">
        <v>392</v>
      </c>
      <c r="G197" s="230"/>
      <c r="H197" s="230"/>
      <c r="I197" s="233"/>
      <c r="J197" s="244">
        <f>BK197</f>
        <v>0</v>
      </c>
      <c r="K197" s="230"/>
      <c r="L197" s="235"/>
      <c r="M197" s="236"/>
      <c r="N197" s="237"/>
      <c r="O197" s="237"/>
      <c r="P197" s="238">
        <f>P198</f>
        <v>0</v>
      </c>
      <c r="Q197" s="237"/>
      <c r="R197" s="238">
        <f>R198</f>
        <v>0</v>
      </c>
      <c r="S197" s="237"/>
      <c r="T197" s="239">
        <f>T198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40" t="s">
        <v>80</v>
      </c>
      <c r="AT197" s="241" t="s">
        <v>72</v>
      </c>
      <c r="AU197" s="241" t="s">
        <v>80</v>
      </c>
      <c r="AY197" s="240" t="s">
        <v>174</v>
      </c>
      <c r="BK197" s="242">
        <f>BK198</f>
        <v>0</v>
      </c>
    </row>
    <row r="198" spans="1:65" s="2" customFormat="1" ht="32.4" customHeight="1">
      <c r="A198" s="39"/>
      <c r="B198" s="40"/>
      <c r="C198" s="245" t="s">
        <v>393</v>
      </c>
      <c r="D198" s="245" t="s">
        <v>176</v>
      </c>
      <c r="E198" s="246" t="s">
        <v>394</v>
      </c>
      <c r="F198" s="247" t="s">
        <v>395</v>
      </c>
      <c r="G198" s="248" t="s">
        <v>245</v>
      </c>
      <c r="H198" s="249">
        <v>326.843</v>
      </c>
      <c r="I198" s="250"/>
      <c r="J198" s="251">
        <f>ROUND(I198*H198,2)</f>
        <v>0</v>
      </c>
      <c r="K198" s="252"/>
      <c r="L198" s="45"/>
      <c r="M198" s="253" t="s">
        <v>1</v>
      </c>
      <c r="N198" s="254" t="s">
        <v>38</v>
      </c>
      <c r="O198" s="92"/>
      <c r="P198" s="255">
        <f>O198*H198</f>
        <v>0</v>
      </c>
      <c r="Q198" s="255">
        <v>0</v>
      </c>
      <c r="R198" s="255">
        <f>Q198*H198</f>
        <v>0</v>
      </c>
      <c r="S198" s="255">
        <v>0</v>
      </c>
      <c r="T198" s="256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57" t="s">
        <v>180</v>
      </c>
      <c r="AT198" s="257" t="s">
        <v>176</v>
      </c>
      <c r="AU198" s="257" t="s">
        <v>82</v>
      </c>
      <c r="AY198" s="18" t="s">
        <v>174</v>
      </c>
      <c r="BE198" s="258">
        <f>IF(N198="základní",J198,0)</f>
        <v>0</v>
      </c>
      <c r="BF198" s="258">
        <f>IF(N198="snížená",J198,0)</f>
        <v>0</v>
      </c>
      <c r="BG198" s="258">
        <f>IF(N198="zákl. přenesená",J198,0)</f>
        <v>0</v>
      </c>
      <c r="BH198" s="258">
        <f>IF(N198="sníž. přenesená",J198,0)</f>
        <v>0</v>
      </c>
      <c r="BI198" s="258">
        <f>IF(N198="nulová",J198,0)</f>
        <v>0</v>
      </c>
      <c r="BJ198" s="18" t="s">
        <v>80</v>
      </c>
      <c r="BK198" s="258">
        <f>ROUND(I198*H198,2)</f>
        <v>0</v>
      </c>
      <c r="BL198" s="18" t="s">
        <v>180</v>
      </c>
      <c r="BM198" s="257" t="s">
        <v>396</v>
      </c>
    </row>
    <row r="199" spans="1:63" s="12" customFormat="1" ht="25.9" customHeight="1">
      <c r="A199" s="12"/>
      <c r="B199" s="229"/>
      <c r="C199" s="230"/>
      <c r="D199" s="231" t="s">
        <v>72</v>
      </c>
      <c r="E199" s="232" t="s">
        <v>397</v>
      </c>
      <c r="F199" s="232" t="s">
        <v>398</v>
      </c>
      <c r="G199" s="230"/>
      <c r="H199" s="230"/>
      <c r="I199" s="233"/>
      <c r="J199" s="234">
        <f>BK199</f>
        <v>0</v>
      </c>
      <c r="K199" s="230"/>
      <c r="L199" s="235"/>
      <c r="M199" s="236"/>
      <c r="N199" s="237"/>
      <c r="O199" s="237"/>
      <c r="P199" s="238">
        <f>P200</f>
        <v>0</v>
      </c>
      <c r="Q199" s="237"/>
      <c r="R199" s="238">
        <f>R200</f>
        <v>0.075</v>
      </c>
      <c r="S199" s="237"/>
      <c r="T199" s="239">
        <f>T200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40" t="s">
        <v>82</v>
      </c>
      <c r="AT199" s="241" t="s">
        <v>72</v>
      </c>
      <c r="AU199" s="241" t="s">
        <v>73</v>
      </c>
      <c r="AY199" s="240" t="s">
        <v>174</v>
      </c>
      <c r="BK199" s="242">
        <f>BK200</f>
        <v>0</v>
      </c>
    </row>
    <row r="200" spans="1:63" s="12" customFormat="1" ht="22.8" customHeight="1">
      <c r="A200" s="12"/>
      <c r="B200" s="229"/>
      <c r="C200" s="230"/>
      <c r="D200" s="231" t="s">
        <v>72</v>
      </c>
      <c r="E200" s="243" t="s">
        <v>399</v>
      </c>
      <c r="F200" s="243" t="s">
        <v>400</v>
      </c>
      <c r="G200" s="230"/>
      <c r="H200" s="230"/>
      <c r="I200" s="233"/>
      <c r="J200" s="244">
        <f>BK200</f>
        <v>0</v>
      </c>
      <c r="K200" s="230"/>
      <c r="L200" s="235"/>
      <c r="M200" s="236"/>
      <c r="N200" s="237"/>
      <c r="O200" s="237"/>
      <c r="P200" s="238">
        <f>SUM(P201:P203)</f>
        <v>0</v>
      </c>
      <c r="Q200" s="237"/>
      <c r="R200" s="238">
        <f>SUM(R201:R203)</f>
        <v>0.075</v>
      </c>
      <c r="S200" s="237"/>
      <c r="T200" s="239">
        <f>SUM(T201:T203)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40" t="s">
        <v>82</v>
      </c>
      <c r="AT200" s="241" t="s">
        <v>72</v>
      </c>
      <c r="AU200" s="241" t="s">
        <v>80</v>
      </c>
      <c r="AY200" s="240" t="s">
        <v>174</v>
      </c>
      <c r="BK200" s="242">
        <f>SUM(BK201:BK203)</f>
        <v>0</v>
      </c>
    </row>
    <row r="201" spans="1:65" s="2" customFormat="1" ht="21.6" customHeight="1">
      <c r="A201" s="39"/>
      <c r="B201" s="40"/>
      <c r="C201" s="245" t="s">
        <v>401</v>
      </c>
      <c r="D201" s="245" t="s">
        <v>176</v>
      </c>
      <c r="E201" s="246" t="s">
        <v>402</v>
      </c>
      <c r="F201" s="247" t="s">
        <v>403</v>
      </c>
      <c r="G201" s="248" t="s">
        <v>188</v>
      </c>
      <c r="H201" s="249">
        <v>250.7</v>
      </c>
      <c r="I201" s="250"/>
      <c r="J201" s="251">
        <f>ROUND(I201*H201,2)</f>
        <v>0</v>
      </c>
      <c r="K201" s="252"/>
      <c r="L201" s="45"/>
      <c r="M201" s="253" t="s">
        <v>1</v>
      </c>
      <c r="N201" s="254" t="s">
        <v>38</v>
      </c>
      <c r="O201" s="92"/>
      <c r="P201" s="255">
        <f>O201*H201</f>
        <v>0</v>
      </c>
      <c r="Q201" s="255">
        <v>0</v>
      </c>
      <c r="R201" s="255">
        <f>Q201*H201</f>
        <v>0</v>
      </c>
      <c r="S201" s="255">
        <v>0</v>
      </c>
      <c r="T201" s="256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57" t="s">
        <v>241</v>
      </c>
      <c r="AT201" s="257" t="s">
        <v>176</v>
      </c>
      <c r="AU201" s="257" t="s">
        <v>82</v>
      </c>
      <c r="AY201" s="18" t="s">
        <v>174</v>
      </c>
      <c r="BE201" s="258">
        <f>IF(N201="základní",J201,0)</f>
        <v>0</v>
      </c>
      <c r="BF201" s="258">
        <f>IF(N201="snížená",J201,0)</f>
        <v>0</v>
      </c>
      <c r="BG201" s="258">
        <f>IF(N201="zákl. přenesená",J201,0)</f>
        <v>0</v>
      </c>
      <c r="BH201" s="258">
        <f>IF(N201="sníž. přenesená",J201,0)</f>
        <v>0</v>
      </c>
      <c r="BI201" s="258">
        <f>IF(N201="nulová",J201,0)</f>
        <v>0</v>
      </c>
      <c r="BJ201" s="18" t="s">
        <v>80</v>
      </c>
      <c r="BK201" s="258">
        <f>ROUND(I201*H201,2)</f>
        <v>0</v>
      </c>
      <c r="BL201" s="18" t="s">
        <v>241</v>
      </c>
      <c r="BM201" s="257" t="s">
        <v>404</v>
      </c>
    </row>
    <row r="202" spans="1:65" s="2" customFormat="1" ht="14.4" customHeight="1">
      <c r="A202" s="39"/>
      <c r="B202" s="40"/>
      <c r="C202" s="271" t="s">
        <v>405</v>
      </c>
      <c r="D202" s="271" t="s">
        <v>242</v>
      </c>
      <c r="E202" s="272" t="s">
        <v>406</v>
      </c>
      <c r="F202" s="273" t="s">
        <v>407</v>
      </c>
      <c r="G202" s="274" t="s">
        <v>245</v>
      </c>
      <c r="H202" s="275">
        <v>0.075</v>
      </c>
      <c r="I202" s="276"/>
      <c r="J202" s="277">
        <f>ROUND(I202*H202,2)</f>
        <v>0</v>
      </c>
      <c r="K202" s="278"/>
      <c r="L202" s="279"/>
      <c r="M202" s="280" t="s">
        <v>1</v>
      </c>
      <c r="N202" s="281" t="s">
        <v>38</v>
      </c>
      <c r="O202" s="92"/>
      <c r="P202" s="255">
        <f>O202*H202</f>
        <v>0</v>
      </c>
      <c r="Q202" s="255">
        <v>1</v>
      </c>
      <c r="R202" s="255">
        <f>Q202*H202</f>
        <v>0.075</v>
      </c>
      <c r="S202" s="255">
        <v>0</v>
      </c>
      <c r="T202" s="256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57" t="s">
        <v>315</v>
      </c>
      <c r="AT202" s="257" t="s">
        <v>242</v>
      </c>
      <c r="AU202" s="257" t="s">
        <v>82</v>
      </c>
      <c r="AY202" s="18" t="s">
        <v>174</v>
      </c>
      <c r="BE202" s="258">
        <f>IF(N202="základní",J202,0)</f>
        <v>0</v>
      </c>
      <c r="BF202" s="258">
        <f>IF(N202="snížená",J202,0)</f>
        <v>0</v>
      </c>
      <c r="BG202" s="258">
        <f>IF(N202="zákl. přenesená",J202,0)</f>
        <v>0</v>
      </c>
      <c r="BH202" s="258">
        <f>IF(N202="sníž. přenesená",J202,0)</f>
        <v>0</v>
      </c>
      <c r="BI202" s="258">
        <f>IF(N202="nulová",J202,0)</f>
        <v>0</v>
      </c>
      <c r="BJ202" s="18" t="s">
        <v>80</v>
      </c>
      <c r="BK202" s="258">
        <f>ROUND(I202*H202,2)</f>
        <v>0</v>
      </c>
      <c r="BL202" s="18" t="s">
        <v>241</v>
      </c>
      <c r="BM202" s="257" t="s">
        <v>408</v>
      </c>
    </row>
    <row r="203" spans="1:51" s="13" customFormat="1" ht="12">
      <c r="A203" s="13"/>
      <c r="B203" s="259"/>
      <c r="C203" s="260"/>
      <c r="D203" s="261" t="s">
        <v>223</v>
      </c>
      <c r="E203" s="262" t="s">
        <v>1</v>
      </c>
      <c r="F203" s="263" t="s">
        <v>409</v>
      </c>
      <c r="G203" s="260"/>
      <c r="H203" s="264">
        <v>0.075</v>
      </c>
      <c r="I203" s="265"/>
      <c r="J203" s="260"/>
      <c r="K203" s="260"/>
      <c r="L203" s="266"/>
      <c r="M203" s="282"/>
      <c r="N203" s="283"/>
      <c r="O203" s="283"/>
      <c r="P203" s="283"/>
      <c r="Q203" s="283"/>
      <c r="R203" s="283"/>
      <c r="S203" s="283"/>
      <c r="T203" s="28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70" t="s">
        <v>223</v>
      </c>
      <c r="AU203" s="270" t="s">
        <v>82</v>
      </c>
      <c r="AV203" s="13" t="s">
        <v>82</v>
      </c>
      <c r="AW203" s="13" t="s">
        <v>30</v>
      </c>
      <c r="AX203" s="13" t="s">
        <v>80</v>
      </c>
      <c r="AY203" s="270" t="s">
        <v>174</v>
      </c>
    </row>
    <row r="204" spans="1:31" s="2" customFormat="1" ht="6.95" customHeight="1">
      <c r="A204" s="39"/>
      <c r="B204" s="67"/>
      <c r="C204" s="68"/>
      <c r="D204" s="68"/>
      <c r="E204" s="68"/>
      <c r="F204" s="68"/>
      <c r="G204" s="68"/>
      <c r="H204" s="68"/>
      <c r="I204" s="193"/>
      <c r="J204" s="68"/>
      <c r="K204" s="68"/>
      <c r="L204" s="45"/>
      <c r="M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</row>
  </sheetData>
  <sheetProtection password="CC35" sheet="1" objects="1" scenarios="1" formatColumns="0" formatRows="0" autoFilter="0"/>
  <autoFilter ref="C128:K20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50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43.57421875" style="1" customWidth="1"/>
    <col min="7" max="7" width="6.00390625" style="1" customWidth="1"/>
    <col min="8" max="8" width="9.8515625" style="1" customWidth="1"/>
    <col min="9" max="9" width="17.28125" style="147" customWidth="1"/>
    <col min="10" max="10" width="17.28125" style="1" customWidth="1"/>
    <col min="11" max="11" width="17.28125" style="1" hidden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1"/>
      <c r="AT3" s="18" t="s">
        <v>82</v>
      </c>
    </row>
    <row r="4" spans="2:46" s="1" customFormat="1" ht="24.95" customHeight="1">
      <c r="B4" s="21"/>
      <c r="D4" s="151" t="s">
        <v>136</v>
      </c>
      <c r="I4" s="147"/>
      <c r="L4" s="21"/>
      <c r="M4" s="152" t="s">
        <v>10</v>
      </c>
      <c r="AT4" s="18" t="s">
        <v>4</v>
      </c>
    </row>
    <row r="5" spans="2:12" s="1" customFormat="1" ht="6.95" customHeight="1">
      <c r="B5" s="21"/>
      <c r="I5" s="147"/>
      <c r="L5" s="21"/>
    </row>
    <row r="6" spans="2:12" s="1" customFormat="1" ht="12" customHeight="1">
      <c r="B6" s="21"/>
      <c r="D6" s="153" t="s">
        <v>16</v>
      </c>
      <c r="I6" s="147"/>
      <c r="L6" s="21"/>
    </row>
    <row r="7" spans="2:12" s="1" customFormat="1" ht="24" customHeight="1">
      <c r="B7" s="21"/>
      <c r="E7" s="154" t="str">
        <f>'Rekapitulace stavby'!K6</f>
        <v>Revitalizace čistírny odpadních vod v areálu nemocnice Rychnov nad Kněžnou</v>
      </c>
      <c r="F7" s="153"/>
      <c r="G7" s="153"/>
      <c r="H7" s="153"/>
      <c r="I7" s="147"/>
      <c r="L7" s="21"/>
    </row>
    <row r="8" spans="2:12" s="1" customFormat="1" ht="12" customHeight="1">
      <c r="B8" s="21"/>
      <c r="D8" s="153" t="s">
        <v>137</v>
      </c>
      <c r="I8" s="147"/>
      <c r="L8" s="21"/>
    </row>
    <row r="9" spans="1:31" s="2" customFormat="1" ht="14.4" customHeight="1">
      <c r="A9" s="39"/>
      <c r="B9" s="45"/>
      <c r="C9" s="39"/>
      <c r="D9" s="39"/>
      <c r="E9" s="154" t="s">
        <v>138</v>
      </c>
      <c r="F9" s="39"/>
      <c r="G9" s="39"/>
      <c r="H9" s="39"/>
      <c r="I9" s="155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3" t="s">
        <v>139</v>
      </c>
      <c r="E10" s="39"/>
      <c r="F10" s="39"/>
      <c r="G10" s="39"/>
      <c r="H10" s="39"/>
      <c r="I10" s="155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26.4" customHeight="1">
      <c r="A11" s="39"/>
      <c r="B11" s="45"/>
      <c r="C11" s="39"/>
      <c r="D11" s="39"/>
      <c r="E11" s="156" t="s">
        <v>410</v>
      </c>
      <c r="F11" s="39"/>
      <c r="G11" s="39"/>
      <c r="H11" s="39"/>
      <c r="I11" s="155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155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3" t="s">
        <v>18</v>
      </c>
      <c r="E13" s="39"/>
      <c r="F13" s="142" t="s">
        <v>1</v>
      </c>
      <c r="G13" s="39"/>
      <c r="H13" s="39"/>
      <c r="I13" s="157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3" t="s">
        <v>20</v>
      </c>
      <c r="E14" s="39"/>
      <c r="F14" s="142" t="s">
        <v>141</v>
      </c>
      <c r="G14" s="39"/>
      <c r="H14" s="39"/>
      <c r="I14" s="157" t="s">
        <v>22</v>
      </c>
      <c r="J14" s="158" t="str">
        <f>'Rekapitulace stavby'!AN8</f>
        <v>25. 8. 2020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155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3" t="s">
        <v>24</v>
      </c>
      <c r="E16" s="39"/>
      <c r="F16" s="39"/>
      <c r="G16" s="39"/>
      <c r="H16" s="39"/>
      <c r="I16" s="157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142</v>
      </c>
      <c r="F17" s="39"/>
      <c r="G17" s="39"/>
      <c r="H17" s="39"/>
      <c r="I17" s="157" t="s">
        <v>26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155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3" t="s">
        <v>27</v>
      </c>
      <c r="E19" s="39"/>
      <c r="F19" s="39"/>
      <c r="G19" s="39"/>
      <c r="H19" s="39"/>
      <c r="I19" s="157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7" t="s">
        <v>26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155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3" t="s">
        <v>29</v>
      </c>
      <c r="E22" s="39"/>
      <c r="F22" s="39"/>
      <c r="G22" s="39"/>
      <c r="H22" s="39"/>
      <c r="I22" s="157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143</v>
      </c>
      <c r="F23" s="39"/>
      <c r="G23" s="39"/>
      <c r="H23" s="39"/>
      <c r="I23" s="157" t="s">
        <v>26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155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3" t="s">
        <v>31</v>
      </c>
      <c r="E25" s="39"/>
      <c r="F25" s="39"/>
      <c r="G25" s="39"/>
      <c r="H25" s="39"/>
      <c r="I25" s="157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144</v>
      </c>
      <c r="F26" s="39"/>
      <c r="G26" s="39"/>
      <c r="H26" s="39"/>
      <c r="I26" s="157" t="s">
        <v>26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155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3" t="s">
        <v>32</v>
      </c>
      <c r="E28" s="39"/>
      <c r="F28" s="39"/>
      <c r="G28" s="39"/>
      <c r="H28" s="39"/>
      <c r="I28" s="155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4.4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155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4"/>
      <c r="E31" s="164"/>
      <c r="F31" s="164"/>
      <c r="G31" s="164"/>
      <c r="H31" s="164"/>
      <c r="I31" s="165"/>
      <c r="J31" s="164"/>
      <c r="K31" s="164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6" t="s">
        <v>33</v>
      </c>
      <c r="E32" s="39"/>
      <c r="F32" s="39"/>
      <c r="G32" s="39"/>
      <c r="H32" s="39"/>
      <c r="I32" s="155"/>
      <c r="J32" s="167">
        <f>ROUND(J140,2)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4"/>
      <c r="E33" s="164"/>
      <c r="F33" s="164"/>
      <c r="G33" s="164"/>
      <c r="H33" s="164"/>
      <c r="I33" s="165"/>
      <c r="J33" s="164"/>
      <c r="K33" s="164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8" t="s">
        <v>35</v>
      </c>
      <c r="G34" s="39"/>
      <c r="H34" s="39"/>
      <c r="I34" s="169" t="s">
        <v>34</v>
      </c>
      <c r="J34" s="168" t="s">
        <v>36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70" t="s">
        <v>37</v>
      </c>
      <c r="E35" s="153" t="s">
        <v>38</v>
      </c>
      <c r="F35" s="171">
        <f>ROUND((SUM(BE140:BE449)),2)</f>
        <v>0</v>
      </c>
      <c r="G35" s="39"/>
      <c r="H35" s="39"/>
      <c r="I35" s="172">
        <v>0.21</v>
      </c>
      <c r="J35" s="171">
        <f>ROUND(((SUM(BE140:BE449))*I35),2)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3" t="s">
        <v>39</v>
      </c>
      <c r="F36" s="171">
        <f>ROUND((SUM(BF140:BF449)),2)</f>
        <v>0</v>
      </c>
      <c r="G36" s="39"/>
      <c r="H36" s="39"/>
      <c r="I36" s="172">
        <v>0.15</v>
      </c>
      <c r="J36" s="171">
        <f>ROUND(((SUM(BF140:BF449))*I36),2)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3" t="s">
        <v>40</v>
      </c>
      <c r="F37" s="171">
        <f>ROUND((SUM(BG140:BG449)),2)</f>
        <v>0</v>
      </c>
      <c r="G37" s="39"/>
      <c r="H37" s="39"/>
      <c r="I37" s="172">
        <v>0.21</v>
      </c>
      <c r="J37" s="171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3" t="s">
        <v>41</v>
      </c>
      <c r="F38" s="171">
        <f>ROUND((SUM(BH140:BH449)),2)</f>
        <v>0</v>
      </c>
      <c r="G38" s="39"/>
      <c r="H38" s="39"/>
      <c r="I38" s="172">
        <v>0.15</v>
      </c>
      <c r="J38" s="171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3" t="s">
        <v>42</v>
      </c>
      <c r="F39" s="171">
        <f>ROUND((SUM(BI140:BI449)),2)</f>
        <v>0</v>
      </c>
      <c r="G39" s="39"/>
      <c r="H39" s="39"/>
      <c r="I39" s="172">
        <v>0</v>
      </c>
      <c r="J39" s="171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155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73"/>
      <c r="D41" s="174" t="s">
        <v>43</v>
      </c>
      <c r="E41" s="175"/>
      <c r="F41" s="175"/>
      <c r="G41" s="176" t="s">
        <v>44</v>
      </c>
      <c r="H41" s="177" t="s">
        <v>45</v>
      </c>
      <c r="I41" s="178"/>
      <c r="J41" s="179">
        <f>SUM(J32:J39)</f>
        <v>0</v>
      </c>
      <c r="K41" s="180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155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I43" s="147"/>
      <c r="L43" s="21"/>
    </row>
    <row r="44" spans="2:12" s="1" customFormat="1" ht="14.4" customHeight="1">
      <c r="B44" s="21"/>
      <c r="I44" s="147"/>
      <c r="L44" s="21"/>
    </row>
    <row r="45" spans="2:12" s="1" customFormat="1" ht="14.4" customHeight="1">
      <c r="B45" s="21"/>
      <c r="I45" s="147"/>
      <c r="L45" s="21"/>
    </row>
    <row r="46" spans="2:12" s="1" customFormat="1" ht="14.4" customHeight="1">
      <c r="B46" s="21"/>
      <c r="I46" s="147"/>
      <c r="L46" s="21"/>
    </row>
    <row r="47" spans="2:12" s="1" customFormat="1" ht="14.4" customHeight="1">
      <c r="B47" s="21"/>
      <c r="I47" s="147"/>
      <c r="L47" s="21"/>
    </row>
    <row r="48" spans="2:12" s="1" customFormat="1" ht="14.4" customHeight="1">
      <c r="B48" s="21"/>
      <c r="I48" s="147"/>
      <c r="L48" s="21"/>
    </row>
    <row r="49" spans="2:12" s="1" customFormat="1" ht="14.4" customHeight="1">
      <c r="B49" s="21"/>
      <c r="I49" s="147"/>
      <c r="L49" s="21"/>
    </row>
    <row r="50" spans="2:12" s="2" customFormat="1" ht="14.4" customHeight="1">
      <c r="B50" s="64"/>
      <c r="D50" s="181" t="s">
        <v>46</v>
      </c>
      <c r="E50" s="182"/>
      <c r="F50" s="182"/>
      <c r="G50" s="181" t="s">
        <v>47</v>
      </c>
      <c r="H50" s="182"/>
      <c r="I50" s="183"/>
      <c r="J50" s="182"/>
      <c r="K50" s="182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84" t="s">
        <v>48</v>
      </c>
      <c r="E61" s="185"/>
      <c r="F61" s="186" t="s">
        <v>49</v>
      </c>
      <c r="G61" s="184" t="s">
        <v>48</v>
      </c>
      <c r="H61" s="185"/>
      <c r="I61" s="187"/>
      <c r="J61" s="188" t="s">
        <v>49</v>
      </c>
      <c r="K61" s="185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81" t="s">
        <v>50</v>
      </c>
      <c r="E65" s="189"/>
      <c r="F65" s="189"/>
      <c r="G65" s="181" t="s">
        <v>51</v>
      </c>
      <c r="H65" s="189"/>
      <c r="I65" s="190"/>
      <c r="J65" s="189"/>
      <c r="K65" s="18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84" t="s">
        <v>48</v>
      </c>
      <c r="E76" s="185"/>
      <c r="F76" s="186" t="s">
        <v>49</v>
      </c>
      <c r="G76" s="184" t="s">
        <v>48</v>
      </c>
      <c r="H76" s="185"/>
      <c r="I76" s="187"/>
      <c r="J76" s="188" t="s">
        <v>49</v>
      </c>
      <c r="K76" s="185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145</v>
      </c>
      <c r="D82" s="41"/>
      <c r="E82" s="41"/>
      <c r="F82" s="41"/>
      <c r="G82" s="41"/>
      <c r="H82" s="41"/>
      <c r="I82" s="155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55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55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4" customHeight="1">
      <c r="A85" s="39"/>
      <c r="B85" s="40"/>
      <c r="C85" s="41"/>
      <c r="D85" s="41"/>
      <c r="E85" s="197" t="str">
        <f>E7</f>
        <v>Revitalizace čistírny odpadních vod v areálu nemocnice Rychnov nad Kněžnou</v>
      </c>
      <c r="F85" s="33"/>
      <c r="G85" s="33"/>
      <c r="H85" s="33"/>
      <c r="I85" s="155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137</v>
      </c>
      <c r="D86" s="23"/>
      <c r="E86" s="23"/>
      <c r="F86" s="23"/>
      <c r="G86" s="23"/>
      <c r="H86" s="23"/>
      <c r="I86" s="147"/>
      <c r="J86" s="23"/>
      <c r="K86" s="23"/>
      <c r="L86" s="21"/>
    </row>
    <row r="87" spans="1:31" s="2" customFormat="1" ht="14.4" customHeight="1">
      <c r="A87" s="39"/>
      <c r="B87" s="40"/>
      <c r="C87" s="41"/>
      <c r="D87" s="41"/>
      <c r="E87" s="197" t="s">
        <v>138</v>
      </c>
      <c r="F87" s="41"/>
      <c r="G87" s="41"/>
      <c r="H87" s="41"/>
      <c r="I87" s="155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139</v>
      </c>
      <c r="D88" s="41"/>
      <c r="E88" s="41"/>
      <c r="F88" s="41"/>
      <c r="G88" s="41"/>
      <c r="H88" s="41"/>
      <c r="I88" s="155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26.4" customHeight="1">
      <c r="A89" s="39"/>
      <c r="B89" s="40"/>
      <c r="C89" s="41"/>
      <c r="D89" s="41"/>
      <c r="E89" s="77" t="str">
        <f>E11</f>
        <v xml:space="preserve">RYCHNOV 02 - SO-02-Stavební úpravy stáv. objektu ČOV </v>
      </c>
      <c r="F89" s="41"/>
      <c r="G89" s="41"/>
      <c r="H89" s="41"/>
      <c r="I89" s="155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55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Rychnov nad Kněžnou</v>
      </c>
      <c r="G91" s="41"/>
      <c r="H91" s="41"/>
      <c r="I91" s="157" t="s">
        <v>22</v>
      </c>
      <c r="J91" s="80" t="str">
        <f>IF(J14="","",J14)</f>
        <v>25. 8. 2020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155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6.4" customHeight="1">
      <c r="A93" s="39"/>
      <c r="B93" s="40"/>
      <c r="C93" s="33" t="s">
        <v>24</v>
      </c>
      <c r="D93" s="41"/>
      <c r="E93" s="41"/>
      <c r="F93" s="28" t="str">
        <f>E17</f>
        <v xml:space="preserve">Královéhradecký kraj </v>
      </c>
      <c r="G93" s="41"/>
      <c r="H93" s="41"/>
      <c r="I93" s="157" t="s">
        <v>29</v>
      </c>
      <c r="J93" s="37" t="str">
        <f>E23</f>
        <v xml:space="preserve">MK PROFI Hradec Králové 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6.4" customHeight="1">
      <c r="A94" s="39"/>
      <c r="B94" s="40"/>
      <c r="C94" s="33" t="s">
        <v>27</v>
      </c>
      <c r="D94" s="41"/>
      <c r="E94" s="41"/>
      <c r="F94" s="28" t="str">
        <f>IF(E20="","",E20)</f>
        <v>Vyplň údaj</v>
      </c>
      <c r="G94" s="41"/>
      <c r="H94" s="41"/>
      <c r="I94" s="157" t="s">
        <v>31</v>
      </c>
      <c r="J94" s="37" t="str">
        <f>E26</f>
        <v>Ing.Pavel Michálek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55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98" t="s">
        <v>146</v>
      </c>
      <c r="D96" s="199"/>
      <c r="E96" s="199"/>
      <c r="F96" s="199"/>
      <c r="G96" s="199"/>
      <c r="H96" s="199"/>
      <c r="I96" s="200"/>
      <c r="J96" s="201" t="s">
        <v>147</v>
      </c>
      <c r="K96" s="199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155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202" t="s">
        <v>148</v>
      </c>
      <c r="D98" s="41"/>
      <c r="E98" s="41"/>
      <c r="F98" s="41"/>
      <c r="G98" s="41"/>
      <c r="H98" s="41"/>
      <c r="I98" s="155"/>
      <c r="J98" s="111">
        <f>J140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149</v>
      </c>
    </row>
    <row r="99" spans="1:31" s="9" customFormat="1" ht="24.95" customHeight="1">
      <c r="A99" s="9"/>
      <c r="B99" s="203"/>
      <c r="C99" s="204"/>
      <c r="D99" s="205" t="s">
        <v>150</v>
      </c>
      <c r="E99" s="206"/>
      <c r="F99" s="206"/>
      <c r="G99" s="206"/>
      <c r="H99" s="206"/>
      <c r="I99" s="207"/>
      <c r="J99" s="208">
        <f>J141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0"/>
      <c r="C100" s="134"/>
      <c r="D100" s="211" t="s">
        <v>151</v>
      </c>
      <c r="E100" s="212"/>
      <c r="F100" s="212"/>
      <c r="G100" s="212"/>
      <c r="H100" s="212"/>
      <c r="I100" s="213"/>
      <c r="J100" s="214">
        <f>J142</f>
        <v>0</v>
      </c>
      <c r="K100" s="134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0"/>
      <c r="C101" s="134"/>
      <c r="D101" s="211" t="s">
        <v>411</v>
      </c>
      <c r="E101" s="212"/>
      <c r="F101" s="212"/>
      <c r="G101" s="212"/>
      <c r="H101" s="212"/>
      <c r="I101" s="213"/>
      <c r="J101" s="214">
        <f>J146</f>
        <v>0</v>
      </c>
      <c r="K101" s="134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0"/>
      <c r="C102" s="134"/>
      <c r="D102" s="211" t="s">
        <v>153</v>
      </c>
      <c r="E102" s="212"/>
      <c r="F102" s="212"/>
      <c r="G102" s="212"/>
      <c r="H102" s="212"/>
      <c r="I102" s="213"/>
      <c r="J102" s="214">
        <f>J158</f>
        <v>0</v>
      </c>
      <c r="K102" s="134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4"/>
      <c r="D103" s="211" t="s">
        <v>154</v>
      </c>
      <c r="E103" s="212"/>
      <c r="F103" s="212"/>
      <c r="G103" s="212"/>
      <c r="H103" s="212"/>
      <c r="I103" s="213"/>
      <c r="J103" s="214">
        <f>J184</f>
        <v>0</v>
      </c>
      <c r="K103" s="134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0"/>
      <c r="C104" s="134"/>
      <c r="D104" s="211" t="s">
        <v>155</v>
      </c>
      <c r="E104" s="212"/>
      <c r="F104" s="212"/>
      <c r="G104" s="212"/>
      <c r="H104" s="212"/>
      <c r="I104" s="213"/>
      <c r="J104" s="214">
        <f>J263</f>
        <v>0</v>
      </c>
      <c r="K104" s="134"/>
      <c r="L104" s="21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0"/>
      <c r="C105" s="134"/>
      <c r="D105" s="211" t="s">
        <v>156</v>
      </c>
      <c r="E105" s="212"/>
      <c r="F105" s="212"/>
      <c r="G105" s="212"/>
      <c r="H105" s="212"/>
      <c r="I105" s="213"/>
      <c r="J105" s="214">
        <f>J269</f>
        <v>0</v>
      </c>
      <c r="K105" s="134"/>
      <c r="L105" s="21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203"/>
      <c r="C106" s="204"/>
      <c r="D106" s="205" t="s">
        <v>157</v>
      </c>
      <c r="E106" s="206"/>
      <c r="F106" s="206"/>
      <c r="G106" s="206"/>
      <c r="H106" s="206"/>
      <c r="I106" s="207"/>
      <c r="J106" s="208">
        <f>J271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210"/>
      <c r="C107" s="134"/>
      <c r="D107" s="211" t="s">
        <v>158</v>
      </c>
      <c r="E107" s="212"/>
      <c r="F107" s="212"/>
      <c r="G107" s="212"/>
      <c r="H107" s="212"/>
      <c r="I107" s="213"/>
      <c r="J107" s="214">
        <f>J272</f>
        <v>0</v>
      </c>
      <c r="K107" s="134"/>
      <c r="L107" s="21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10"/>
      <c r="C108" s="134"/>
      <c r="D108" s="211" t="s">
        <v>412</v>
      </c>
      <c r="E108" s="212"/>
      <c r="F108" s="212"/>
      <c r="G108" s="212"/>
      <c r="H108" s="212"/>
      <c r="I108" s="213"/>
      <c r="J108" s="214">
        <f>J287</f>
        <v>0</v>
      </c>
      <c r="K108" s="134"/>
      <c r="L108" s="21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0"/>
      <c r="C109" s="134"/>
      <c r="D109" s="211" t="s">
        <v>413</v>
      </c>
      <c r="E109" s="212"/>
      <c r="F109" s="212"/>
      <c r="G109" s="212"/>
      <c r="H109" s="212"/>
      <c r="I109" s="213"/>
      <c r="J109" s="214">
        <f>J289</f>
        <v>0</v>
      </c>
      <c r="K109" s="134"/>
      <c r="L109" s="21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10"/>
      <c r="C110" s="134"/>
      <c r="D110" s="211" t="s">
        <v>414</v>
      </c>
      <c r="E110" s="212"/>
      <c r="F110" s="212"/>
      <c r="G110" s="212"/>
      <c r="H110" s="212"/>
      <c r="I110" s="213"/>
      <c r="J110" s="214">
        <f>J320</f>
        <v>0</v>
      </c>
      <c r="K110" s="134"/>
      <c r="L110" s="215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10"/>
      <c r="C111" s="134"/>
      <c r="D111" s="211" t="s">
        <v>415</v>
      </c>
      <c r="E111" s="212"/>
      <c r="F111" s="212"/>
      <c r="G111" s="212"/>
      <c r="H111" s="212"/>
      <c r="I111" s="213"/>
      <c r="J111" s="214">
        <f>J336</f>
        <v>0</v>
      </c>
      <c r="K111" s="134"/>
      <c r="L111" s="215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10"/>
      <c r="C112" s="134"/>
      <c r="D112" s="211" t="s">
        <v>416</v>
      </c>
      <c r="E112" s="212"/>
      <c r="F112" s="212"/>
      <c r="G112" s="212"/>
      <c r="H112" s="212"/>
      <c r="I112" s="213"/>
      <c r="J112" s="214">
        <f>J364</f>
        <v>0</v>
      </c>
      <c r="K112" s="134"/>
      <c r="L112" s="215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10"/>
      <c r="C113" s="134"/>
      <c r="D113" s="211" t="s">
        <v>417</v>
      </c>
      <c r="E113" s="212"/>
      <c r="F113" s="212"/>
      <c r="G113" s="212"/>
      <c r="H113" s="212"/>
      <c r="I113" s="213"/>
      <c r="J113" s="214">
        <f>J369</f>
        <v>0</v>
      </c>
      <c r="K113" s="134"/>
      <c r="L113" s="215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210"/>
      <c r="C114" s="134"/>
      <c r="D114" s="211" t="s">
        <v>418</v>
      </c>
      <c r="E114" s="212"/>
      <c r="F114" s="212"/>
      <c r="G114" s="212"/>
      <c r="H114" s="212"/>
      <c r="I114" s="213"/>
      <c r="J114" s="214">
        <f>J384</f>
        <v>0</v>
      </c>
      <c r="K114" s="134"/>
      <c r="L114" s="215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10"/>
      <c r="C115" s="134"/>
      <c r="D115" s="211" t="s">
        <v>419</v>
      </c>
      <c r="E115" s="212"/>
      <c r="F115" s="212"/>
      <c r="G115" s="212"/>
      <c r="H115" s="212"/>
      <c r="I115" s="213"/>
      <c r="J115" s="214">
        <f>J410</f>
        <v>0</v>
      </c>
      <c r="K115" s="134"/>
      <c r="L115" s="215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210"/>
      <c r="C116" s="134"/>
      <c r="D116" s="211" t="s">
        <v>420</v>
      </c>
      <c r="E116" s="212"/>
      <c r="F116" s="212"/>
      <c r="G116" s="212"/>
      <c r="H116" s="212"/>
      <c r="I116" s="213"/>
      <c r="J116" s="214">
        <f>J418</f>
        <v>0</v>
      </c>
      <c r="K116" s="134"/>
      <c r="L116" s="215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210"/>
      <c r="C117" s="134"/>
      <c r="D117" s="211" t="s">
        <v>421</v>
      </c>
      <c r="E117" s="212"/>
      <c r="F117" s="212"/>
      <c r="G117" s="212"/>
      <c r="H117" s="212"/>
      <c r="I117" s="213"/>
      <c r="J117" s="214">
        <f>J429</f>
        <v>0</v>
      </c>
      <c r="K117" s="134"/>
      <c r="L117" s="215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210"/>
      <c r="C118" s="134"/>
      <c r="D118" s="211" t="s">
        <v>422</v>
      </c>
      <c r="E118" s="212"/>
      <c r="F118" s="212"/>
      <c r="G118" s="212"/>
      <c r="H118" s="212"/>
      <c r="I118" s="213"/>
      <c r="J118" s="214">
        <f>J444</f>
        <v>0</v>
      </c>
      <c r="K118" s="134"/>
      <c r="L118" s="215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2" customFormat="1" ht="21.8" customHeight="1">
      <c r="A119" s="39"/>
      <c r="B119" s="40"/>
      <c r="C119" s="41"/>
      <c r="D119" s="41"/>
      <c r="E119" s="41"/>
      <c r="F119" s="41"/>
      <c r="G119" s="41"/>
      <c r="H119" s="41"/>
      <c r="I119" s="155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67"/>
      <c r="C120" s="68"/>
      <c r="D120" s="68"/>
      <c r="E120" s="68"/>
      <c r="F120" s="68"/>
      <c r="G120" s="68"/>
      <c r="H120" s="68"/>
      <c r="I120" s="193"/>
      <c r="J120" s="68"/>
      <c r="K120" s="68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4" spans="1:31" s="2" customFormat="1" ht="6.95" customHeight="1">
      <c r="A124" s="39"/>
      <c r="B124" s="69"/>
      <c r="C124" s="70"/>
      <c r="D124" s="70"/>
      <c r="E124" s="70"/>
      <c r="F124" s="70"/>
      <c r="G124" s="70"/>
      <c r="H124" s="70"/>
      <c r="I124" s="196"/>
      <c r="J124" s="70"/>
      <c r="K124" s="70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24.95" customHeight="1">
      <c r="A125" s="39"/>
      <c r="B125" s="40"/>
      <c r="C125" s="24" t="s">
        <v>159</v>
      </c>
      <c r="D125" s="41"/>
      <c r="E125" s="41"/>
      <c r="F125" s="41"/>
      <c r="G125" s="41"/>
      <c r="H125" s="41"/>
      <c r="I125" s="155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155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3" t="s">
        <v>16</v>
      </c>
      <c r="D127" s="41"/>
      <c r="E127" s="41"/>
      <c r="F127" s="41"/>
      <c r="G127" s="41"/>
      <c r="H127" s="41"/>
      <c r="I127" s="155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24" customHeight="1">
      <c r="A128" s="39"/>
      <c r="B128" s="40"/>
      <c r="C128" s="41"/>
      <c r="D128" s="41"/>
      <c r="E128" s="197" t="str">
        <f>E7</f>
        <v>Revitalizace čistírny odpadních vod v areálu nemocnice Rychnov nad Kněžnou</v>
      </c>
      <c r="F128" s="33"/>
      <c r="G128" s="33"/>
      <c r="H128" s="33"/>
      <c r="I128" s="155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2:12" s="1" customFormat="1" ht="12" customHeight="1">
      <c r="B129" s="22"/>
      <c r="C129" s="33" t="s">
        <v>137</v>
      </c>
      <c r="D129" s="23"/>
      <c r="E129" s="23"/>
      <c r="F129" s="23"/>
      <c r="G129" s="23"/>
      <c r="H129" s="23"/>
      <c r="I129" s="147"/>
      <c r="J129" s="23"/>
      <c r="K129" s="23"/>
      <c r="L129" s="21"/>
    </row>
    <row r="130" spans="1:31" s="2" customFormat="1" ht="14.4" customHeight="1">
      <c r="A130" s="39"/>
      <c r="B130" s="40"/>
      <c r="C130" s="41"/>
      <c r="D130" s="41"/>
      <c r="E130" s="197" t="s">
        <v>138</v>
      </c>
      <c r="F130" s="41"/>
      <c r="G130" s="41"/>
      <c r="H130" s="41"/>
      <c r="I130" s="155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2" customHeight="1">
      <c r="A131" s="39"/>
      <c r="B131" s="40"/>
      <c r="C131" s="33" t="s">
        <v>139</v>
      </c>
      <c r="D131" s="41"/>
      <c r="E131" s="41"/>
      <c r="F131" s="41"/>
      <c r="G131" s="41"/>
      <c r="H131" s="41"/>
      <c r="I131" s="155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26.4" customHeight="1">
      <c r="A132" s="39"/>
      <c r="B132" s="40"/>
      <c r="C132" s="41"/>
      <c r="D132" s="41"/>
      <c r="E132" s="77" t="str">
        <f>E11</f>
        <v xml:space="preserve">RYCHNOV 02 - SO-02-Stavební úpravy stáv. objektu ČOV </v>
      </c>
      <c r="F132" s="41"/>
      <c r="G132" s="41"/>
      <c r="H132" s="41"/>
      <c r="I132" s="155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6.95" customHeight="1">
      <c r="A133" s="39"/>
      <c r="B133" s="40"/>
      <c r="C133" s="41"/>
      <c r="D133" s="41"/>
      <c r="E133" s="41"/>
      <c r="F133" s="41"/>
      <c r="G133" s="41"/>
      <c r="H133" s="41"/>
      <c r="I133" s="155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2" customHeight="1">
      <c r="A134" s="39"/>
      <c r="B134" s="40"/>
      <c r="C134" s="33" t="s">
        <v>20</v>
      </c>
      <c r="D134" s="41"/>
      <c r="E134" s="41"/>
      <c r="F134" s="28" t="str">
        <f>F14</f>
        <v>Rychnov nad Kněžnou</v>
      </c>
      <c r="G134" s="41"/>
      <c r="H134" s="41"/>
      <c r="I134" s="157" t="s">
        <v>22</v>
      </c>
      <c r="J134" s="80" t="str">
        <f>IF(J14="","",J14)</f>
        <v>25. 8. 2020</v>
      </c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6.95" customHeight="1">
      <c r="A135" s="39"/>
      <c r="B135" s="40"/>
      <c r="C135" s="41"/>
      <c r="D135" s="41"/>
      <c r="E135" s="41"/>
      <c r="F135" s="41"/>
      <c r="G135" s="41"/>
      <c r="H135" s="41"/>
      <c r="I135" s="155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26.4" customHeight="1">
      <c r="A136" s="39"/>
      <c r="B136" s="40"/>
      <c r="C136" s="33" t="s">
        <v>24</v>
      </c>
      <c r="D136" s="41"/>
      <c r="E136" s="41"/>
      <c r="F136" s="28" t="str">
        <f>E17</f>
        <v xml:space="preserve">Královéhradecký kraj </v>
      </c>
      <c r="G136" s="41"/>
      <c r="H136" s="41"/>
      <c r="I136" s="157" t="s">
        <v>29</v>
      </c>
      <c r="J136" s="37" t="str">
        <f>E23</f>
        <v xml:space="preserve">MK PROFI Hradec Králové </v>
      </c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2" customFormat="1" ht="26.4" customHeight="1">
      <c r="A137" s="39"/>
      <c r="B137" s="40"/>
      <c r="C137" s="33" t="s">
        <v>27</v>
      </c>
      <c r="D137" s="41"/>
      <c r="E137" s="41"/>
      <c r="F137" s="28" t="str">
        <f>IF(E20="","",E20)</f>
        <v>Vyplň údaj</v>
      </c>
      <c r="G137" s="41"/>
      <c r="H137" s="41"/>
      <c r="I137" s="157" t="s">
        <v>31</v>
      </c>
      <c r="J137" s="37" t="str">
        <f>E26</f>
        <v>Ing.Pavel Michálek</v>
      </c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2" customFormat="1" ht="10.3" customHeight="1">
      <c r="A138" s="39"/>
      <c r="B138" s="40"/>
      <c r="C138" s="41"/>
      <c r="D138" s="41"/>
      <c r="E138" s="41"/>
      <c r="F138" s="41"/>
      <c r="G138" s="41"/>
      <c r="H138" s="41"/>
      <c r="I138" s="155"/>
      <c r="J138" s="41"/>
      <c r="K138" s="41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11" customFormat="1" ht="29.25" customHeight="1">
      <c r="A139" s="216"/>
      <c r="B139" s="217"/>
      <c r="C139" s="218" t="s">
        <v>160</v>
      </c>
      <c r="D139" s="219" t="s">
        <v>58</v>
      </c>
      <c r="E139" s="219" t="s">
        <v>54</v>
      </c>
      <c r="F139" s="219" t="s">
        <v>55</v>
      </c>
      <c r="G139" s="219" t="s">
        <v>161</v>
      </c>
      <c r="H139" s="219" t="s">
        <v>162</v>
      </c>
      <c r="I139" s="220" t="s">
        <v>163</v>
      </c>
      <c r="J139" s="221" t="s">
        <v>147</v>
      </c>
      <c r="K139" s="222" t="s">
        <v>164</v>
      </c>
      <c r="L139" s="223"/>
      <c r="M139" s="101" t="s">
        <v>1</v>
      </c>
      <c r="N139" s="102" t="s">
        <v>37</v>
      </c>
      <c r="O139" s="102" t="s">
        <v>165</v>
      </c>
      <c r="P139" s="102" t="s">
        <v>166</v>
      </c>
      <c r="Q139" s="102" t="s">
        <v>167</v>
      </c>
      <c r="R139" s="102" t="s">
        <v>168</v>
      </c>
      <c r="S139" s="102" t="s">
        <v>169</v>
      </c>
      <c r="T139" s="103" t="s">
        <v>170</v>
      </c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</row>
    <row r="140" spans="1:63" s="2" customFormat="1" ht="22.8" customHeight="1">
      <c r="A140" s="39"/>
      <c r="B140" s="40"/>
      <c r="C140" s="108" t="s">
        <v>171</v>
      </c>
      <c r="D140" s="41"/>
      <c r="E140" s="41"/>
      <c r="F140" s="41"/>
      <c r="G140" s="41"/>
      <c r="H140" s="41"/>
      <c r="I140" s="155"/>
      <c r="J140" s="224">
        <f>BK140</f>
        <v>0</v>
      </c>
      <c r="K140" s="41"/>
      <c r="L140" s="45"/>
      <c r="M140" s="104"/>
      <c r="N140" s="225"/>
      <c r="O140" s="105"/>
      <c r="P140" s="226">
        <f>P141+P271</f>
        <v>0</v>
      </c>
      <c r="Q140" s="105"/>
      <c r="R140" s="226">
        <f>R141+R271</f>
        <v>96.95300651000001</v>
      </c>
      <c r="S140" s="105"/>
      <c r="T140" s="227">
        <f>T141+T271</f>
        <v>119.97763556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72</v>
      </c>
      <c r="AU140" s="18" t="s">
        <v>149</v>
      </c>
      <c r="BK140" s="228">
        <f>BK141+BK271</f>
        <v>0</v>
      </c>
    </row>
    <row r="141" spans="1:63" s="12" customFormat="1" ht="25.9" customHeight="1">
      <c r="A141" s="12"/>
      <c r="B141" s="229"/>
      <c r="C141" s="230"/>
      <c r="D141" s="231" t="s">
        <v>72</v>
      </c>
      <c r="E141" s="232" t="s">
        <v>172</v>
      </c>
      <c r="F141" s="232" t="s">
        <v>173</v>
      </c>
      <c r="G141" s="230"/>
      <c r="H141" s="230"/>
      <c r="I141" s="233"/>
      <c r="J141" s="234">
        <f>BK141</f>
        <v>0</v>
      </c>
      <c r="K141" s="230"/>
      <c r="L141" s="235"/>
      <c r="M141" s="236"/>
      <c r="N141" s="237"/>
      <c r="O141" s="237"/>
      <c r="P141" s="238">
        <f>P142+P146+P158+P184+P263+P269</f>
        <v>0</v>
      </c>
      <c r="Q141" s="237"/>
      <c r="R141" s="238">
        <f>R142+R146+R158+R184+R263+R269</f>
        <v>80.73618581000001</v>
      </c>
      <c r="S141" s="237"/>
      <c r="T141" s="239">
        <f>T142+T146+T158+T184+T263+T269</f>
        <v>109.77716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40" t="s">
        <v>80</v>
      </c>
      <c r="AT141" s="241" t="s">
        <v>72</v>
      </c>
      <c r="AU141" s="241" t="s">
        <v>73</v>
      </c>
      <c r="AY141" s="240" t="s">
        <v>174</v>
      </c>
      <c r="BK141" s="242">
        <f>BK142+BK146+BK158+BK184+BK263+BK269</f>
        <v>0</v>
      </c>
    </row>
    <row r="142" spans="1:63" s="12" customFormat="1" ht="22.8" customHeight="1">
      <c r="A142" s="12"/>
      <c r="B142" s="229"/>
      <c r="C142" s="230"/>
      <c r="D142" s="231" t="s">
        <v>72</v>
      </c>
      <c r="E142" s="243" t="s">
        <v>80</v>
      </c>
      <c r="F142" s="243" t="s">
        <v>175</v>
      </c>
      <c r="G142" s="230"/>
      <c r="H142" s="230"/>
      <c r="I142" s="233"/>
      <c r="J142" s="244">
        <f>BK142</f>
        <v>0</v>
      </c>
      <c r="K142" s="230"/>
      <c r="L142" s="235"/>
      <c r="M142" s="236"/>
      <c r="N142" s="237"/>
      <c r="O142" s="237"/>
      <c r="P142" s="238">
        <f>SUM(P143:P145)</f>
        <v>0</v>
      </c>
      <c r="Q142" s="237"/>
      <c r="R142" s="238">
        <f>SUM(R143:R145)</f>
        <v>0</v>
      </c>
      <c r="S142" s="237"/>
      <c r="T142" s="239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80</v>
      </c>
      <c r="AY142" s="240" t="s">
        <v>174</v>
      </c>
      <c r="BK142" s="242">
        <f>SUM(BK143:BK145)</f>
        <v>0</v>
      </c>
    </row>
    <row r="143" spans="1:65" s="2" customFormat="1" ht="32.4" customHeight="1">
      <c r="A143" s="39"/>
      <c r="B143" s="40"/>
      <c r="C143" s="245" t="s">
        <v>80</v>
      </c>
      <c r="D143" s="245" t="s">
        <v>176</v>
      </c>
      <c r="E143" s="246" t="s">
        <v>423</v>
      </c>
      <c r="F143" s="247" t="s">
        <v>424</v>
      </c>
      <c r="G143" s="248" t="s">
        <v>221</v>
      </c>
      <c r="H143" s="249">
        <v>25.92</v>
      </c>
      <c r="I143" s="250"/>
      <c r="J143" s="251">
        <f>ROUND(I143*H143,2)</f>
        <v>0</v>
      </c>
      <c r="K143" s="252"/>
      <c r="L143" s="45"/>
      <c r="M143" s="253" t="s">
        <v>1</v>
      </c>
      <c r="N143" s="254" t="s">
        <v>38</v>
      </c>
      <c r="O143" s="92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7" t="s">
        <v>180</v>
      </c>
      <c r="AT143" s="257" t="s">
        <v>176</v>
      </c>
      <c r="AU143" s="257" t="s">
        <v>82</v>
      </c>
      <c r="AY143" s="18" t="s">
        <v>174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8" t="s">
        <v>80</v>
      </c>
      <c r="BK143" s="258">
        <f>ROUND(I143*H143,2)</f>
        <v>0</v>
      </c>
      <c r="BL143" s="18" t="s">
        <v>180</v>
      </c>
      <c r="BM143" s="257" t="s">
        <v>425</v>
      </c>
    </row>
    <row r="144" spans="1:51" s="13" customFormat="1" ht="12">
      <c r="A144" s="13"/>
      <c r="B144" s="259"/>
      <c r="C144" s="260"/>
      <c r="D144" s="261" t="s">
        <v>223</v>
      </c>
      <c r="E144" s="262" t="s">
        <v>1</v>
      </c>
      <c r="F144" s="263" t="s">
        <v>426</v>
      </c>
      <c r="G144" s="260"/>
      <c r="H144" s="264">
        <v>25.92</v>
      </c>
      <c r="I144" s="265"/>
      <c r="J144" s="260"/>
      <c r="K144" s="260"/>
      <c r="L144" s="266"/>
      <c r="M144" s="267"/>
      <c r="N144" s="268"/>
      <c r="O144" s="268"/>
      <c r="P144" s="268"/>
      <c r="Q144" s="268"/>
      <c r="R144" s="268"/>
      <c r="S144" s="268"/>
      <c r="T144" s="26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70" t="s">
        <v>223</v>
      </c>
      <c r="AU144" s="270" t="s">
        <v>82</v>
      </c>
      <c r="AV144" s="13" t="s">
        <v>82</v>
      </c>
      <c r="AW144" s="13" t="s">
        <v>30</v>
      </c>
      <c r="AX144" s="13" t="s">
        <v>80</v>
      </c>
      <c r="AY144" s="270" t="s">
        <v>174</v>
      </c>
    </row>
    <row r="145" spans="1:65" s="2" customFormat="1" ht="21.6" customHeight="1">
      <c r="A145" s="39"/>
      <c r="B145" s="40"/>
      <c r="C145" s="245" t="s">
        <v>82</v>
      </c>
      <c r="D145" s="245" t="s">
        <v>176</v>
      </c>
      <c r="E145" s="246" t="s">
        <v>427</v>
      </c>
      <c r="F145" s="247" t="s">
        <v>428</v>
      </c>
      <c r="G145" s="248" t="s">
        <v>221</v>
      </c>
      <c r="H145" s="249">
        <v>25.92</v>
      </c>
      <c r="I145" s="250"/>
      <c r="J145" s="251">
        <f>ROUND(I145*H145,2)</f>
        <v>0</v>
      </c>
      <c r="K145" s="252"/>
      <c r="L145" s="45"/>
      <c r="M145" s="253" t="s">
        <v>1</v>
      </c>
      <c r="N145" s="254" t="s">
        <v>38</v>
      </c>
      <c r="O145" s="92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7" t="s">
        <v>180</v>
      </c>
      <c r="AT145" s="257" t="s">
        <v>176</v>
      </c>
      <c r="AU145" s="257" t="s">
        <v>82</v>
      </c>
      <c r="AY145" s="18" t="s">
        <v>174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8" t="s">
        <v>80</v>
      </c>
      <c r="BK145" s="258">
        <f>ROUND(I145*H145,2)</f>
        <v>0</v>
      </c>
      <c r="BL145" s="18" t="s">
        <v>180</v>
      </c>
      <c r="BM145" s="257" t="s">
        <v>429</v>
      </c>
    </row>
    <row r="146" spans="1:63" s="12" customFormat="1" ht="22.8" customHeight="1">
      <c r="A146" s="12"/>
      <c r="B146" s="229"/>
      <c r="C146" s="230"/>
      <c r="D146" s="231" t="s">
        <v>72</v>
      </c>
      <c r="E146" s="243" t="s">
        <v>185</v>
      </c>
      <c r="F146" s="243" t="s">
        <v>430</v>
      </c>
      <c r="G146" s="230"/>
      <c r="H146" s="230"/>
      <c r="I146" s="233"/>
      <c r="J146" s="244">
        <f>BK146</f>
        <v>0</v>
      </c>
      <c r="K146" s="230"/>
      <c r="L146" s="235"/>
      <c r="M146" s="236"/>
      <c r="N146" s="237"/>
      <c r="O146" s="237"/>
      <c r="P146" s="238">
        <f>SUM(P147:P157)</f>
        <v>0</v>
      </c>
      <c r="Q146" s="237"/>
      <c r="R146" s="238">
        <f>SUM(R147:R157)</f>
        <v>4.0892158</v>
      </c>
      <c r="S146" s="237"/>
      <c r="T146" s="239">
        <f>SUM(T147:T157)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0" t="s">
        <v>80</v>
      </c>
      <c r="AT146" s="241" t="s">
        <v>72</v>
      </c>
      <c r="AU146" s="241" t="s">
        <v>80</v>
      </c>
      <c r="AY146" s="240" t="s">
        <v>174</v>
      </c>
      <c r="BK146" s="242">
        <f>SUM(BK147:BK157)</f>
        <v>0</v>
      </c>
    </row>
    <row r="147" spans="1:65" s="2" customFormat="1" ht="21.6" customHeight="1">
      <c r="A147" s="39"/>
      <c r="B147" s="40"/>
      <c r="C147" s="245" t="s">
        <v>185</v>
      </c>
      <c r="D147" s="245" t="s">
        <v>176</v>
      </c>
      <c r="E147" s="246" t="s">
        <v>431</v>
      </c>
      <c r="F147" s="247" t="s">
        <v>432</v>
      </c>
      <c r="G147" s="248" t="s">
        <v>221</v>
      </c>
      <c r="H147" s="249">
        <v>0.256</v>
      </c>
      <c r="I147" s="250"/>
      <c r="J147" s="251">
        <f>ROUND(I147*H147,2)</f>
        <v>0</v>
      </c>
      <c r="K147" s="252"/>
      <c r="L147" s="45"/>
      <c r="M147" s="253" t="s">
        <v>1</v>
      </c>
      <c r="N147" s="254" t="s">
        <v>38</v>
      </c>
      <c r="O147" s="92"/>
      <c r="P147" s="255">
        <f>O147*H147</f>
        <v>0</v>
      </c>
      <c r="Q147" s="255">
        <v>1.8775</v>
      </c>
      <c r="R147" s="255">
        <f>Q147*H147</f>
        <v>0.48064</v>
      </c>
      <c r="S147" s="255">
        <v>0</v>
      </c>
      <c r="T147" s="256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7" t="s">
        <v>180</v>
      </c>
      <c r="AT147" s="257" t="s">
        <v>176</v>
      </c>
      <c r="AU147" s="257" t="s">
        <v>82</v>
      </c>
      <c r="AY147" s="18" t="s">
        <v>174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8" t="s">
        <v>80</v>
      </c>
      <c r="BK147" s="258">
        <f>ROUND(I147*H147,2)</f>
        <v>0</v>
      </c>
      <c r="BL147" s="18" t="s">
        <v>180</v>
      </c>
      <c r="BM147" s="257" t="s">
        <v>433</v>
      </c>
    </row>
    <row r="148" spans="1:51" s="13" customFormat="1" ht="12">
      <c r="A148" s="13"/>
      <c r="B148" s="259"/>
      <c r="C148" s="260"/>
      <c r="D148" s="261" t="s">
        <v>223</v>
      </c>
      <c r="E148" s="262" t="s">
        <v>1</v>
      </c>
      <c r="F148" s="263" t="s">
        <v>434</v>
      </c>
      <c r="G148" s="260"/>
      <c r="H148" s="264">
        <v>0.256</v>
      </c>
      <c r="I148" s="265"/>
      <c r="J148" s="260"/>
      <c r="K148" s="260"/>
      <c r="L148" s="266"/>
      <c r="M148" s="267"/>
      <c r="N148" s="268"/>
      <c r="O148" s="268"/>
      <c r="P148" s="268"/>
      <c r="Q148" s="268"/>
      <c r="R148" s="268"/>
      <c r="S148" s="268"/>
      <c r="T148" s="26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70" t="s">
        <v>223</v>
      </c>
      <c r="AU148" s="270" t="s">
        <v>82</v>
      </c>
      <c r="AV148" s="13" t="s">
        <v>82</v>
      </c>
      <c r="AW148" s="13" t="s">
        <v>30</v>
      </c>
      <c r="AX148" s="13" t="s">
        <v>80</v>
      </c>
      <c r="AY148" s="270" t="s">
        <v>174</v>
      </c>
    </row>
    <row r="149" spans="1:65" s="2" customFormat="1" ht="21.6" customHeight="1">
      <c r="A149" s="39"/>
      <c r="B149" s="40"/>
      <c r="C149" s="245" t="s">
        <v>180</v>
      </c>
      <c r="D149" s="245" t="s">
        <v>176</v>
      </c>
      <c r="E149" s="246" t="s">
        <v>431</v>
      </c>
      <c r="F149" s="247" t="s">
        <v>432</v>
      </c>
      <c r="G149" s="248" t="s">
        <v>221</v>
      </c>
      <c r="H149" s="249">
        <v>0.219</v>
      </c>
      <c r="I149" s="250"/>
      <c r="J149" s="251">
        <f>ROUND(I149*H149,2)</f>
        <v>0</v>
      </c>
      <c r="K149" s="252"/>
      <c r="L149" s="45"/>
      <c r="M149" s="253" t="s">
        <v>1</v>
      </c>
      <c r="N149" s="254" t="s">
        <v>38</v>
      </c>
      <c r="O149" s="92"/>
      <c r="P149" s="255">
        <f>O149*H149</f>
        <v>0</v>
      </c>
      <c r="Q149" s="255">
        <v>1.8775</v>
      </c>
      <c r="R149" s="255">
        <f>Q149*H149</f>
        <v>0.4111725</v>
      </c>
      <c r="S149" s="255">
        <v>0</v>
      </c>
      <c r="T149" s="256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7" t="s">
        <v>180</v>
      </c>
      <c r="AT149" s="257" t="s">
        <v>176</v>
      </c>
      <c r="AU149" s="257" t="s">
        <v>82</v>
      </c>
      <c r="AY149" s="18" t="s">
        <v>174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8" t="s">
        <v>80</v>
      </c>
      <c r="BK149" s="258">
        <f>ROUND(I149*H149,2)</f>
        <v>0</v>
      </c>
      <c r="BL149" s="18" t="s">
        <v>180</v>
      </c>
      <c r="BM149" s="257" t="s">
        <v>435</v>
      </c>
    </row>
    <row r="150" spans="1:51" s="13" customFormat="1" ht="12">
      <c r="A150" s="13"/>
      <c r="B150" s="259"/>
      <c r="C150" s="260"/>
      <c r="D150" s="261" t="s">
        <v>223</v>
      </c>
      <c r="E150" s="262" t="s">
        <v>1</v>
      </c>
      <c r="F150" s="263" t="s">
        <v>436</v>
      </c>
      <c r="G150" s="260"/>
      <c r="H150" s="264">
        <v>0.219</v>
      </c>
      <c r="I150" s="265"/>
      <c r="J150" s="260"/>
      <c r="K150" s="260"/>
      <c r="L150" s="266"/>
      <c r="M150" s="267"/>
      <c r="N150" s="268"/>
      <c r="O150" s="268"/>
      <c r="P150" s="268"/>
      <c r="Q150" s="268"/>
      <c r="R150" s="268"/>
      <c r="S150" s="268"/>
      <c r="T150" s="26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70" t="s">
        <v>223</v>
      </c>
      <c r="AU150" s="270" t="s">
        <v>82</v>
      </c>
      <c r="AV150" s="13" t="s">
        <v>82</v>
      </c>
      <c r="AW150" s="13" t="s">
        <v>30</v>
      </c>
      <c r="AX150" s="13" t="s">
        <v>80</v>
      </c>
      <c r="AY150" s="270" t="s">
        <v>174</v>
      </c>
    </row>
    <row r="151" spans="1:65" s="2" customFormat="1" ht="21.6" customHeight="1">
      <c r="A151" s="39"/>
      <c r="B151" s="40"/>
      <c r="C151" s="245" t="s">
        <v>193</v>
      </c>
      <c r="D151" s="245" t="s">
        <v>176</v>
      </c>
      <c r="E151" s="246" t="s">
        <v>437</v>
      </c>
      <c r="F151" s="247" t="s">
        <v>438</v>
      </c>
      <c r="G151" s="248" t="s">
        <v>221</v>
      </c>
      <c r="H151" s="249">
        <v>0.226</v>
      </c>
      <c r="I151" s="250"/>
      <c r="J151" s="251">
        <f>ROUND(I151*H151,2)</f>
        <v>0</v>
      </c>
      <c r="K151" s="252"/>
      <c r="L151" s="45"/>
      <c r="M151" s="253" t="s">
        <v>1</v>
      </c>
      <c r="N151" s="254" t="s">
        <v>38</v>
      </c>
      <c r="O151" s="92"/>
      <c r="P151" s="255">
        <f>O151*H151</f>
        <v>0</v>
      </c>
      <c r="Q151" s="255">
        <v>2.33055</v>
      </c>
      <c r="R151" s="255">
        <f>Q151*H151</f>
        <v>0.5267043</v>
      </c>
      <c r="S151" s="255">
        <v>0</v>
      </c>
      <c r="T151" s="256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7" t="s">
        <v>180</v>
      </c>
      <c r="AT151" s="257" t="s">
        <v>176</v>
      </c>
      <c r="AU151" s="257" t="s">
        <v>82</v>
      </c>
      <c r="AY151" s="18" t="s">
        <v>174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8" t="s">
        <v>80</v>
      </c>
      <c r="BK151" s="258">
        <f>ROUND(I151*H151,2)</f>
        <v>0</v>
      </c>
      <c r="BL151" s="18" t="s">
        <v>180</v>
      </c>
      <c r="BM151" s="257" t="s">
        <v>439</v>
      </c>
    </row>
    <row r="152" spans="1:51" s="13" customFormat="1" ht="12">
      <c r="A152" s="13"/>
      <c r="B152" s="259"/>
      <c r="C152" s="260"/>
      <c r="D152" s="261" t="s">
        <v>223</v>
      </c>
      <c r="E152" s="262" t="s">
        <v>1</v>
      </c>
      <c r="F152" s="263" t="s">
        <v>440</v>
      </c>
      <c r="G152" s="260"/>
      <c r="H152" s="264">
        <v>0.226</v>
      </c>
      <c r="I152" s="265"/>
      <c r="J152" s="260"/>
      <c r="K152" s="260"/>
      <c r="L152" s="266"/>
      <c r="M152" s="267"/>
      <c r="N152" s="268"/>
      <c r="O152" s="268"/>
      <c r="P152" s="268"/>
      <c r="Q152" s="268"/>
      <c r="R152" s="268"/>
      <c r="S152" s="268"/>
      <c r="T152" s="26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70" t="s">
        <v>223</v>
      </c>
      <c r="AU152" s="270" t="s">
        <v>82</v>
      </c>
      <c r="AV152" s="13" t="s">
        <v>82</v>
      </c>
      <c r="AW152" s="13" t="s">
        <v>30</v>
      </c>
      <c r="AX152" s="13" t="s">
        <v>80</v>
      </c>
      <c r="AY152" s="270" t="s">
        <v>174</v>
      </c>
    </row>
    <row r="153" spans="1:65" s="2" customFormat="1" ht="21.6" customHeight="1">
      <c r="A153" s="39"/>
      <c r="B153" s="40"/>
      <c r="C153" s="245" t="s">
        <v>197</v>
      </c>
      <c r="D153" s="245" t="s">
        <v>176</v>
      </c>
      <c r="E153" s="246" t="s">
        <v>441</v>
      </c>
      <c r="F153" s="247" t="s">
        <v>442</v>
      </c>
      <c r="G153" s="248" t="s">
        <v>188</v>
      </c>
      <c r="H153" s="249">
        <v>2.1</v>
      </c>
      <c r="I153" s="250"/>
      <c r="J153" s="251">
        <f>ROUND(I153*H153,2)</f>
        <v>0</v>
      </c>
      <c r="K153" s="252"/>
      <c r="L153" s="45"/>
      <c r="M153" s="253" t="s">
        <v>1</v>
      </c>
      <c r="N153" s="254" t="s">
        <v>38</v>
      </c>
      <c r="O153" s="92"/>
      <c r="P153" s="255">
        <f>O153*H153</f>
        <v>0</v>
      </c>
      <c r="Q153" s="255">
        <v>0.28723</v>
      </c>
      <c r="R153" s="255">
        <f>Q153*H153</f>
        <v>0.603183</v>
      </c>
      <c r="S153" s="255">
        <v>0</v>
      </c>
      <c r="T153" s="256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7" t="s">
        <v>180</v>
      </c>
      <c r="AT153" s="257" t="s">
        <v>176</v>
      </c>
      <c r="AU153" s="257" t="s">
        <v>82</v>
      </c>
      <c r="AY153" s="18" t="s">
        <v>174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8" t="s">
        <v>80</v>
      </c>
      <c r="BK153" s="258">
        <f>ROUND(I153*H153,2)</f>
        <v>0</v>
      </c>
      <c r="BL153" s="18" t="s">
        <v>180</v>
      </c>
      <c r="BM153" s="257" t="s">
        <v>443</v>
      </c>
    </row>
    <row r="154" spans="1:51" s="13" customFormat="1" ht="12">
      <c r="A154" s="13"/>
      <c r="B154" s="259"/>
      <c r="C154" s="260"/>
      <c r="D154" s="261" t="s">
        <v>223</v>
      </c>
      <c r="E154" s="262" t="s">
        <v>1</v>
      </c>
      <c r="F154" s="263" t="s">
        <v>444</v>
      </c>
      <c r="G154" s="260"/>
      <c r="H154" s="264">
        <v>2.1</v>
      </c>
      <c r="I154" s="265"/>
      <c r="J154" s="260"/>
      <c r="K154" s="260"/>
      <c r="L154" s="266"/>
      <c r="M154" s="267"/>
      <c r="N154" s="268"/>
      <c r="O154" s="268"/>
      <c r="P154" s="268"/>
      <c r="Q154" s="268"/>
      <c r="R154" s="268"/>
      <c r="S154" s="268"/>
      <c r="T154" s="26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70" t="s">
        <v>223</v>
      </c>
      <c r="AU154" s="270" t="s">
        <v>82</v>
      </c>
      <c r="AV154" s="13" t="s">
        <v>82</v>
      </c>
      <c r="AW154" s="13" t="s">
        <v>30</v>
      </c>
      <c r="AX154" s="13" t="s">
        <v>80</v>
      </c>
      <c r="AY154" s="270" t="s">
        <v>174</v>
      </c>
    </row>
    <row r="155" spans="1:65" s="2" customFormat="1" ht="21.6" customHeight="1">
      <c r="A155" s="39"/>
      <c r="B155" s="40"/>
      <c r="C155" s="245" t="s">
        <v>201</v>
      </c>
      <c r="D155" s="245" t="s">
        <v>176</v>
      </c>
      <c r="E155" s="246" t="s">
        <v>445</v>
      </c>
      <c r="F155" s="247" t="s">
        <v>446</v>
      </c>
      <c r="G155" s="248" t="s">
        <v>179</v>
      </c>
      <c r="H155" s="249">
        <v>9</v>
      </c>
      <c r="I155" s="250"/>
      <c r="J155" s="251">
        <f>ROUND(I155*H155,2)</f>
        <v>0</v>
      </c>
      <c r="K155" s="252"/>
      <c r="L155" s="45"/>
      <c r="M155" s="253" t="s">
        <v>1</v>
      </c>
      <c r="N155" s="254" t="s">
        <v>38</v>
      </c>
      <c r="O155" s="92"/>
      <c r="P155" s="255">
        <f>O155*H155</f>
        <v>0</v>
      </c>
      <c r="Q155" s="255">
        <v>0.02278</v>
      </c>
      <c r="R155" s="255">
        <f>Q155*H155</f>
        <v>0.20502</v>
      </c>
      <c r="S155" s="255">
        <v>0</v>
      </c>
      <c r="T155" s="256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57" t="s">
        <v>180</v>
      </c>
      <c r="AT155" s="257" t="s">
        <v>176</v>
      </c>
      <c r="AU155" s="257" t="s">
        <v>82</v>
      </c>
      <c r="AY155" s="18" t="s">
        <v>174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8" t="s">
        <v>80</v>
      </c>
      <c r="BK155" s="258">
        <f>ROUND(I155*H155,2)</f>
        <v>0</v>
      </c>
      <c r="BL155" s="18" t="s">
        <v>180</v>
      </c>
      <c r="BM155" s="257" t="s">
        <v>447</v>
      </c>
    </row>
    <row r="156" spans="1:65" s="2" customFormat="1" ht="32.4" customHeight="1">
      <c r="A156" s="39"/>
      <c r="B156" s="40"/>
      <c r="C156" s="245" t="s">
        <v>205</v>
      </c>
      <c r="D156" s="245" t="s">
        <v>176</v>
      </c>
      <c r="E156" s="246" t="s">
        <v>448</v>
      </c>
      <c r="F156" s="247" t="s">
        <v>449</v>
      </c>
      <c r="G156" s="248" t="s">
        <v>188</v>
      </c>
      <c r="H156" s="249">
        <v>17.4</v>
      </c>
      <c r="I156" s="250"/>
      <c r="J156" s="251">
        <f>ROUND(I156*H156,2)</f>
        <v>0</v>
      </c>
      <c r="K156" s="252"/>
      <c r="L156" s="45"/>
      <c r="M156" s="253" t="s">
        <v>1</v>
      </c>
      <c r="N156" s="254" t="s">
        <v>38</v>
      </c>
      <c r="O156" s="92"/>
      <c r="P156" s="255">
        <f>O156*H156</f>
        <v>0</v>
      </c>
      <c r="Q156" s="255">
        <v>0.10704</v>
      </c>
      <c r="R156" s="255">
        <f>Q156*H156</f>
        <v>1.8624959999999997</v>
      </c>
      <c r="S156" s="255">
        <v>0</v>
      </c>
      <c r="T156" s="256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7" t="s">
        <v>180</v>
      </c>
      <c r="AT156" s="257" t="s">
        <v>176</v>
      </c>
      <c r="AU156" s="257" t="s">
        <v>82</v>
      </c>
      <c r="AY156" s="18" t="s">
        <v>174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8" t="s">
        <v>80</v>
      </c>
      <c r="BK156" s="258">
        <f>ROUND(I156*H156,2)</f>
        <v>0</v>
      </c>
      <c r="BL156" s="18" t="s">
        <v>180</v>
      </c>
      <c r="BM156" s="257" t="s">
        <v>450</v>
      </c>
    </row>
    <row r="157" spans="1:51" s="13" customFormat="1" ht="12">
      <c r="A157" s="13"/>
      <c r="B157" s="259"/>
      <c r="C157" s="260"/>
      <c r="D157" s="261" t="s">
        <v>223</v>
      </c>
      <c r="E157" s="262" t="s">
        <v>1</v>
      </c>
      <c r="F157" s="263" t="s">
        <v>451</v>
      </c>
      <c r="G157" s="260"/>
      <c r="H157" s="264">
        <v>17.4</v>
      </c>
      <c r="I157" s="265"/>
      <c r="J157" s="260"/>
      <c r="K157" s="260"/>
      <c r="L157" s="266"/>
      <c r="M157" s="267"/>
      <c r="N157" s="268"/>
      <c r="O157" s="268"/>
      <c r="P157" s="268"/>
      <c r="Q157" s="268"/>
      <c r="R157" s="268"/>
      <c r="S157" s="268"/>
      <c r="T157" s="26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70" t="s">
        <v>223</v>
      </c>
      <c r="AU157" s="270" t="s">
        <v>82</v>
      </c>
      <c r="AV157" s="13" t="s">
        <v>82</v>
      </c>
      <c r="AW157" s="13" t="s">
        <v>30</v>
      </c>
      <c r="AX157" s="13" t="s">
        <v>80</v>
      </c>
      <c r="AY157" s="270" t="s">
        <v>174</v>
      </c>
    </row>
    <row r="158" spans="1:63" s="12" customFormat="1" ht="22.8" customHeight="1">
      <c r="A158" s="12"/>
      <c r="B158" s="229"/>
      <c r="C158" s="230"/>
      <c r="D158" s="231" t="s">
        <v>72</v>
      </c>
      <c r="E158" s="243" t="s">
        <v>197</v>
      </c>
      <c r="F158" s="243" t="s">
        <v>331</v>
      </c>
      <c r="G158" s="230"/>
      <c r="H158" s="230"/>
      <c r="I158" s="233"/>
      <c r="J158" s="244">
        <f>BK158</f>
        <v>0</v>
      </c>
      <c r="K158" s="230"/>
      <c r="L158" s="235"/>
      <c r="M158" s="236"/>
      <c r="N158" s="237"/>
      <c r="O158" s="237"/>
      <c r="P158" s="238">
        <f>SUM(P159:P183)</f>
        <v>0</v>
      </c>
      <c r="Q158" s="237"/>
      <c r="R158" s="238">
        <f>SUM(R159:R183)</f>
        <v>10.764275940000001</v>
      </c>
      <c r="S158" s="237"/>
      <c r="T158" s="239">
        <f>SUM(T159:T183)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40" t="s">
        <v>80</v>
      </c>
      <c r="AT158" s="241" t="s">
        <v>72</v>
      </c>
      <c r="AU158" s="241" t="s">
        <v>80</v>
      </c>
      <c r="AY158" s="240" t="s">
        <v>174</v>
      </c>
      <c r="BK158" s="242">
        <f>SUM(BK159:BK183)</f>
        <v>0</v>
      </c>
    </row>
    <row r="159" spans="1:65" s="2" customFormat="1" ht="21.6" customHeight="1">
      <c r="A159" s="39"/>
      <c r="B159" s="40"/>
      <c r="C159" s="245" t="s">
        <v>210</v>
      </c>
      <c r="D159" s="245" t="s">
        <v>176</v>
      </c>
      <c r="E159" s="246" t="s">
        <v>452</v>
      </c>
      <c r="F159" s="247" t="s">
        <v>453</v>
      </c>
      <c r="G159" s="248" t="s">
        <v>188</v>
      </c>
      <c r="H159" s="249">
        <v>371.952</v>
      </c>
      <c r="I159" s="250"/>
      <c r="J159" s="251">
        <f>ROUND(I159*H159,2)</f>
        <v>0</v>
      </c>
      <c r="K159" s="252"/>
      <c r="L159" s="45"/>
      <c r="M159" s="253" t="s">
        <v>1</v>
      </c>
      <c r="N159" s="254" t="s">
        <v>38</v>
      </c>
      <c r="O159" s="92"/>
      <c r="P159" s="255">
        <f>O159*H159</f>
        <v>0</v>
      </c>
      <c r="Q159" s="255">
        <v>0.003</v>
      </c>
      <c r="R159" s="255">
        <f>Q159*H159</f>
        <v>1.115856</v>
      </c>
      <c r="S159" s="255">
        <v>0</v>
      </c>
      <c r="T159" s="256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7" t="s">
        <v>180</v>
      </c>
      <c r="AT159" s="257" t="s">
        <v>176</v>
      </c>
      <c r="AU159" s="257" t="s">
        <v>82</v>
      </c>
      <c r="AY159" s="18" t="s">
        <v>174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8" t="s">
        <v>80</v>
      </c>
      <c r="BK159" s="258">
        <f>ROUND(I159*H159,2)</f>
        <v>0</v>
      </c>
      <c r="BL159" s="18" t="s">
        <v>180</v>
      </c>
      <c r="BM159" s="257" t="s">
        <v>454</v>
      </c>
    </row>
    <row r="160" spans="1:65" s="2" customFormat="1" ht="21.6" customHeight="1">
      <c r="A160" s="39"/>
      <c r="B160" s="40"/>
      <c r="C160" s="245" t="s">
        <v>214</v>
      </c>
      <c r="D160" s="245" t="s">
        <v>176</v>
      </c>
      <c r="E160" s="246" t="s">
        <v>455</v>
      </c>
      <c r="F160" s="247" t="s">
        <v>456</v>
      </c>
      <c r="G160" s="248" t="s">
        <v>188</v>
      </c>
      <c r="H160" s="249">
        <v>185.976</v>
      </c>
      <c r="I160" s="250"/>
      <c r="J160" s="251">
        <f>ROUND(I160*H160,2)</f>
        <v>0</v>
      </c>
      <c r="K160" s="252"/>
      <c r="L160" s="45"/>
      <c r="M160" s="253" t="s">
        <v>1</v>
      </c>
      <c r="N160" s="254" t="s">
        <v>38</v>
      </c>
      <c r="O160" s="92"/>
      <c r="P160" s="255">
        <f>O160*H160</f>
        <v>0</v>
      </c>
      <c r="Q160" s="255">
        <v>0.0154</v>
      </c>
      <c r="R160" s="255">
        <f>Q160*H160</f>
        <v>2.8640304</v>
      </c>
      <c r="S160" s="255">
        <v>0</v>
      </c>
      <c r="T160" s="256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7" t="s">
        <v>180</v>
      </c>
      <c r="AT160" s="257" t="s">
        <v>176</v>
      </c>
      <c r="AU160" s="257" t="s">
        <v>82</v>
      </c>
      <c r="AY160" s="18" t="s">
        <v>174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8" t="s">
        <v>80</v>
      </c>
      <c r="BK160" s="258">
        <f>ROUND(I160*H160,2)</f>
        <v>0</v>
      </c>
      <c r="BL160" s="18" t="s">
        <v>180</v>
      </c>
      <c r="BM160" s="257" t="s">
        <v>457</v>
      </c>
    </row>
    <row r="161" spans="1:51" s="13" customFormat="1" ht="12">
      <c r="A161" s="13"/>
      <c r="B161" s="259"/>
      <c r="C161" s="260"/>
      <c r="D161" s="261" t="s">
        <v>223</v>
      </c>
      <c r="E161" s="262" t="s">
        <v>1</v>
      </c>
      <c r="F161" s="263" t="s">
        <v>458</v>
      </c>
      <c r="G161" s="260"/>
      <c r="H161" s="264">
        <v>185.976</v>
      </c>
      <c r="I161" s="265"/>
      <c r="J161" s="260"/>
      <c r="K161" s="260"/>
      <c r="L161" s="266"/>
      <c r="M161" s="267"/>
      <c r="N161" s="268"/>
      <c r="O161" s="268"/>
      <c r="P161" s="268"/>
      <c r="Q161" s="268"/>
      <c r="R161" s="268"/>
      <c r="S161" s="268"/>
      <c r="T161" s="26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70" t="s">
        <v>223</v>
      </c>
      <c r="AU161" s="270" t="s">
        <v>82</v>
      </c>
      <c r="AV161" s="13" t="s">
        <v>82</v>
      </c>
      <c r="AW161" s="13" t="s">
        <v>30</v>
      </c>
      <c r="AX161" s="13" t="s">
        <v>80</v>
      </c>
      <c r="AY161" s="270" t="s">
        <v>174</v>
      </c>
    </row>
    <row r="162" spans="1:65" s="2" customFormat="1" ht="21.6" customHeight="1">
      <c r="A162" s="39"/>
      <c r="B162" s="40"/>
      <c r="C162" s="245" t="s">
        <v>218</v>
      </c>
      <c r="D162" s="245" t="s">
        <v>176</v>
      </c>
      <c r="E162" s="246" t="s">
        <v>459</v>
      </c>
      <c r="F162" s="247" t="s">
        <v>460</v>
      </c>
      <c r="G162" s="248" t="s">
        <v>188</v>
      </c>
      <c r="H162" s="249">
        <v>172.53</v>
      </c>
      <c r="I162" s="250"/>
      <c r="J162" s="251">
        <f>ROUND(I162*H162,2)</f>
        <v>0</v>
      </c>
      <c r="K162" s="252"/>
      <c r="L162" s="45"/>
      <c r="M162" s="253" t="s">
        <v>1</v>
      </c>
      <c r="N162" s="254" t="s">
        <v>38</v>
      </c>
      <c r="O162" s="92"/>
      <c r="P162" s="255">
        <f>O162*H162</f>
        <v>0</v>
      </c>
      <c r="Q162" s="255">
        <v>0.00026</v>
      </c>
      <c r="R162" s="255">
        <f>Q162*H162</f>
        <v>0.044857799999999996</v>
      </c>
      <c r="S162" s="255">
        <v>0</v>
      </c>
      <c r="T162" s="256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7" t="s">
        <v>180</v>
      </c>
      <c r="AT162" s="257" t="s">
        <v>176</v>
      </c>
      <c r="AU162" s="257" t="s">
        <v>82</v>
      </c>
      <c r="AY162" s="18" t="s">
        <v>174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8" t="s">
        <v>80</v>
      </c>
      <c r="BK162" s="258">
        <f>ROUND(I162*H162,2)</f>
        <v>0</v>
      </c>
      <c r="BL162" s="18" t="s">
        <v>180</v>
      </c>
      <c r="BM162" s="257" t="s">
        <v>461</v>
      </c>
    </row>
    <row r="163" spans="1:51" s="13" customFormat="1" ht="12">
      <c r="A163" s="13"/>
      <c r="B163" s="259"/>
      <c r="C163" s="260"/>
      <c r="D163" s="261" t="s">
        <v>223</v>
      </c>
      <c r="E163" s="262" t="s">
        <v>1</v>
      </c>
      <c r="F163" s="263" t="s">
        <v>462</v>
      </c>
      <c r="G163" s="260"/>
      <c r="H163" s="264">
        <v>172.53</v>
      </c>
      <c r="I163" s="265"/>
      <c r="J163" s="260"/>
      <c r="K163" s="260"/>
      <c r="L163" s="266"/>
      <c r="M163" s="267"/>
      <c r="N163" s="268"/>
      <c r="O163" s="268"/>
      <c r="P163" s="268"/>
      <c r="Q163" s="268"/>
      <c r="R163" s="268"/>
      <c r="S163" s="268"/>
      <c r="T163" s="26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70" t="s">
        <v>223</v>
      </c>
      <c r="AU163" s="270" t="s">
        <v>82</v>
      </c>
      <c r="AV163" s="13" t="s">
        <v>82</v>
      </c>
      <c r="AW163" s="13" t="s">
        <v>30</v>
      </c>
      <c r="AX163" s="13" t="s">
        <v>80</v>
      </c>
      <c r="AY163" s="270" t="s">
        <v>174</v>
      </c>
    </row>
    <row r="164" spans="1:65" s="2" customFormat="1" ht="21.6" customHeight="1">
      <c r="A164" s="39"/>
      <c r="B164" s="40"/>
      <c r="C164" s="245" t="s">
        <v>225</v>
      </c>
      <c r="D164" s="245" t="s">
        <v>176</v>
      </c>
      <c r="E164" s="246" t="s">
        <v>463</v>
      </c>
      <c r="F164" s="247" t="s">
        <v>464</v>
      </c>
      <c r="G164" s="248" t="s">
        <v>188</v>
      </c>
      <c r="H164" s="249">
        <v>172.53</v>
      </c>
      <c r="I164" s="250"/>
      <c r="J164" s="251">
        <f>ROUND(I164*H164,2)</f>
        <v>0</v>
      </c>
      <c r="K164" s="252"/>
      <c r="L164" s="45"/>
      <c r="M164" s="253" t="s">
        <v>1</v>
      </c>
      <c r="N164" s="254" t="s">
        <v>38</v>
      </c>
      <c r="O164" s="92"/>
      <c r="P164" s="255">
        <f>O164*H164</f>
        <v>0</v>
      </c>
      <c r="Q164" s="255">
        <v>0.00438</v>
      </c>
      <c r="R164" s="255">
        <f>Q164*H164</f>
        <v>0.7556814000000001</v>
      </c>
      <c r="S164" s="255">
        <v>0</v>
      </c>
      <c r="T164" s="256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57" t="s">
        <v>180</v>
      </c>
      <c r="AT164" s="257" t="s">
        <v>176</v>
      </c>
      <c r="AU164" s="257" t="s">
        <v>82</v>
      </c>
      <c r="AY164" s="18" t="s">
        <v>174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8" t="s">
        <v>80</v>
      </c>
      <c r="BK164" s="258">
        <f>ROUND(I164*H164,2)</f>
        <v>0</v>
      </c>
      <c r="BL164" s="18" t="s">
        <v>180</v>
      </c>
      <c r="BM164" s="257" t="s">
        <v>465</v>
      </c>
    </row>
    <row r="165" spans="1:65" s="2" customFormat="1" ht="32.4" customHeight="1">
      <c r="A165" s="39"/>
      <c r="B165" s="40"/>
      <c r="C165" s="245" t="s">
        <v>230</v>
      </c>
      <c r="D165" s="245" t="s">
        <v>176</v>
      </c>
      <c r="E165" s="246" t="s">
        <v>466</v>
      </c>
      <c r="F165" s="247" t="s">
        <v>467</v>
      </c>
      <c r="G165" s="248" t="s">
        <v>208</v>
      </c>
      <c r="H165" s="249">
        <v>34.3</v>
      </c>
      <c r="I165" s="250"/>
      <c r="J165" s="251">
        <f>ROUND(I165*H165,2)</f>
        <v>0</v>
      </c>
      <c r="K165" s="252"/>
      <c r="L165" s="45"/>
      <c r="M165" s="253" t="s">
        <v>1</v>
      </c>
      <c r="N165" s="254" t="s">
        <v>38</v>
      </c>
      <c r="O165" s="92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7" t="s">
        <v>180</v>
      </c>
      <c r="AT165" s="257" t="s">
        <v>176</v>
      </c>
      <c r="AU165" s="257" t="s">
        <v>82</v>
      </c>
      <c r="AY165" s="18" t="s">
        <v>174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8" t="s">
        <v>80</v>
      </c>
      <c r="BK165" s="258">
        <f>ROUND(I165*H165,2)</f>
        <v>0</v>
      </c>
      <c r="BL165" s="18" t="s">
        <v>180</v>
      </c>
      <c r="BM165" s="257" t="s">
        <v>468</v>
      </c>
    </row>
    <row r="166" spans="1:51" s="13" customFormat="1" ht="12">
      <c r="A166" s="13"/>
      <c r="B166" s="259"/>
      <c r="C166" s="260"/>
      <c r="D166" s="261" t="s">
        <v>223</v>
      </c>
      <c r="E166" s="262" t="s">
        <v>1</v>
      </c>
      <c r="F166" s="263" t="s">
        <v>469</v>
      </c>
      <c r="G166" s="260"/>
      <c r="H166" s="264">
        <v>34.3</v>
      </c>
      <c r="I166" s="265"/>
      <c r="J166" s="260"/>
      <c r="K166" s="260"/>
      <c r="L166" s="266"/>
      <c r="M166" s="267"/>
      <c r="N166" s="268"/>
      <c r="O166" s="268"/>
      <c r="P166" s="268"/>
      <c r="Q166" s="268"/>
      <c r="R166" s="268"/>
      <c r="S166" s="268"/>
      <c r="T166" s="26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70" t="s">
        <v>223</v>
      </c>
      <c r="AU166" s="270" t="s">
        <v>82</v>
      </c>
      <c r="AV166" s="13" t="s">
        <v>82</v>
      </c>
      <c r="AW166" s="13" t="s">
        <v>30</v>
      </c>
      <c r="AX166" s="13" t="s">
        <v>80</v>
      </c>
      <c r="AY166" s="270" t="s">
        <v>174</v>
      </c>
    </row>
    <row r="167" spans="1:65" s="2" customFormat="1" ht="21.6" customHeight="1">
      <c r="A167" s="39"/>
      <c r="B167" s="40"/>
      <c r="C167" s="271" t="s">
        <v>234</v>
      </c>
      <c r="D167" s="271" t="s">
        <v>242</v>
      </c>
      <c r="E167" s="272" t="s">
        <v>470</v>
      </c>
      <c r="F167" s="273" t="s">
        <v>471</v>
      </c>
      <c r="G167" s="274" t="s">
        <v>208</v>
      </c>
      <c r="H167" s="275">
        <v>36.015</v>
      </c>
      <c r="I167" s="276"/>
      <c r="J167" s="277">
        <f>ROUND(I167*H167,2)</f>
        <v>0</v>
      </c>
      <c r="K167" s="278"/>
      <c r="L167" s="279"/>
      <c r="M167" s="280" t="s">
        <v>1</v>
      </c>
      <c r="N167" s="281" t="s">
        <v>38</v>
      </c>
      <c r="O167" s="92"/>
      <c r="P167" s="255">
        <f>O167*H167</f>
        <v>0</v>
      </c>
      <c r="Q167" s="255">
        <v>4E-05</v>
      </c>
      <c r="R167" s="255">
        <f>Q167*H167</f>
        <v>0.0014406000000000002</v>
      </c>
      <c r="S167" s="255">
        <v>0</v>
      </c>
      <c r="T167" s="256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7" t="s">
        <v>205</v>
      </c>
      <c r="AT167" s="257" t="s">
        <v>242</v>
      </c>
      <c r="AU167" s="257" t="s">
        <v>82</v>
      </c>
      <c r="AY167" s="18" t="s">
        <v>174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8" t="s">
        <v>80</v>
      </c>
      <c r="BK167" s="258">
        <f>ROUND(I167*H167,2)</f>
        <v>0</v>
      </c>
      <c r="BL167" s="18" t="s">
        <v>180</v>
      </c>
      <c r="BM167" s="257" t="s">
        <v>472</v>
      </c>
    </row>
    <row r="168" spans="1:51" s="13" customFormat="1" ht="12">
      <c r="A168" s="13"/>
      <c r="B168" s="259"/>
      <c r="C168" s="260"/>
      <c r="D168" s="261" t="s">
        <v>223</v>
      </c>
      <c r="E168" s="262" t="s">
        <v>1</v>
      </c>
      <c r="F168" s="263" t="s">
        <v>473</v>
      </c>
      <c r="G168" s="260"/>
      <c r="H168" s="264">
        <v>36.015</v>
      </c>
      <c r="I168" s="265"/>
      <c r="J168" s="260"/>
      <c r="K168" s="260"/>
      <c r="L168" s="266"/>
      <c r="M168" s="267"/>
      <c r="N168" s="268"/>
      <c r="O168" s="268"/>
      <c r="P168" s="268"/>
      <c r="Q168" s="268"/>
      <c r="R168" s="268"/>
      <c r="S168" s="268"/>
      <c r="T168" s="26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70" t="s">
        <v>223</v>
      </c>
      <c r="AU168" s="270" t="s">
        <v>82</v>
      </c>
      <c r="AV168" s="13" t="s">
        <v>82</v>
      </c>
      <c r="AW168" s="13" t="s">
        <v>30</v>
      </c>
      <c r="AX168" s="13" t="s">
        <v>80</v>
      </c>
      <c r="AY168" s="270" t="s">
        <v>174</v>
      </c>
    </row>
    <row r="169" spans="1:65" s="2" customFormat="1" ht="43.2" customHeight="1">
      <c r="A169" s="39"/>
      <c r="B169" s="40"/>
      <c r="C169" s="245" t="s">
        <v>8</v>
      </c>
      <c r="D169" s="245" t="s">
        <v>176</v>
      </c>
      <c r="E169" s="246" t="s">
        <v>474</v>
      </c>
      <c r="F169" s="247" t="s">
        <v>475</v>
      </c>
      <c r="G169" s="248" t="s">
        <v>208</v>
      </c>
      <c r="H169" s="249">
        <v>34.3</v>
      </c>
      <c r="I169" s="250"/>
      <c r="J169" s="251">
        <f>ROUND(I169*H169,2)</f>
        <v>0</v>
      </c>
      <c r="K169" s="252"/>
      <c r="L169" s="45"/>
      <c r="M169" s="253" t="s">
        <v>1</v>
      </c>
      <c r="N169" s="254" t="s">
        <v>38</v>
      </c>
      <c r="O169" s="92"/>
      <c r="P169" s="255">
        <f>O169*H169</f>
        <v>0</v>
      </c>
      <c r="Q169" s="255">
        <v>0.00176</v>
      </c>
      <c r="R169" s="255">
        <f>Q169*H169</f>
        <v>0.060368</v>
      </c>
      <c r="S169" s="255">
        <v>0</v>
      </c>
      <c r="T169" s="256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7" t="s">
        <v>180</v>
      </c>
      <c r="AT169" s="257" t="s">
        <v>176</v>
      </c>
      <c r="AU169" s="257" t="s">
        <v>82</v>
      </c>
      <c r="AY169" s="18" t="s">
        <v>174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8" t="s">
        <v>80</v>
      </c>
      <c r="BK169" s="258">
        <f>ROUND(I169*H169,2)</f>
        <v>0</v>
      </c>
      <c r="BL169" s="18" t="s">
        <v>180</v>
      </c>
      <c r="BM169" s="257" t="s">
        <v>476</v>
      </c>
    </row>
    <row r="170" spans="1:65" s="2" customFormat="1" ht="21.6" customHeight="1">
      <c r="A170" s="39"/>
      <c r="B170" s="40"/>
      <c r="C170" s="271" t="s">
        <v>241</v>
      </c>
      <c r="D170" s="271" t="s">
        <v>242</v>
      </c>
      <c r="E170" s="272" t="s">
        <v>477</v>
      </c>
      <c r="F170" s="273" t="s">
        <v>478</v>
      </c>
      <c r="G170" s="274" t="s">
        <v>188</v>
      </c>
      <c r="H170" s="275">
        <v>7.546</v>
      </c>
      <c r="I170" s="276"/>
      <c r="J170" s="277">
        <f>ROUND(I170*H170,2)</f>
        <v>0</v>
      </c>
      <c r="K170" s="278"/>
      <c r="L170" s="279"/>
      <c r="M170" s="280" t="s">
        <v>1</v>
      </c>
      <c r="N170" s="281" t="s">
        <v>38</v>
      </c>
      <c r="O170" s="92"/>
      <c r="P170" s="255">
        <f>O170*H170</f>
        <v>0</v>
      </c>
      <c r="Q170" s="255">
        <v>0.006</v>
      </c>
      <c r="R170" s="255">
        <f>Q170*H170</f>
        <v>0.045276000000000004</v>
      </c>
      <c r="S170" s="255">
        <v>0</v>
      </c>
      <c r="T170" s="256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7" t="s">
        <v>205</v>
      </c>
      <c r="AT170" s="257" t="s">
        <v>242</v>
      </c>
      <c r="AU170" s="257" t="s">
        <v>82</v>
      </c>
      <c r="AY170" s="18" t="s">
        <v>174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8" t="s">
        <v>80</v>
      </c>
      <c r="BK170" s="258">
        <f>ROUND(I170*H170,2)</f>
        <v>0</v>
      </c>
      <c r="BL170" s="18" t="s">
        <v>180</v>
      </c>
      <c r="BM170" s="257" t="s">
        <v>479</v>
      </c>
    </row>
    <row r="171" spans="1:51" s="13" customFormat="1" ht="12">
      <c r="A171" s="13"/>
      <c r="B171" s="259"/>
      <c r="C171" s="260"/>
      <c r="D171" s="261" t="s">
        <v>223</v>
      </c>
      <c r="E171" s="262" t="s">
        <v>1</v>
      </c>
      <c r="F171" s="263" t="s">
        <v>480</v>
      </c>
      <c r="G171" s="260"/>
      <c r="H171" s="264">
        <v>7.546</v>
      </c>
      <c r="I171" s="265"/>
      <c r="J171" s="260"/>
      <c r="K171" s="260"/>
      <c r="L171" s="266"/>
      <c r="M171" s="267"/>
      <c r="N171" s="268"/>
      <c r="O171" s="268"/>
      <c r="P171" s="268"/>
      <c r="Q171" s="268"/>
      <c r="R171" s="268"/>
      <c r="S171" s="268"/>
      <c r="T171" s="26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70" t="s">
        <v>223</v>
      </c>
      <c r="AU171" s="270" t="s">
        <v>82</v>
      </c>
      <c r="AV171" s="13" t="s">
        <v>82</v>
      </c>
      <c r="AW171" s="13" t="s">
        <v>30</v>
      </c>
      <c r="AX171" s="13" t="s">
        <v>80</v>
      </c>
      <c r="AY171" s="270" t="s">
        <v>174</v>
      </c>
    </row>
    <row r="172" spans="1:65" s="2" customFormat="1" ht="21.6" customHeight="1">
      <c r="A172" s="39"/>
      <c r="B172" s="40"/>
      <c r="C172" s="245" t="s">
        <v>248</v>
      </c>
      <c r="D172" s="245" t="s">
        <v>176</v>
      </c>
      <c r="E172" s="246" t="s">
        <v>481</v>
      </c>
      <c r="F172" s="247" t="s">
        <v>482</v>
      </c>
      <c r="G172" s="248" t="s">
        <v>188</v>
      </c>
      <c r="H172" s="249">
        <v>172.53</v>
      </c>
      <c r="I172" s="250"/>
      <c r="J172" s="251">
        <f>ROUND(I172*H172,2)</f>
        <v>0</v>
      </c>
      <c r="K172" s="252"/>
      <c r="L172" s="45"/>
      <c r="M172" s="253" t="s">
        <v>1</v>
      </c>
      <c r="N172" s="254" t="s">
        <v>38</v>
      </c>
      <c r="O172" s="92"/>
      <c r="P172" s="255">
        <f>O172*H172</f>
        <v>0</v>
      </c>
      <c r="Q172" s="255">
        <v>0.00273</v>
      </c>
      <c r="R172" s="255">
        <f>Q172*H172</f>
        <v>0.47100689999999995</v>
      </c>
      <c r="S172" s="255">
        <v>0</v>
      </c>
      <c r="T172" s="256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7" t="s">
        <v>180</v>
      </c>
      <c r="AT172" s="257" t="s">
        <v>176</v>
      </c>
      <c r="AU172" s="257" t="s">
        <v>82</v>
      </c>
      <c r="AY172" s="18" t="s">
        <v>174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8" t="s">
        <v>80</v>
      </c>
      <c r="BK172" s="258">
        <f>ROUND(I172*H172,2)</f>
        <v>0</v>
      </c>
      <c r="BL172" s="18" t="s">
        <v>180</v>
      </c>
      <c r="BM172" s="257" t="s">
        <v>483</v>
      </c>
    </row>
    <row r="173" spans="1:51" s="13" customFormat="1" ht="12">
      <c r="A173" s="13"/>
      <c r="B173" s="259"/>
      <c r="C173" s="260"/>
      <c r="D173" s="261" t="s">
        <v>223</v>
      </c>
      <c r="E173" s="262" t="s">
        <v>1</v>
      </c>
      <c r="F173" s="263" t="s">
        <v>484</v>
      </c>
      <c r="G173" s="260"/>
      <c r="H173" s="264">
        <v>172.53</v>
      </c>
      <c r="I173" s="265"/>
      <c r="J173" s="260"/>
      <c r="K173" s="260"/>
      <c r="L173" s="266"/>
      <c r="M173" s="267"/>
      <c r="N173" s="268"/>
      <c r="O173" s="268"/>
      <c r="P173" s="268"/>
      <c r="Q173" s="268"/>
      <c r="R173" s="268"/>
      <c r="S173" s="268"/>
      <c r="T173" s="26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70" t="s">
        <v>223</v>
      </c>
      <c r="AU173" s="270" t="s">
        <v>82</v>
      </c>
      <c r="AV173" s="13" t="s">
        <v>82</v>
      </c>
      <c r="AW173" s="13" t="s">
        <v>30</v>
      </c>
      <c r="AX173" s="13" t="s">
        <v>80</v>
      </c>
      <c r="AY173" s="270" t="s">
        <v>174</v>
      </c>
    </row>
    <row r="174" spans="1:65" s="2" customFormat="1" ht="21.6" customHeight="1">
      <c r="A174" s="39"/>
      <c r="B174" s="40"/>
      <c r="C174" s="245" t="s">
        <v>253</v>
      </c>
      <c r="D174" s="245" t="s">
        <v>176</v>
      </c>
      <c r="E174" s="246" t="s">
        <v>485</v>
      </c>
      <c r="F174" s="247" t="s">
        <v>486</v>
      </c>
      <c r="G174" s="248" t="s">
        <v>188</v>
      </c>
      <c r="H174" s="249">
        <v>84.45</v>
      </c>
      <c r="I174" s="250"/>
      <c r="J174" s="251">
        <f>ROUND(I174*H174,2)</f>
        <v>0</v>
      </c>
      <c r="K174" s="252"/>
      <c r="L174" s="45"/>
      <c r="M174" s="253" t="s">
        <v>1</v>
      </c>
      <c r="N174" s="254" t="s">
        <v>38</v>
      </c>
      <c r="O174" s="92"/>
      <c r="P174" s="255">
        <f>O174*H174</f>
        <v>0</v>
      </c>
      <c r="Q174" s="255">
        <v>0.01146</v>
      </c>
      <c r="R174" s="255">
        <f>Q174*H174</f>
        <v>0.967797</v>
      </c>
      <c r="S174" s="255">
        <v>0</v>
      </c>
      <c r="T174" s="256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7" t="s">
        <v>180</v>
      </c>
      <c r="AT174" s="257" t="s">
        <v>176</v>
      </c>
      <c r="AU174" s="257" t="s">
        <v>82</v>
      </c>
      <c r="AY174" s="18" t="s">
        <v>174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8" t="s">
        <v>80</v>
      </c>
      <c r="BK174" s="258">
        <f>ROUND(I174*H174,2)</f>
        <v>0</v>
      </c>
      <c r="BL174" s="18" t="s">
        <v>180</v>
      </c>
      <c r="BM174" s="257" t="s">
        <v>487</v>
      </c>
    </row>
    <row r="175" spans="1:65" s="2" customFormat="1" ht="32.4" customHeight="1">
      <c r="A175" s="39"/>
      <c r="B175" s="40"/>
      <c r="C175" s="245" t="s">
        <v>258</v>
      </c>
      <c r="D175" s="245" t="s">
        <v>176</v>
      </c>
      <c r="E175" s="246" t="s">
        <v>488</v>
      </c>
      <c r="F175" s="247" t="s">
        <v>489</v>
      </c>
      <c r="G175" s="248" t="s">
        <v>188</v>
      </c>
      <c r="H175" s="249">
        <v>88.08</v>
      </c>
      <c r="I175" s="250"/>
      <c r="J175" s="251">
        <f>ROUND(I175*H175,2)</f>
        <v>0</v>
      </c>
      <c r="K175" s="252"/>
      <c r="L175" s="45"/>
      <c r="M175" s="253" t="s">
        <v>1</v>
      </c>
      <c r="N175" s="254" t="s">
        <v>38</v>
      </c>
      <c r="O175" s="92"/>
      <c r="P175" s="255">
        <f>O175*H175</f>
        <v>0</v>
      </c>
      <c r="Q175" s="255">
        <v>0.00628</v>
      </c>
      <c r="R175" s="255">
        <f>Q175*H175</f>
        <v>0.5531424</v>
      </c>
      <c r="S175" s="255">
        <v>0</v>
      </c>
      <c r="T175" s="256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57" t="s">
        <v>180</v>
      </c>
      <c r="AT175" s="257" t="s">
        <v>176</v>
      </c>
      <c r="AU175" s="257" t="s">
        <v>82</v>
      </c>
      <c r="AY175" s="18" t="s">
        <v>174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8" t="s">
        <v>80</v>
      </c>
      <c r="BK175" s="258">
        <f>ROUND(I175*H175,2)</f>
        <v>0</v>
      </c>
      <c r="BL175" s="18" t="s">
        <v>180</v>
      </c>
      <c r="BM175" s="257" t="s">
        <v>490</v>
      </c>
    </row>
    <row r="176" spans="1:65" s="2" customFormat="1" ht="21.6" customHeight="1">
      <c r="A176" s="39"/>
      <c r="B176" s="40"/>
      <c r="C176" s="245" t="s">
        <v>263</v>
      </c>
      <c r="D176" s="245" t="s">
        <v>176</v>
      </c>
      <c r="E176" s="246" t="s">
        <v>491</v>
      </c>
      <c r="F176" s="247" t="s">
        <v>492</v>
      </c>
      <c r="G176" s="248" t="s">
        <v>188</v>
      </c>
      <c r="H176" s="249">
        <v>172.53</v>
      </c>
      <c r="I176" s="250"/>
      <c r="J176" s="251">
        <f>ROUND(I176*H176,2)</f>
        <v>0</v>
      </c>
      <c r="K176" s="252"/>
      <c r="L176" s="45"/>
      <c r="M176" s="253" t="s">
        <v>1</v>
      </c>
      <c r="N176" s="254" t="s">
        <v>38</v>
      </c>
      <c r="O176" s="92"/>
      <c r="P176" s="255">
        <f>O176*H176</f>
        <v>0</v>
      </c>
      <c r="Q176" s="255">
        <v>0.00348</v>
      </c>
      <c r="R176" s="255">
        <f>Q176*H176</f>
        <v>0.6004044000000001</v>
      </c>
      <c r="S176" s="255">
        <v>0</v>
      </c>
      <c r="T176" s="256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7" t="s">
        <v>180</v>
      </c>
      <c r="AT176" s="257" t="s">
        <v>176</v>
      </c>
      <c r="AU176" s="257" t="s">
        <v>82</v>
      </c>
      <c r="AY176" s="18" t="s">
        <v>174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8" t="s">
        <v>80</v>
      </c>
      <c r="BK176" s="258">
        <f>ROUND(I176*H176,2)</f>
        <v>0</v>
      </c>
      <c r="BL176" s="18" t="s">
        <v>180</v>
      </c>
      <c r="BM176" s="257" t="s">
        <v>493</v>
      </c>
    </row>
    <row r="177" spans="1:65" s="2" customFormat="1" ht="32.4" customHeight="1">
      <c r="A177" s="39"/>
      <c r="B177" s="40"/>
      <c r="C177" s="245" t="s">
        <v>7</v>
      </c>
      <c r="D177" s="245" t="s">
        <v>176</v>
      </c>
      <c r="E177" s="246" t="s">
        <v>494</v>
      </c>
      <c r="F177" s="247" t="s">
        <v>495</v>
      </c>
      <c r="G177" s="248" t="s">
        <v>188</v>
      </c>
      <c r="H177" s="249">
        <v>7.546</v>
      </c>
      <c r="I177" s="250"/>
      <c r="J177" s="251">
        <f>ROUND(I177*H177,2)</f>
        <v>0</v>
      </c>
      <c r="K177" s="252"/>
      <c r="L177" s="45"/>
      <c r="M177" s="253" t="s">
        <v>1</v>
      </c>
      <c r="N177" s="254" t="s">
        <v>38</v>
      </c>
      <c r="O177" s="92"/>
      <c r="P177" s="255">
        <f>O177*H177</f>
        <v>0</v>
      </c>
      <c r="Q177" s="255">
        <v>0.00348</v>
      </c>
      <c r="R177" s="255">
        <f>Q177*H177</f>
        <v>0.02626008</v>
      </c>
      <c r="S177" s="255">
        <v>0</v>
      </c>
      <c r="T177" s="256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57" t="s">
        <v>180</v>
      </c>
      <c r="AT177" s="257" t="s">
        <v>176</v>
      </c>
      <c r="AU177" s="257" t="s">
        <v>82</v>
      </c>
      <c r="AY177" s="18" t="s">
        <v>174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8" t="s">
        <v>80</v>
      </c>
      <c r="BK177" s="258">
        <f>ROUND(I177*H177,2)</f>
        <v>0</v>
      </c>
      <c r="BL177" s="18" t="s">
        <v>180</v>
      </c>
      <c r="BM177" s="257" t="s">
        <v>496</v>
      </c>
    </row>
    <row r="178" spans="1:65" s="2" customFormat="1" ht="21.6" customHeight="1">
      <c r="A178" s="39"/>
      <c r="B178" s="40"/>
      <c r="C178" s="245" t="s">
        <v>270</v>
      </c>
      <c r="D178" s="245" t="s">
        <v>176</v>
      </c>
      <c r="E178" s="246" t="s">
        <v>497</v>
      </c>
      <c r="F178" s="247" t="s">
        <v>498</v>
      </c>
      <c r="G178" s="248" t="s">
        <v>188</v>
      </c>
      <c r="H178" s="249">
        <v>34.92</v>
      </c>
      <c r="I178" s="250"/>
      <c r="J178" s="251">
        <f>ROUND(I178*H178,2)</f>
        <v>0</v>
      </c>
      <c r="K178" s="252"/>
      <c r="L178" s="45"/>
      <c r="M178" s="253" t="s">
        <v>1</v>
      </c>
      <c r="N178" s="254" t="s">
        <v>38</v>
      </c>
      <c r="O178" s="92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7" t="s">
        <v>180</v>
      </c>
      <c r="AT178" s="257" t="s">
        <v>176</v>
      </c>
      <c r="AU178" s="257" t="s">
        <v>82</v>
      </c>
      <c r="AY178" s="18" t="s">
        <v>174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8" t="s">
        <v>80</v>
      </c>
      <c r="BK178" s="258">
        <f>ROUND(I178*H178,2)</f>
        <v>0</v>
      </c>
      <c r="BL178" s="18" t="s">
        <v>180</v>
      </c>
      <c r="BM178" s="257" t="s">
        <v>499</v>
      </c>
    </row>
    <row r="179" spans="1:51" s="13" customFormat="1" ht="12">
      <c r="A179" s="13"/>
      <c r="B179" s="259"/>
      <c r="C179" s="260"/>
      <c r="D179" s="261" t="s">
        <v>223</v>
      </c>
      <c r="E179" s="262" t="s">
        <v>1</v>
      </c>
      <c r="F179" s="263" t="s">
        <v>500</v>
      </c>
      <c r="G179" s="260"/>
      <c r="H179" s="264">
        <v>34.92</v>
      </c>
      <c r="I179" s="265"/>
      <c r="J179" s="260"/>
      <c r="K179" s="260"/>
      <c r="L179" s="266"/>
      <c r="M179" s="267"/>
      <c r="N179" s="268"/>
      <c r="O179" s="268"/>
      <c r="P179" s="268"/>
      <c r="Q179" s="268"/>
      <c r="R179" s="268"/>
      <c r="S179" s="268"/>
      <c r="T179" s="26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70" t="s">
        <v>223</v>
      </c>
      <c r="AU179" s="270" t="s">
        <v>82</v>
      </c>
      <c r="AV179" s="13" t="s">
        <v>82</v>
      </c>
      <c r="AW179" s="13" t="s">
        <v>30</v>
      </c>
      <c r="AX179" s="13" t="s">
        <v>80</v>
      </c>
      <c r="AY179" s="270" t="s">
        <v>174</v>
      </c>
    </row>
    <row r="180" spans="1:65" s="2" customFormat="1" ht="14.4" customHeight="1">
      <c r="A180" s="39"/>
      <c r="B180" s="40"/>
      <c r="C180" s="245" t="s">
        <v>276</v>
      </c>
      <c r="D180" s="245" t="s">
        <v>176</v>
      </c>
      <c r="E180" s="246" t="s">
        <v>501</v>
      </c>
      <c r="F180" s="247" t="s">
        <v>502</v>
      </c>
      <c r="G180" s="248" t="s">
        <v>188</v>
      </c>
      <c r="H180" s="249">
        <v>23</v>
      </c>
      <c r="I180" s="250"/>
      <c r="J180" s="251">
        <f>ROUND(I180*H180,2)</f>
        <v>0</v>
      </c>
      <c r="K180" s="252"/>
      <c r="L180" s="45"/>
      <c r="M180" s="253" t="s">
        <v>1</v>
      </c>
      <c r="N180" s="254" t="s">
        <v>38</v>
      </c>
      <c r="O180" s="92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7" t="s">
        <v>180</v>
      </c>
      <c r="AT180" s="257" t="s">
        <v>176</v>
      </c>
      <c r="AU180" s="257" t="s">
        <v>82</v>
      </c>
      <c r="AY180" s="18" t="s">
        <v>174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8" t="s">
        <v>80</v>
      </c>
      <c r="BK180" s="258">
        <f>ROUND(I180*H180,2)</f>
        <v>0</v>
      </c>
      <c r="BL180" s="18" t="s">
        <v>180</v>
      </c>
      <c r="BM180" s="257" t="s">
        <v>503</v>
      </c>
    </row>
    <row r="181" spans="1:51" s="13" customFormat="1" ht="12">
      <c r="A181" s="13"/>
      <c r="B181" s="259"/>
      <c r="C181" s="260"/>
      <c r="D181" s="261" t="s">
        <v>223</v>
      </c>
      <c r="E181" s="262" t="s">
        <v>1</v>
      </c>
      <c r="F181" s="263" t="s">
        <v>504</v>
      </c>
      <c r="G181" s="260"/>
      <c r="H181" s="264">
        <v>23</v>
      </c>
      <c r="I181" s="265"/>
      <c r="J181" s="260"/>
      <c r="K181" s="260"/>
      <c r="L181" s="266"/>
      <c r="M181" s="267"/>
      <c r="N181" s="268"/>
      <c r="O181" s="268"/>
      <c r="P181" s="268"/>
      <c r="Q181" s="268"/>
      <c r="R181" s="268"/>
      <c r="S181" s="268"/>
      <c r="T181" s="26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70" t="s">
        <v>223</v>
      </c>
      <c r="AU181" s="270" t="s">
        <v>82</v>
      </c>
      <c r="AV181" s="13" t="s">
        <v>82</v>
      </c>
      <c r="AW181" s="13" t="s">
        <v>30</v>
      </c>
      <c r="AX181" s="13" t="s">
        <v>80</v>
      </c>
      <c r="AY181" s="270" t="s">
        <v>174</v>
      </c>
    </row>
    <row r="182" spans="1:65" s="2" customFormat="1" ht="21.6" customHeight="1">
      <c r="A182" s="39"/>
      <c r="B182" s="40"/>
      <c r="C182" s="245" t="s">
        <v>280</v>
      </c>
      <c r="D182" s="245" t="s">
        <v>176</v>
      </c>
      <c r="E182" s="246" t="s">
        <v>505</v>
      </c>
      <c r="F182" s="247" t="s">
        <v>506</v>
      </c>
      <c r="G182" s="248" t="s">
        <v>221</v>
      </c>
      <c r="H182" s="249">
        <v>1.444</v>
      </c>
      <c r="I182" s="250"/>
      <c r="J182" s="251">
        <f>ROUND(I182*H182,2)</f>
        <v>0</v>
      </c>
      <c r="K182" s="252"/>
      <c r="L182" s="45"/>
      <c r="M182" s="253" t="s">
        <v>1</v>
      </c>
      <c r="N182" s="254" t="s">
        <v>38</v>
      </c>
      <c r="O182" s="92"/>
      <c r="P182" s="255">
        <f>O182*H182</f>
        <v>0</v>
      </c>
      <c r="Q182" s="255">
        <v>2.25634</v>
      </c>
      <c r="R182" s="255">
        <f>Q182*H182</f>
        <v>3.2581549599999997</v>
      </c>
      <c r="S182" s="255">
        <v>0</v>
      </c>
      <c r="T182" s="256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7" t="s">
        <v>180</v>
      </c>
      <c r="AT182" s="257" t="s">
        <v>176</v>
      </c>
      <c r="AU182" s="257" t="s">
        <v>82</v>
      </c>
      <c r="AY182" s="18" t="s">
        <v>174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8" t="s">
        <v>80</v>
      </c>
      <c r="BK182" s="258">
        <f>ROUND(I182*H182,2)</f>
        <v>0</v>
      </c>
      <c r="BL182" s="18" t="s">
        <v>180</v>
      </c>
      <c r="BM182" s="257" t="s">
        <v>507</v>
      </c>
    </row>
    <row r="183" spans="1:51" s="13" customFormat="1" ht="12">
      <c r="A183" s="13"/>
      <c r="B183" s="259"/>
      <c r="C183" s="260"/>
      <c r="D183" s="261" t="s">
        <v>223</v>
      </c>
      <c r="E183" s="262" t="s">
        <v>1</v>
      </c>
      <c r="F183" s="263" t="s">
        <v>508</v>
      </c>
      <c r="G183" s="260"/>
      <c r="H183" s="264">
        <v>1.444</v>
      </c>
      <c r="I183" s="265"/>
      <c r="J183" s="260"/>
      <c r="K183" s="260"/>
      <c r="L183" s="266"/>
      <c r="M183" s="267"/>
      <c r="N183" s="268"/>
      <c r="O183" s="268"/>
      <c r="P183" s="268"/>
      <c r="Q183" s="268"/>
      <c r="R183" s="268"/>
      <c r="S183" s="268"/>
      <c r="T183" s="26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70" t="s">
        <v>223</v>
      </c>
      <c r="AU183" s="270" t="s">
        <v>82</v>
      </c>
      <c r="AV183" s="13" t="s">
        <v>82</v>
      </c>
      <c r="AW183" s="13" t="s">
        <v>30</v>
      </c>
      <c r="AX183" s="13" t="s">
        <v>80</v>
      </c>
      <c r="AY183" s="270" t="s">
        <v>174</v>
      </c>
    </row>
    <row r="184" spans="1:63" s="12" customFormat="1" ht="22.8" customHeight="1">
      <c r="A184" s="12"/>
      <c r="B184" s="229"/>
      <c r="C184" s="230"/>
      <c r="D184" s="231" t="s">
        <v>72</v>
      </c>
      <c r="E184" s="243" t="s">
        <v>210</v>
      </c>
      <c r="F184" s="243" t="s">
        <v>340</v>
      </c>
      <c r="G184" s="230"/>
      <c r="H184" s="230"/>
      <c r="I184" s="233"/>
      <c r="J184" s="244">
        <f>BK184</f>
        <v>0</v>
      </c>
      <c r="K184" s="230"/>
      <c r="L184" s="235"/>
      <c r="M184" s="236"/>
      <c r="N184" s="237"/>
      <c r="O184" s="237"/>
      <c r="P184" s="238">
        <f>SUM(P185:P262)</f>
        <v>0</v>
      </c>
      <c r="Q184" s="237"/>
      <c r="R184" s="238">
        <f>SUM(R185:R262)</f>
        <v>65.88269407000001</v>
      </c>
      <c r="S184" s="237"/>
      <c r="T184" s="239">
        <f>SUM(T185:T262)</f>
        <v>109.77716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40" t="s">
        <v>80</v>
      </c>
      <c r="AT184" s="241" t="s">
        <v>72</v>
      </c>
      <c r="AU184" s="241" t="s">
        <v>80</v>
      </c>
      <c r="AY184" s="240" t="s">
        <v>174</v>
      </c>
      <c r="BK184" s="242">
        <f>SUM(BK185:BK262)</f>
        <v>0</v>
      </c>
    </row>
    <row r="185" spans="1:65" s="2" customFormat="1" ht="14.4" customHeight="1">
      <c r="A185" s="39"/>
      <c r="B185" s="40"/>
      <c r="C185" s="245" t="s">
        <v>284</v>
      </c>
      <c r="D185" s="245" t="s">
        <v>176</v>
      </c>
      <c r="E185" s="246" t="s">
        <v>509</v>
      </c>
      <c r="F185" s="247" t="s">
        <v>510</v>
      </c>
      <c r="G185" s="248" t="s">
        <v>221</v>
      </c>
      <c r="H185" s="249">
        <v>598.518</v>
      </c>
      <c r="I185" s="250"/>
      <c r="J185" s="251">
        <f>ROUND(I185*H185,2)</f>
        <v>0</v>
      </c>
      <c r="K185" s="252"/>
      <c r="L185" s="45"/>
      <c r="M185" s="253" t="s">
        <v>1</v>
      </c>
      <c r="N185" s="254" t="s">
        <v>38</v>
      </c>
      <c r="O185" s="92"/>
      <c r="P185" s="255">
        <f>O185*H185</f>
        <v>0</v>
      </c>
      <c r="Q185" s="255">
        <v>0</v>
      </c>
      <c r="R185" s="255">
        <f>Q185*H185</f>
        <v>0</v>
      </c>
      <c r="S185" s="255">
        <v>0</v>
      </c>
      <c r="T185" s="256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57" t="s">
        <v>180</v>
      </c>
      <c r="AT185" s="257" t="s">
        <v>176</v>
      </c>
      <c r="AU185" s="257" t="s">
        <v>82</v>
      </c>
      <c r="AY185" s="18" t="s">
        <v>174</v>
      </c>
      <c r="BE185" s="258">
        <f>IF(N185="základní",J185,0)</f>
        <v>0</v>
      </c>
      <c r="BF185" s="258">
        <f>IF(N185="snížená",J185,0)</f>
        <v>0</v>
      </c>
      <c r="BG185" s="258">
        <f>IF(N185="zákl. přenesená",J185,0)</f>
        <v>0</v>
      </c>
      <c r="BH185" s="258">
        <f>IF(N185="sníž. přenesená",J185,0)</f>
        <v>0</v>
      </c>
      <c r="BI185" s="258">
        <f>IF(N185="nulová",J185,0)</f>
        <v>0</v>
      </c>
      <c r="BJ185" s="18" t="s">
        <v>80</v>
      </c>
      <c r="BK185" s="258">
        <f>ROUND(I185*H185,2)</f>
        <v>0</v>
      </c>
      <c r="BL185" s="18" t="s">
        <v>180</v>
      </c>
      <c r="BM185" s="257" t="s">
        <v>511</v>
      </c>
    </row>
    <row r="186" spans="1:51" s="13" customFormat="1" ht="12">
      <c r="A186" s="13"/>
      <c r="B186" s="259"/>
      <c r="C186" s="260"/>
      <c r="D186" s="261" t="s">
        <v>223</v>
      </c>
      <c r="E186" s="262" t="s">
        <v>1</v>
      </c>
      <c r="F186" s="263" t="s">
        <v>512</v>
      </c>
      <c r="G186" s="260"/>
      <c r="H186" s="264">
        <v>598.518</v>
      </c>
      <c r="I186" s="265"/>
      <c r="J186" s="260"/>
      <c r="K186" s="260"/>
      <c r="L186" s="266"/>
      <c r="M186" s="267"/>
      <c r="N186" s="268"/>
      <c r="O186" s="268"/>
      <c r="P186" s="268"/>
      <c r="Q186" s="268"/>
      <c r="R186" s="268"/>
      <c r="S186" s="268"/>
      <c r="T186" s="26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70" t="s">
        <v>223</v>
      </c>
      <c r="AU186" s="270" t="s">
        <v>82</v>
      </c>
      <c r="AV186" s="13" t="s">
        <v>82</v>
      </c>
      <c r="AW186" s="13" t="s">
        <v>30</v>
      </c>
      <c r="AX186" s="13" t="s">
        <v>80</v>
      </c>
      <c r="AY186" s="270" t="s">
        <v>174</v>
      </c>
    </row>
    <row r="187" spans="1:65" s="2" customFormat="1" ht="14.4" customHeight="1">
      <c r="A187" s="39"/>
      <c r="B187" s="40"/>
      <c r="C187" s="245" t="s">
        <v>289</v>
      </c>
      <c r="D187" s="245" t="s">
        <v>176</v>
      </c>
      <c r="E187" s="246" t="s">
        <v>513</v>
      </c>
      <c r="F187" s="247" t="s">
        <v>514</v>
      </c>
      <c r="G187" s="248" t="s">
        <v>188</v>
      </c>
      <c r="H187" s="249">
        <v>119.97</v>
      </c>
      <c r="I187" s="250"/>
      <c r="J187" s="251">
        <f>ROUND(I187*H187,2)</f>
        <v>0</v>
      </c>
      <c r="K187" s="252"/>
      <c r="L187" s="45"/>
      <c r="M187" s="253" t="s">
        <v>1</v>
      </c>
      <c r="N187" s="254" t="s">
        <v>38</v>
      </c>
      <c r="O187" s="92"/>
      <c r="P187" s="255">
        <f>O187*H187</f>
        <v>0</v>
      </c>
      <c r="Q187" s="255">
        <v>0</v>
      </c>
      <c r="R187" s="255">
        <f>Q187*H187</f>
        <v>0</v>
      </c>
      <c r="S187" s="255">
        <v>0</v>
      </c>
      <c r="T187" s="256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57" t="s">
        <v>180</v>
      </c>
      <c r="AT187" s="257" t="s">
        <v>176</v>
      </c>
      <c r="AU187" s="257" t="s">
        <v>82</v>
      </c>
      <c r="AY187" s="18" t="s">
        <v>174</v>
      </c>
      <c r="BE187" s="258">
        <f>IF(N187="základní",J187,0)</f>
        <v>0</v>
      </c>
      <c r="BF187" s="258">
        <f>IF(N187="snížená",J187,0)</f>
        <v>0</v>
      </c>
      <c r="BG187" s="258">
        <f>IF(N187="zákl. přenesená",J187,0)</f>
        <v>0</v>
      </c>
      <c r="BH187" s="258">
        <f>IF(N187="sníž. přenesená",J187,0)</f>
        <v>0</v>
      </c>
      <c r="BI187" s="258">
        <f>IF(N187="nulová",J187,0)</f>
        <v>0</v>
      </c>
      <c r="BJ187" s="18" t="s">
        <v>80</v>
      </c>
      <c r="BK187" s="258">
        <f>ROUND(I187*H187,2)</f>
        <v>0</v>
      </c>
      <c r="BL187" s="18" t="s">
        <v>180</v>
      </c>
      <c r="BM187" s="257" t="s">
        <v>515</v>
      </c>
    </row>
    <row r="188" spans="1:65" s="2" customFormat="1" ht="21.6" customHeight="1">
      <c r="A188" s="39"/>
      <c r="B188" s="40"/>
      <c r="C188" s="245" t="s">
        <v>293</v>
      </c>
      <c r="D188" s="245" t="s">
        <v>176</v>
      </c>
      <c r="E188" s="246" t="s">
        <v>516</v>
      </c>
      <c r="F188" s="247" t="s">
        <v>517</v>
      </c>
      <c r="G188" s="248" t="s">
        <v>188</v>
      </c>
      <c r="H188" s="249">
        <v>512.96</v>
      </c>
      <c r="I188" s="250"/>
      <c r="J188" s="251">
        <f>ROUND(I188*H188,2)</f>
        <v>0</v>
      </c>
      <c r="K188" s="252"/>
      <c r="L188" s="45"/>
      <c r="M188" s="253" t="s">
        <v>1</v>
      </c>
      <c r="N188" s="254" t="s">
        <v>38</v>
      </c>
      <c r="O188" s="92"/>
      <c r="P188" s="255">
        <f>O188*H188</f>
        <v>0</v>
      </c>
      <c r="Q188" s="255">
        <v>0</v>
      </c>
      <c r="R188" s="255">
        <f>Q188*H188</f>
        <v>0</v>
      </c>
      <c r="S188" s="255">
        <v>0</v>
      </c>
      <c r="T188" s="256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57" t="s">
        <v>180</v>
      </c>
      <c r="AT188" s="257" t="s">
        <v>176</v>
      </c>
      <c r="AU188" s="257" t="s">
        <v>82</v>
      </c>
      <c r="AY188" s="18" t="s">
        <v>174</v>
      </c>
      <c r="BE188" s="258">
        <f>IF(N188="základní",J188,0)</f>
        <v>0</v>
      </c>
      <c r="BF188" s="258">
        <f>IF(N188="snížená",J188,0)</f>
        <v>0</v>
      </c>
      <c r="BG188" s="258">
        <f>IF(N188="zákl. přenesená",J188,0)</f>
        <v>0</v>
      </c>
      <c r="BH188" s="258">
        <f>IF(N188="sníž. přenesená",J188,0)</f>
        <v>0</v>
      </c>
      <c r="BI188" s="258">
        <f>IF(N188="nulová",J188,0)</f>
        <v>0</v>
      </c>
      <c r="BJ188" s="18" t="s">
        <v>80</v>
      </c>
      <c r="BK188" s="258">
        <f>ROUND(I188*H188,2)</f>
        <v>0</v>
      </c>
      <c r="BL188" s="18" t="s">
        <v>180</v>
      </c>
      <c r="BM188" s="257" t="s">
        <v>518</v>
      </c>
    </row>
    <row r="189" spans="1:51" s="13" customFormat="1" ht="12">
      <c r="A189" s="13"/>
      <c r="B189" s="259"/>
      <c r="C189" s="260"/>
      <c r="D189" s="261" t="s">
        <v>223</v>
      </c>
      <c r="E189" s="262" t="s">
        <v>1</v>
      </c>
      <c r="F189" s="263" t="s">
        <v>519</v>
      </c>
      <c r="G189" s="260"/>
      <c r="H189" s="264">
        <v>257.6</v>
      </c>
      <c r="I189" s="265"/>
      <c r="J189" s="260"/>
      <c r="K189" s="260"/>
      <c r="L189" s="266"/>
      <c r="M189" s="267"/>
      <c r="N189" s="268"/>
      <c r="O189" s="268"/>
      <c r="P189" s="268"/>
      <c r="Q189" s="268"/>
      <c r="R189" s="268"/>
      <c r="S189" s="268"/>
      <c r="T189" s="26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70" t="s">
        <v>223</v>
      </c>
      <c r="AU189" s="270" t="s">
        <v>82</v>
      </c>
      <c r="AV189" s="13" t="s">
        <v>82</v>
      </c>
      <c r="AW189" s="13" t="s">
        <v>30</v>
      </c>
      <c r="AX189" s="13" t="s">
        <v>73</v>
      </c>
      <c r="AY189" s="270" t="s">
        <v>174</v>
      </c>
    </row>
    <row r="190" spans="1:51" s="13" customFormat="1" ht="12">
      <c r="A190" s="13"/>
      <c r="B190" s="259"/>
      <c r="C190" s="260"/>
      <c r="D190" s="261" t="s">
        <v>223</v>
      </c>
      <c r="E190" s="262" t="s">
        <v>1</v>
      </c>
      <c r="F190" s="263" t="s">
        <v>520</v>
      </c>
      <c r="G190" s="260"/>
      <c r="H190" s="264">
        <v>255.36</v>
      </c>
      <c r="I190" s="265"/>
      <c r="J190" s="260"/>
      <c r="K190" s="260"/>
      <c r="L190" s="266"/>
      <c r="M190" s="267"/>
      <c r="N190" s="268"/>
      <c r="O190" s="268"/>
      <c r="P190" s="268"/>
      <c r="Q190" s="268"/>
      <c r="R190" s="268"/>
      <c r="S190" s="268"/>
      <c r="T190" s="26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70" t="s">
        <v>223</v>
      </c>
      <c r="AU190" s="270" t="s">
        <v>82</v>
      </c>
      <c r="AV190" s="13" t="s">
        <v>82</v>
      </c>
      <c r="AW190" s="13" t="s">
        <v>30</v>
      </c>
      <c r="AX190" s="13" t="s">
        <v>73</v>
      </c>
      <c r="AY190" s="270" t="s">
        <v>174</v>
      </c>
    </row>
    <row r="191" spans="1:51" s="14" customFormat="1" ht="12">
      <c r="A191" s="14"/>
      <c r="B191" s="285"/>
      <c r="C191" s="286"/>
      <c r="D191" s="261" t="s">
        <v>223</v>
      </c>
      <c r="E191" s="287" t="s">
        <v>1</v>
      </c>
      <c r="F191" s="288" t="s">
        <v>521</v>
      </c>
      <c r="G191" s="286"/>
      <c r="H191" s="289">
        <v>512.96</v>
      </c>
      <c r="I191" s="290"/>
      <c r="J191" s="286"/>
      <c r="K191" s="286"/>
      <c r="L191" s="291"/>
      <c r="M191" s="292"/>
      <c r="N191" s="293"/>
      <c r="O191" s="293"/>
      <c r="P191" s="293"/>
      <c r="Q191" s="293"/>
      <c r="R191" s="293"/>
      <c r="S191" s="293"/>
      <c r="T191" s="29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95" t="s">
        <v>223</v>
      </c>
      <c r="AU191" s="295" t="s">
        <v>82</v>
      </c>
      <c r="AV191" s="14" t="s">
        <v>180</v>
      </c>
      <c r="AW191" s="14" t="s">
        <v>30</v>
      </c>
      <c r="AX191" s="14" t="s">
        <v>80</v>
      </c>
      <c r="AY191" s="295" t="s">
        <v>174</v>
      </c>
    </row>
    <row r="192" spans="1:65" s="2" customFormat="1" ht="21.6" customHeight="1">
      <c r="A192" s="39"/>
      <c r="B192" s="40"/>
      <c r="C192" s="245" t="s">
        <v>297</v>
      </c>
      <c r="D192" s="245" t="s">
        <v>176</v>
      </c>
      <c r="E192" s="246" t="s">
        <v>522</v>
      </c>
      <c r="F192" s="247" t="s">
        <v>523</v>
      </c>
      <c r="G192" s="248" t="s">
        <v>188</v>
      </c>
      <c r="H192" s="249">
        <v>512.96</v>
      </c>
      <c r="I192" s="250"/>
      <c r="J192" s="251">
        <f>ROUND(I192*H192,2)</f>
        <v>0</v>
      </c>
      <c r="K192" s="252"/>
      <c r="L192" s="45"/>
      <c r="M192" s="253" t="s">
        <v>1</v>
      </c>
      <c r="N192" s="254" t="s">
        <v>38</v>
      </c>
      <c r="O192" s="92"/>
      <c r="P192" s="255">
        <f>O192*H192</f>
        <v>0</v>
      </c>
      <c r="Q192" s="255">
        <v>0</v>
      </c>
      <c r="R192" s="255">
        <f>Q192*H192</f>
        <v>0</v>
      </c>
      <c r="S192" s="255">
        <v>0</v>
      </c>
      <c r="T192" s="256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57" t="s">
        <v>180</v>
      </c>
      <c r="AT192" s="257" t="s">
        <v>176</v>
      </c>
      <c r="AU192" s="257" t="s">
        <v>82</v>
      </c>
      <c r="AY192" s="18" t="s">
        <v>174</v>
      </c>
      <c r="BE192" s="258">
        <f>IF(N192="základní",J192,0)</f>
        <v>0</v>
      </c>
      <c r="BF192" s="258">
        <f>IF(N192="snížená",J192,0)</f>
        <v>0</v>
      </c>
      <c r="BG192" s="258">
        <f>IF(N192="zákl. přenesená",J192,0)</f>
        <v>0</v>
      </c>
      <c r="BH192" s="258">
        <f>IF(N192="sníž. přenesená",J192,0)</f>
        <v>0</v>
      </c>
      <c r="BI192" s="258">
        <f>IF(N192="nulová",J192,0)</f>
        <v>0</v>
      </c>
      <c r="BJ192" s="18" t="s">
        <v>80</v>
      </c>
      <c r="BK192" s="258">
        <f>ROUND(I192*H192,2)</f>
        <v>0</v>
      </c>
      <c r="BL192" s="18" t="s">
        <v>180</v>
      </c>
      <c r="BM192" s="257" t="s">
        <v>524</v>
      </c>
    </row>
    <row r="193" spans="1:65" s="2" customFormat="1" ht="32.4" customHeight="1">
      <c r="A193" s="39"/>
      <c r="B193" s="40"/>
      <c r="C193" s="245" t="s">
        <v>301</v>
      </c>
      <c r="D193" s="245" t="s">
        <v>176</v>
      </c>
      <c r="E193" s="246" t="s">
        <v>525</v>
      </c>
      <c r="F193" s="247" t="s">
        <v>526</v>
      </c>
      <c r="G193" s="248" t="s">
        <v>188</v>
      </c>
      <c r="H193" s="249">
        <v>198.41</v>
      </c>
      <c r="I193" s="250"/>
      <c r="J193" s="251">
        <f>ROUND(I193*H193,2)</f>
        <v>0</v>
      </c>
      <c r="K193" s="252"/>
      <c r="L193" s="45"/>
      <c r="M193" s="253" t="s">
        <v>1</v>
      </c>
      <c r="N193" s="254" t="s">
        <v>38</v>
      </c>
      <c r="O193" s="92"/>
      <c r="P193" s="255">
        <f>O193*H193</f>
        <v>0</v>
      </c>
      <c r="Q193" s="255">
        <v>0</v>
      </c>
      <c r="R193" s="255">
        <f>Q193*H193</f>
        <v>0</v>
      </c>
      <c r="S193" s="255">
        <v>0</v>
      </c>
      <c r="T193" s="256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57" t="s">
        <v>180</v>
      </c>
      <c r="AT193" s="257" t="s">
        <v>176</v>
      </c>
      <c r="AU193" s="257" t="s">
        <v>82</v>
      </c>
      <c r="AY193" s="18" t="s">
        <v>174</v>
      </c>
      <c r="BE193" s="258">
        <f>IF(N193="základní",J193,0)</f>
        <v>0</v>
      </c>
      <c r="BF193" s="258">
        <f>IF(N193="snížená",J193,0)</f>
        <v>0</v>
      </c>
      <c r="BG193" s="258">
        <f>IF(N193="zákl. přenesená",J193,0)</f>
        <v>0</v>
      </c>
      <c r="BH193" s="258">
        <f>IF(N193="sníž. přenesená",J193,0)</f>
        <v>0</v>
      </c>
      <c r="BI193" s="258">
        <f>IF(N193="nulová",J193,0)</f>
        <v>0</v>
      </c>
      <c r="BJ193" s="18" t="s">
        <v>80</v>
      </c>
      <c r="BK193" s="258">
        <f>ROUND(I193*H193,2)</f>
        <v>0</v>
      </c>
      <c r="BL193" s="18" t="s">
        <v>180</v>
      </c>
      <c r="BM193" s="257" t="s">
        <v>527</v>
      </c>
    </row>
    <row r="194" spans="1:51" s="13" customFormat="1" ht="12">
      <c r="A194" s="13"/>
      <c r="B194" s="259"/>
      <c r="C194" s="260"/>
      <c r="D194" s="261" t="s">
        <v>223</v>
      </c>
      <c r="E194" s="262" t="s">
        <v>1</v>
      </c>
      <c r="F194" s="263" t="s">
        <v>528</v>
      </c>
      <c r="G194" s="260"/>
      <c r="H194" s="264">
        <v>198.41</v>
      </c>
      <c r="I194" s="265"/>
      <c r="J194" s="260"/>
      <c r="K194" s="260"/>
      <c r="L194" s="266"/>
      <c r="M194" s="267"/>
      <c r="N194" s="268"/>
      <c r="O194" s="268"/>
      <c r="P194" s="268"/>
      <c r="Q194" s="268"/>
      <c r="R194" s="268"/>
      <c r="S194" s="268"/>
      <c r="T194" s="26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70" t="s">
        <v>223</v>
      </c>
      <c r="AU194" s="270" t="s">
        <v>82</v>
      </c>
      <c r="AV194" s="13" t="s">
        <v>82</v>
      </c>
      <c r="AW194" s="13" t="s">
        <v>30</v>
      </c>
      <c r="AX194" s="13" t="s">
        <v>80</v>
      </c>
      <c r="AY194" s="270" t="s">
        <v>174</v>
      </c>
    </row>
    <row r="195" spans="1:65" s="2" customFormat="1" ht="32.4" customHeight="1">
      <c r="A195" s="39"/>
      <c r="B195" s="40"/>
      <c r="C195" s="245" t="s">
        <v>307</v>
      </c>
      <c r="D195" s="245" t="s">
        <v>176</v>
      </c>
      <c r="E195" s="246" t="s">
        <v>529</v>
      </c>
      <c r="F195" s="247" t="s">
        <v>530</v>
      </c>
      <c r="G195" s="248" t="s">
        <v>188</v>
      </c>
      <c r="H195" s="249">
        <v>3968.19</v>
      </c>
      <c r="I195" s="250"/>
      <c r="J195" s="251">
        <f>ROUND(I195*H195,2)</f>
        <v>0</v>
      </c>
      <c r="K195" s="252"/>
      <c r="L195" s="45"/>
      <c r="M195" s="253" t="s">
        <v>1</v>
      </c>
      <c r="N195" s="254" t="s">
        <v>38</v>
      </c>
      <c r="O195" s="92"/>
      <c r="P195" s="255">
        <f>O195*H195</f>
        <v>0</v>
      </c>
      <c r="Q195" s="255">
        <v>0</v>
      </c>
      <c r="R195" s="255">
        <f>Q195*H195</f>
        <v>0</v>
      </c>
      <c r="S195" s="255">
        <v>0</v>
      </c>
      <c r="T195" s="256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57" t="s">
        <v>180</v>
      </c>
      <c r="AT195" s="257" t="s">
        <v>176</v>
      </c>
      <c r="AU195" s="257" t="s">
        <v>82</v>
      </c>
      <c r="AY195" s="18" t="s">
        <v>174</v>
      </c>
      <c r="BE195" s="258">
        <f>IF(N195="základní",J195,0)</f>
        <v>0</v>
      </c>
      <c r="BF195" s="258">
        <f>IF(N195="snížená",J195,0)</f>
        <v>0</v>
      </c>
      <c r="BG195" s="258">
        <f>IF(N195="zákl. přenesená",J195,0)</f>
        <v>0</v>
      </c>
      <c r="BH195" s="258">
        <f>IF(N195="sníž. přenesená",J195,0)</f>
        <v>0</v>
      </c>
      <c r="BI195" s="258">
        <f>IF(N195="nulová",J195,0)</f>
        <v>0</v>
      </c>
      <c r="BJ195" s="18" t="s">
        <v>80</v>
      </c>
      <c r="BK195" s="258">
        <f>ROUND(I195*H195,2)</f>
        <v>0</v>
      </c>
      <c r="BL195" s="18" t="s">
        <v>180</v>
      </c>
      <c r="BM195" s="257" t="s">
        <v>531</v>
      </c>
    </row>
    <row r="196" spans="1:51" s="13" customFormat="1" ht="12">
      <c r="A196" s="13"/>
      <c r="B196" s="259"/>
      <c r="C196" s="260"/>
      <c r="D196" s="261" t="s">
        <v>223</v>
      </c>
      <c r="E196" s="262" t="s">
        <v>1</v>
      </c>
      <c r="F196" s="263" t="s">
        <v>532</v>
      </c>
      <c r="G196" s="260"/>
      <c r="H196" s="264">
        <v>3968.19</v>
      </c>
      <c r="I196" s="265"/>
      <c r="J196" s="260"/>
      <c r="K196" s="260"/>
      <c r="L196" s="266"/>
      <c r="M196" s="267"/>
      <c r="N196" s="268"/>
      <c r="O196" s="268"/>
      <c r="P196" s="268"/>
      <c r="Q196" s="268"/>
      <c r="R196" s="268"/>
      <c r="S196" s="268"/>
      <c r="T196" s="26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70" t="s">
        <v>223</v>
      </c>
      <c r="AU196" s="270" t="s">
        <v>82</v>
      </c>
      <c r="AV196" s="13" t="s">
        <v>82</v>
      </c>
      <c r="AW196" s="13" t="s">
        <v>30</v>
      </c>
      <c r="AX196" s="13" t="s">
        <v>80</v>
      </c>
      <c r="AY196" s="270" t="s">
        <v>174</v>
      </c>
    </row>
    <row r="197" spans="1:65" s="2" customFormat="1" ht="32.4" customHeight="1">
      <c r="A197" s="39"/>
      <c r="B197" s="40"/>
      <c r="C197" s="245" t="s">
        <v>311</v>
      </c>
      <c r="D197" s="245" t="s">
        <v>176</v>
      </c>
      <c r="E197" s="246" t="s">
        <v>533</v>
      </c>
      <c r="F197" s="247" t="s">
        <v>534</v>
      </c>
      <c r="G197" s="248" t="s">
        <v>188</v>
      </c>
      <c r="H197" s="249">
        <v>198.14</v>
      </c>
      <c r="I197" s="250"/>
      <c r="J197" s="251">
        <f>ROUND(I197*H197,2)</f>
        <v>0</v>
      </c>
      <c r="K197" s="252"/>
      <c r="L197" s="45"/>
      <c r="M197" s="253" t="s">
        <v>1</v>
      </c>
      <c r="N197" s="254" t="s">
        <v>38</v>
      </c>
      <c r="O197" s="92"/>
      <c r="P197" s="255">
        <f>O197*H197</f>
        <v>0</v>
      </c>
      <c r="Q197" s="255">
        <v>0</v>
      </c>
      <c r="R197" s="255">
        <f>Q197*H197</f>
        <v>0</v>
      </c>
      <c r="S197" s="255">
        <v>0</v>
      </c>
      <c r="T197" s="256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57" t="s">
        <v>180</v>
      </c>
      <c r="AT197" s="257" t="s">
        <v>176</v>
      </c>
      <c r="AU197" s="257" t="s">
        <v>82</v>
      </c>
      <c r="AY197" s="18" t="s">
        <v>174</v>
      </c>
      <c r="BE197" s="258">
        <f>IF(N197="základní",J197,0)</f>
        <v>0</v>
      </c>
      <c r="BF197" s="258">
        <f>IF(N197="snížená",J197,0)</f>
        <v>0</v>
      </c>
      <c r="BG197" s="258">
        <f>IF(N197="zákl. přenesená",J197,0)</f>
        <v>0</v>
      </c>
      <c r="BH197" s="258">
        <f>IF(N197="sníž. přenesená",J197,0)</f>
        <v>0</v>
      </c>
      <c r="BI197" s="258">
        <f>IF(N197="nulová",J197,0)</f>
        <v>0</v>
      </c>
      <c r="BJ197" s="18" t="s">
        <v>80</v>
      </c>
      <c r="BK197" s="258">
        <f>ROUND(I197*H197,2)</f>
        <v>0</v>
      </c>
      <c r="BL197" s="18" t="s">
        <v>180</v>
      </c>
      <c r="BM197" s="257" t="s">
        <v>535</v>
      </c>
    </row>
    <row r="198" spans="1:65" s="2" customFormat="1" ht="32.4" customHeight="1">
      <c r="A198" s="39"/>
      <c r="B198" s="40"/>
      <c r="C198" s="245" t="s">
        <v>315</v>
      </c>
      <c r="D198" s="245" t="s">
        <v>176</v>
      </c>
      <c r="E198" s="246" t="s">
        <v>536</v>
      </c>
      <c r="F198" s="247" t="s">
        <v>537</v>
      </c>
      <c r="G198" s="248" t="s">
        <v>188</v>
      </c>
      <c r="H198" s="249">
        <v>251.92</v>
      </c>
      <c r="I198" s="250"/>
      <c r="J198" s="251">
        <f>ROUND(I198*H198,2)</f>
        <v>0</v>
      </c>
      <c r="K198" s="252"/>
      <c r="L198" s="45"/>
      <c r="M198" s="253" t="s">
        <v>1</v>
      </c>
      <c r="N198" s="254" t="s">
        <v>38</v>
      </c>
      <c r="O198" s="92"/>
      <c r="P198" s="255">
        <f>O198*H198</f>
        <v>0</v>
      </c>
      <c r="Q198" s="255">
        <v>0.00021</v>
      </c>
      <c r="R198" s="255">
        <f>Q198*H198</f>
        <v>0.0529032</v>
      </c>
      <c r="S198" s="255">
        <v>0</v>
      </c>
      <c r="T198" s="256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57" t="s">
        <v>180</v>
      </c>
      <c r="AT198" s="257" t="s">
        <v>176</v>
      </c>
      <c r="AU198" s="257" t="s">
        <v>82</v>
      </c>
      <c r="AY198" s="18" t="s">
        <v>174</v>
      </c>
      <c r="BE198" s="258">
        <f>IF(N198="základní",J198,0)</f>
        <v>0</v>
      </c>
      <c r="BF198" s="258">
        <f>IF(N198="snížená",J198,0)</f>
        <v>0</v>
      </c>
      <c r="BG198" s="258">
        <f>IF(N198="zákl. přenesená",J198,0)</f>
        <v>0</v>
      </c>
      <c r="BH198" s="258">
        <f>IF(N198="sníž. přenesená",J198,0)</f>
        <v>0</v>
      </c>
      <c r="BI198" s="258">
        <f>IF(N198="nulová",J198,0)</f>
        <v>0</v>
      </c>
      <c r="BJ198" s="18" t="s">
        <v>80</v>
      </c>
      <c r="BK198" s="258">
        <f>ROUND(I198*H198,2)</f>
        <v>0</v>
      </c>
      <c r="BL198" s="18" t="s">
        <v>180</v>
      </c>
      <c r="BM198" s="257" t="s">
        <v>538</v>
      </c>
    </row>
    <row r="199" spans="1:51" s="13" customFormat="1" ht="12">
      <c r="A199" s="13"/>
      <c r="B199" s="259"/>
      <c r="C199" s="260"/>
      <c r="D199" s="261" t="s">
        <v>223</v>
      </c>
      <c r="E199" s="262" t="s">
        <v>1</v>
      </c>
      <c r="F199" s="263" t="s">
        <v>539</v>
      </c>
      <c r="G199" s="260"/>
      <c r="H199" s="264">
        <v>251.92</v>
      </c>
      <c r="I199" s="265"/>
      <c r="J199" s="260"/>
      <c r="K199" s="260"/>
      <c r="L199" s="266"/>
      <c r="M199" s="267"/>
      <c r="N199" s="268"/>
      <c r="O199" s="268"/>
      <c r="P199" s="268"/>
      <c r="Q199" s="268"/>
      <c r="R199" s="268"/>
      <c r="S199" s="268"/>
      <c r="T199" s="26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70" t="s">
        <v>223</v>
      </c>
      <c r="AU199" s="270" t="s">
        <v>82</v>
      </c>
      <c r="AV199" s="13" t="s">
        <v>82</v>
      </c>
      <c r="AW199" s="13" t="s">
        <v>30</v>
      </c>
      <c r="AX199" s="13" t="s">
        <v>80</v>
      </c>
      <c r="AY199" s="270" t="s">
        <v>174</v>
      </c>
    </row>
    <row r="200" spans="1:65" s="2" customFormat="1" ht="21.6" customHeight="1">
      <c r="A200" s="39"/>
      <c r="B200" s="40"/>
      <c r="C200" s="245" t="s">
        <v>319</v>
      </c>
      <c r="D200" s="245" t="s">
        <v>176</v>
      </c>
      <c r="E200" s="246" t="s">
        <v>540</v>
      </c>
      <c r="F200" s="247" t="s">
        <v>541</v>
      </c>
      <c r="G200" s="248" t="s">
        <v>188</v>
      </c>
      <c r="H200" s="249">
        <v>251.92</v>
      </c>
      <c r="I200" s="250"/>
      <c r="J200" s="251">
        <f>ROUND(I200*H200,2)</f>
        <v>0</v>
      </c>
      <c r="K200" s="252"/>
      <c r="L200" s="45"/>
      <c r="M200" s="253" t="s">
        <v>1</v>
      </c>
      <c r="N200" s="254" t="s">
        <v>38</v>
      </c>
      <c r="O200" s="92"/>
      <c r="P200" s="255">
        <f>O200*H200</f>
        <v>0</v>
      </c>
      <c r="Q200" s="255">
        <v>4E-05</v>
      </c>
      <c r="R200" s="255">
        <f>Q200*H200</f>
        <v>0.0100768</v>
      </c>
      <c r="S200" s="255">
        <v>0</v>
      </c>
      <c r="T200" s="256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57" t="s">
        <v>180</v>
      </c>
      <c r="AT200" s="257" t="s">
        <v>176</v>
      </c>
      <c r="AU200" s="257" t="s">
        <v>82</v>
      </c>
      <c r="AY200" s="18" t="s">
        <v>174</v>
      </c>
      <c r="BE200" s="258">
        <f>IF(N200="základní",J200,0)</f>
        <v>0</v>
      </c>
      <c r="BF200" s="258">
        <f>IF(N200="snížená",J200,0)</f>
        <v>0</v>
      </c>
      <c r="BG200" s="258">
        <f>IF(N200="zákl. přenesená",J200,0)</f>
        <v>0</v>
      </c>
      <c r="BH200" s="258">
        <f>IF(N200="sníž. přenesená",J200,0)</f>
        <v>0</v>
      </c>
      <c r="BI200" s="258">
        <f>IF(N200="nulová",J200,0)</f>
        <v>0</v>
      </c>
      <c r="BJ200" s="18" t="s">
        <v>80</v>
      </c>
      <c r="BK200" s="258">
        <f>ROUND(I200*H200,2)</f>
        <v>0</v>
      </c>
      <c r="BL200" s="18" t="s">
        <v>180</v>
      </c>
      <c r="BM200" s="257" t="s">
        <v>542</v>
      </c>
    </row>
    <row r="201" spans="1:65" s="2" customFormat="1" ht="21.6" customHeight="1">
      <c r="A201" s="39"/>
      <c r="B201" s="40"/>
      <c r="C201" s="245" t="s">
        <v>323</v>
      </c>
      <c r="D201" s="245" t="s">
        <v>176</v>
      </c>
      <c r="E201" s="246" t="s">
        <v>543</v>
      </c>
      <c r="F201" s="247" t="s">
        <v>544</v>
      </c>
      <c r="G201" s="248" t="s">
        <v>221</v>
      </c>
      <c r="H201" s="249">
        <v>0.77</v>
      </c>
      <c r="I201" s="250"/>
      <c r="J201" s="251">
        <f>ROUND(I201*H201,2)</f>
        <v>0</v>
      </c>
      <c r="K201" s="252"/>
      <c r="L201" s="45"/>
      <c r="M201" s="253" t="s">
        <v>1</v>
      </c>
      <c r="N201" s="254" t="s">
        <v>38</v>
      </c>
      <c r="O201" s="92"/>
      <c r="P201" s="255">
        <f>O201*H201</f>
        <v>0</v>
      </c>
      <c r="Q201" s="255">
        <v>0</v>
      </c>
      <c r="R201" s="255">
        <f>Q201*H201</f>
        <v>0</v>
      </c>
      <c r="S201" s="255">
        <v>1.8</v>
      </c>
      <c r="T201" s="256">
        <f>S201*H201</f>
        <v>1.3860000000000001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57" t="s">
        <v>180</v>
      </c>
      <c r="AT201" s="257" t="s">
        <v>176</v>
      </c>
      <c r="AU201" s="257" t="s">
        <v>82</v>
      </c>
      <c r="AY201" s="18" t="s">
        <v>174</v>
      </c>
      <c r="BE201" s="258">
        <f>IF(N201="základní",J201,0)</f>
        <v>0</v>
      </c>
      <c r="BF201" s="258">
        <f>IF(N201="snížená",J201,0)</f>
        <v>0</v>
      </c>
      <c r="BG201" s="258">
        <f>IF(N201="zákl. přenesená",J201,0)</f>
        <v>0</v>
      </c>
      <c r="BH201" s="258">
        <f>IF(N201="sníž. přenesená",J201,0)</f>
        <v>0</v>
      </c>
      <c r="BI201" s="258">
        <f>IF(N201="nulová",J201,0)</f>
        <v>0</v>
      </c>
      <c r="BJ201" s="18" t="s">
        <v>80</v>
      </c>
      <c r="BK201" s="258">
        <f>ROUND(I201*H201,2)</f>
        <v>0</v>
      </c>
      <c r="BL201" s="18" t="s">
        <v>180</v>
      </c>
      <c r="BM201" s="257" t="s">
        <v>545</v>
      </c>
    </row>
    <row r="202" spans="1:51" s="13" customFormat="1" ht="12">
      <c r="A202" s="13"/>
      <c r="B202" s="259"/>
      <c r="C202" s="260"/>
      <c r="D202" s="261" t="s">
        <v>223</v>
      </c>
      <c r="E202" s="262" t="s">
        <v>1</v>
      </c>
      <c r="F202" s="263" t="s">
        <v>546</v>
      </c>
      <c r="G202" s="260"/>
      <c r="H202" s="264">
        <v>0.77</v>
      </c>
      <c r="I202" s="265"/>
      <c r="J202" s="260"/>
      <c r="K202" s="260"/>
      <c r="L202" s="266"/>
      <c r="M202" s="267"/>
      <c r="N202" s="268"/>
      <c r="O202" s="268"/>
      <c r="P202" s="268"/>
      <c r="Q202" s="268"/>
      <c r="R202" s="268"/>
      <c r="S202" s="268"/>
      <c r="T202" s="26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70" t="s">
        <v>223</v>
      </c>
      <c r="AU202" s="270" t="s">
        <v>82</v>
      </c>
      <c r="AV202" s="13" t="s">
        <v>82</v>
      </c>
      <c r="AW202" s="13" t="s">
        <v>30</v>
      </c>
      <c r="AX202" s="13" t="s">
        <v>80</v>
      </c>
      <c r="AY202" s="270" t="s">
        <v>174</v>
      </c>
    </row>
    <row r="203" spans="1:65" s="2" customFormat="1" ht="21.6" customHeight="1">
      <c r="A203" s="39"/>
      <c r="B203" s="40"/>
      <c r="C203" s="245" t="s">
        <v>327</v>
      </c>
      <c r="D203" s="245" t="s">
        <v>176</v>
      </c>
      <c r="E203" s="246" t="s">
        <v>547</v>
      </c>
      <c r="F203" s="247" t="s">
        <v>548</v>
      </c>
      <c r="G203" s="248" t="s">
        <v>221</v>
      </c>
      <c r="H203" s="249">
        <v>0.09</v>
      </c>
      <c r="I203" s="250"/>
      <c r="J203" s="251">
        <f>ROUND(I203*H203,2)</f>
        <v>0</v>
      </c>
      <c r="K203" s="252"/>
      <c r="L203" s="45"/>
      <c r="M203" s="253" t="s">
        <v>1</v>
      </c>
      <c r="N203" s="254" t="s">
        <v>38</v>
      </c>
      <c r="O203" s="92"/>
      <c r="P203" s="255">
        <f>O203*H203</f>
        <v>0</v>
      </c>
      <c r="Q203" s="255">
        <v>0</v>
      </c>
      <c r="R203" s="255">
        <f>Q203*H203</f>
        <v>0</v>
      </c>
      <c r="S203" s="255">
        <v>2.4</v>
      </c>
      <c r="T203" s="256">
        <f>S203*H203</f>
        <v>0.216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57" t="s">
        <v>180</v>
      </c>
      <c r="AT203" s="257" t="s">
        <v>176</v>
      </c>
      <c r="AU203" s="257" t="s">
        <v>82</v>
      </c>
      <c r="AY203" s="18" t="s">
        <v>174</v>
      </c>
      <c r="BE203" s="258">
        <f>IF(N203="základní",J203,0)</f>
        <v>0</v>
      </c>
      <c r="BF203" s="258">
        <f>IF(N203="snížená",J203,0)</f>
        <v>0</v>
      </c>
      <c r="BG203" s="258">
        <f>IF(N203="zákl. přenesená",J203,0)</f>
        <v>0</v>
      </c>
      <c r="BH203" s="258">
        <f>IF(N203="sníž. přenesená",J203,0)</f>
        <v>0</v>
      </c>
      <c r="BI203" s="258">
        <f>IF(N203="nulová",J203,0)</f>
        <v>0</v>
      </c>
      <c r="BJ203" s="18" t="s">
        <v>80</v>
      </c>
      <c r="BK203" s="258">
        <f>ROUND(I203*H203,2)</f>
        <v>0</v>
      </c>
      <c r="BL203" s="18" t="s">
        <v>180</v>
      </c>
      <c r="BM203" s="257" t="s">
        <v>549</v>
      </c>
    </row>
    <row r="204" spans="1:51" s="13" customFormat="1" ht="12">
      <c r="A204" s="13"/>
      <c r="B204" s="259"/>
      <c r="C204" s="260"/>
      <c r="D204" s="261" t="s">
        <v>223</v>
      </c>
      <c r="E204" s="262" t="s">
        <v>1</v>
      </c>
      <c r="F204" s="263" t="s">
        <v>550</v>
      </c>
      <c r="G204" s="260"/>
      <c r="H204" s="264">
        <v>0.09</v>
      </c>
      <c r="I204" s="265"/>
      <c r="J204" s="260"/>
      <c r="K204" s="260"/>
      <c r="L204" s="266"/>
      <c r="M204" s="267"/>
      <c r="N204" s="268"/>
      <c r="O204" s="268"/>
      <c r="P204" s="268"/>
      <c r="Q204" s="268"/>
      <c r="R204" s="268"/>
      <c r="S204" s="268"/>
      <c r="T204" s="26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70" t="s">
        <v>223</v>
      </c>
      <c r="AU204" s="270" t="s">
        <v>82</v>
      </c>
      <c r="AV204" s="13" t="s">
        <v>82</v>
      </c>
      <c r="AW204" s="13" t="s">
        <v>30</v>
      </c>
      <c r="AX204" s="13" t="s">
        <v>80</v>
      </c>
      <c r="AY204" s="270" t="s">
        <v>174</v>
      </c>
    </row>
    <row r="205" spans="1:65" s="2" customFormat="1" ht="32.4" customHeight="1">
      <c r="A205" s="39"/>
      <c r="B205" s="40"/>
      <c r="C205" s="245" t="s">
        <v>332</v>
      </c>
      <c r="D205" s="245" t="s">
        <v>176</v>
      </c>
      <c r="E205" s="246" t="s">
        <v>551</v>
      </c>
      <c r="F205" s="247" t="s">
        <v>552</v>
      </c>
      <c r="G205" s="248" t="s">
        <v>221</v>
      </c>
      <c r="H205" s="249">
        <v>7.677</v>
      </c>
      <c r="I205" s="250"/>
      <c r="J205" s="251">
        <f>ROUND(I205*H205,2)</f>
        <v>0</v>
      </c>
      <c r="K205" s="252"/>
      <c r="L205" s="45"/>
      <c r="M205" s="253" t="s">
        <v>1</v>
      </c>
      <c r="N205" s="254" t="s">
        <v>38</v>
      </c>
      <c r="O205" s="92"/>
      <c r="P205" s="255">
        <f>O205*H205</f>
        <v>0</v>
      </c>
      <c r="Q205" s="255">
        <v>0</v>
      </c>
      <c r="R205" s="255">
        <f>Q205*H205</f>
        <v>0</v>
      </c>
      <c r="S205" s="255">
        <v>2.2</v>
      </c>
      <c r="T205" s="256">
        <f>S205*H205</f>
        <v>16.889400000000002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57" t="s">
        <v>180</v>
      </c>
      <c r="AT205" s="257" t="s">
        <v>176</v>
      </c>
      <c r="AU205" s="257" t="s">
        <v>82</v>
      </c>
      <c r="AY205" s="18" t="s">
        <v>174</v>
      </c>
      <c r="BE205" s="258">
        <f>IF(N205="základní",J205,0)</f>
        <v>0</v>
      </c>
      <c r="BF205" s="258">
        <f>IF(N205="snížená",J205,0)</f>
        <v>0</v>
      </c>
      <c r="BG205" s="258">
        <f>IF(N205="zákl. přenesená",J205,0)</f>
        <v>0</v>
      </c>
      <c r="BH205" s="258">
        <f>IF(N205="sníž. přenesená",J205,0)</f>
        <v>0</v>
      </c>
      <c r="BI205" s="258">
        <f>IF(N205="nulová",J205,0)</f>
        <v>0</v>
      </c>
      <c r="BJ205" s="18" t="s">
        <v>80</v>
      </c>
      <c r="BK205" s="258">
        <f>ROUND(I205*H205,2)</f>
        <v>0</v>
      </c>
      <c r="BL205" s="18" t="s">
        <v>180</v>
      </c>
      <c r="BM205" s="257" t="s">
        <v>553</v>
      </c>
    </row>
    <row r="206" spans="1:51" s="13" customFormat="1" ht="12">
      <c r="A206" s="13"/>
      <c r="B206" s="259"/>
      <c r="C206" s="260"/>
      <c r="D206" s="261" t="s">
        <v>223</v>
      </c>
      <c r="E206" s="262" t="s">
        <v>1</v>
      </c>
      <c r="F206" s="263" t="s">
        <v>554</v>
      </c>
      <c r="G206" s="260"/>
      <c r="H206" s="264">
        <v>6.233</v>
      </c>
      <c r="I206" s="265"/>
      <c r="J206" s="260"/>
      <c r="K206" s="260"/>
      <c r="L206" s="266"/>
      <c r="M206" s="267"/>
      <c r="N206" s="268"/>
      <c r="O206" s="268"/>
      <c r="P206" s="268"/>
      <c r="Q206" s="268"/>
      <c r="R206" s="268"/>
      <c r="S206" s="268"/>
      <c r="T206" s="26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70" t="s">
        <v>223</v>
      </c>
      <c r="AU206" s="270" t="s">
        <v>82</v>
      </c>
      <c r="AV206" s="13" t="s">
        <v>82</v>
      </c>
      <c r="AW206" s="13" t="s">
        <v>30</v>
      </c>
      <c r="AX206" s="13" t="s">
        <v>73</v>
      </c>
      <c r="AY206" s="270" t="s">
        <v>174</v>
      </c>
    </row>
    <row r="207" spans="1:51" s="13" customFormat="1" ht="12">
      <c r="A207" s="13"/>
      <c r="B207" s="259"/>
      <c r="C207" s="260"/>
      <c r="D207" s="261" t="s">
        <v>223</v>
      </c>
      <c r="E207" s="262" t="s">
        <v>1</v>
      </c>
      <c r="F207" s="263" t="s">
        <v>508</v>
      </c>
      <c r="G207" s="260"/>
      <c r="H207" s="264">
        <v>1.444</v>
      </c>
      <c r="I207" s="265"/>
      <c r="J207" s="260"/>
      <c r="K207" s="260"/>
      <c r="L207" s="266"/>
      <c r="M207" s="267"/>
      <c r="N207" s="268"/>
      <c r="O207" s="268"/>
      <c r="P207" s="268"/>
      <c r="Q207" s="268"/>
      <c r="R207" s="268"/>
      <c r="S207" s="268"/>
      <c r="T207" s="26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70" t="s">
        <v>223</v>
      </c>
      <c r="AU207" s="270" t="s">
        <v>82</v>
      </c>
      <c r="AV207" s="13" t="s">
        <v>82</v>
      </c>
      <c r="AW207" s="13" t="s">
        <v>30</v>
      </c>
      <c r="AX207" s="13" t="s">
        <v>73</v>
      </c>
      <c r="AY207" s="270" t="s">
        <v>174</v>
      </c>
    </row>
    <row r="208" spans="1:51" s="14" customFormat="1" ht="12">
      <c r="A208" s="14"/>
      <c r="B208" s="285"/>
      <c r="C208" s="286"/>
      <c r="D208" s="261" t="s">
        <v>223</v>
      </c>
      <c r="E208" s="287" t="s">
        <v>1</v>
      </c>
      <c r="F208" s="288" t="s">
        <v>521</v>
      </c>
      <c r="G208" s="286"/>
      <c r="H208" s="289">
        <v>7.677</v>
      </c>
      <c r="I208" s="290"/>
      <c r="J208" s="286"/>
      <c r="K208" s="286"/>
      <c r="L208" s="291"/>
      <c r="M208" s="292"/>
      <c r="N208" s="293"/>
      <c r="O208" s="293"/>
      <c r="P208" s="293"/>
      <c r="Q208" s="293"/>
      <c r="R208" s="293"/>
      <c r="S208" s="293"/>
      <c r="T208" s="29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95" t="s">
        <v>223</v>
      </c>
      <c r="AU208" s="295" t="s">
        <v>82</v>
      </c>
      <c r="AV208" s="14" t="s">
        <v>180</v>
      </c>
      <c r="AW208" s="14" t="s">
        <v>30</v>
      </c>
      <c r="AX208" s="14" t="s">
        <v>80</v>
      </c>
      <c r="AY208" s="295" t="s">
        <v>174</v>
      </c>
    </row>
    <row r="209" spans="1:65" s="2" customFormat="1" ht="21.6" customHeight="1">
      <c r="A209" s="39"/>
      <c r="B209" s="40"/>
      <c r="C209" s="245" t="s">
        <v>336</v>
      </c>
      <c r="D209" s="245" t="s">
        <v>176</v>
      </c>
      <c r="E209" s="246" t="s">
        <v>555</v>
      </c>
      <c r="F209" s="247" t="s">
        <v>556</v>
      </c>
      <c r="G209" s="248" t="s">
        <v>188</v>
      </c>
      <c r="H209" s="249">
        <v>59.25</v>
      </c>
      <c r="I209" s="250"/>
      <c r="J209" s="251">
        <f>ROUND(I209*H209,2)</f>
        <v>0</v>
      </c>
      <c r="K209" s="252"/>
      <c r="L209" s="45"/>
      <c r="M209" s="253" t="s">
        <v>1</v>
      </c>
      <c r="N209" s="254" t="s">
        <v>38</v>
      </c>
      <c r="O209" s="92"/>
      <c r="P209" s="255">
        <f>O209*H209</f>
        <v>0</v>
      </c>
      <c r="Q209" s="255">
        <v>0</v>
      </c>
      <c r="R209" s="255">
        <f>Q209*H209</f>
        <v>0</v>
      </c>
      <c r="S209" s="255">
        <v>0</v>
      </c>
      <c r="T209" s="256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57" t="s">
        <v>180</v>
      </c>
      <c r="AT209" s="257" t="s">
        <v>176</v>
      </c>
      <c r="AU209" s="257" t="s">
        <v>82</v>
      </c>
      <c r="AY209" s="18" t="s">
        <v>174</v>
      </c>
      <c r="BE209" s="258">
        <f>IF(N209="základní",J209,0)</f>
        <v>0</v>
      </c>
      <c r="BF209" s="258">
        <f>IF(N209="snížená",J209,0)</f>
        <v>0</v>
      </c>
      <c r="BG209" s="258">
        <f>IF(N209="zákl. přenesená",J209,0)</f>
        <v>0</v>
      </c>
      <c r="BH209" s="258">
        <f>IF(N209="sníž. přenesená",J209,0)</f>
        <v>0</v>
      </c>
      <c r="BI209" s="258">
        <f>IF(N209="nulová",J209,0)</f>
        <v>0</v>
      </c>
      <c r="BJ209" s="18" t="s">
        <v>80</v>
      </c>
      <c r="BK209" s="258">
        <f>ROUND(I209*H209,2)</f>
        <v>0</v>
      </c>
      <c r="BL209" s="18" t="s">
        <v>180</v>
      </c>
      <c r="BM209" s="257" t="s">
        <v>557</v>
      </c>
    </row>
    <row r="210" spans="1:65" s="2" customFormat="1" ht="32.4" customHeight="1">
      <c r="A210" s="39"/>
      <c r="B210" s="40"/>
      <c r="C210" s="245" t="s">
        <v>341</v>
      </c>
      <c r="D210" s="245" t="s">
        <v>176</v>
      </c>
      <c r="E210" s="246" t="s">
        <v>558</v>
      </c>
      <c r="F210" s="247" t="s">
        <v>559</v>
      </c>
      <c r="G210" s="248" t="s">
        <v>188</v>
      </c>
      <c r="H210" s="249">
        <v>68.138</v>
      </c>
      <c r="I210" s="250"/>
      <c r="J210" s="251">
        <f>ROUND(I210*H210,2)</f>
        <v>0</v>
      </c>
      <c r="K210" s="252"/>
      <c r="L210" s="45"/>
      <c r="M210" s="253" t="s">
        <v>1</v>
      </c>
      <c r="N210" s="254" t="s">
        <v>38</v>
      </c>
      <c r="O210" s="92"/>
      <c r="P210" s="255">
        <f>O210*H210</f>
        <v>0</v>
      </c>
      <c r="Q210" s="255">
        <v>0</v>
      </c>
      <c r="R210" s="255">
        <f>Q210*H210</f>
        <v>0</v>
      </c>
      <c r="S210" s="255">
        <v>0.035</v>
      </c>
      <c r="T210" s="256">
        <f>S210*H210</f>
        <v>2.3848300000000004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57" t="s">
        <v>180</v>
      </c>
      <c r="AT210" s="257" t="s">
        <v>176</v>
      </c>
      <c r="AU210" s="257" t="s">
        <v>82</v>
      </c>
      <c r="AY210" s="18" t="s">
        <v>174</v>
      </c>
      <c r="BE210" s="258">
        <f>IF(N210="základní",J210,0)</f>
        <v>0</v>
      </c>
      <c r="BF210" s="258">
        <f>IF(N210="snížená",J210,0)</f>
        <v>0</v>
      </c>
      <c r="BG210" s="258">
        <f>IF(N210="zákl. přenesená",J210,0)</f>
        <v>0</v>
      </c>
      <c r="BH210" s="258">
        <f>IF(N210="sníž. přenesená",J210,0)</f>
        <v>0</v>
      </c>
      <c r="BI210" s="258">
        <f>IF(N210="nulová",J210,0)</f>
        <v>0</v>
      </c>
      <c r="BJ210" s="18" t="s">
        <v>80</v>
      </c>
      <c r="BK210" s="258">
        <f>ROUND(I210*H210,2)</f>
        <v>0</v>
      </c>
      <c r="BL210" s="18" t="s">
        <v>180</v>
      </c>
      <c r="BM210" s="257" t="s">
        <v>560</v>
      </c>
    </row>
    <row r="211" spans="1:51" s="13" customFormat="1" ht="12">
      <c r="A211" s="13"/>
      <c r="B211" s="259"/>
      <c r="C211" s="260"/>
      <c r="D211" s="261" t="s">
        <v>223</v>
      </c>
      <c r="E211" s="262" t="s">
        <v>1</v>
      </c>
      <c r="F211" s="263" t="s">
        <v>561</v>
      </c>
      <c r="G211" s="260"/>
      <c r="H211" s="264">
        <v>68.138</v>
      </c>
      <c r="I211" s="265"/>
      <c r="J211" s="260"/>
      <c r="K211" s="260"/>
      <c r="L211" s="266"/>
      <c r="M211" s="267"/>
      <c r="N211" s="268"/>
      <c r="O211" s="268"/>
      <c r="P211" s="268"/>
      <c r="Q211" s="268"/>
      <c r="R211" s="268"/>
      <c r="S211" s="268"/>
      <c r="T211" s="26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70" t="s">
        <v>223</v>
      </c>
      <c r="AU211" s="270" t="s">
        <v>82</v>
      </c>
      <c r="AV211" s="13" t="s">
        <v>82</v>
      </c>
      <c r="AW211" s="13" t="s">
        <v>30</v>
      </c>
      <c r="AX211" s="13" t="s">
        <v>80</v>
      </c>
      <c r="AY211" s="270" t="s">
        <v>174</v>
      </c>
    </row>
    <row r="212" spans="1:65" s="2" customFormat="1" ht="21.6" customHeight="1">
      <c r="A212" s="39"/>
      <c r="B212" s="40"/>
      <c r="C212" s="245" t="s">
        <v>346</v>
      </c>
      <c r="D212" s="245" t="s">
        <v>176</v>
      </c>
      <c r="E212" s="246" t="s">
        <v>562</v>
      </c>
      <c r="F212" s="247" t="s">
        <v>563</v>
      </c>
      <c r="G212" s="248" t="s">
        <v>188</v>
      </c>
      <c r="H212" s="249">
        <v>0.6</v>
      </c>
      <c r="I212" s="250"/>
      <c r="J212" s="251">
        <f>ROUND(I212*H212,2)</f>
        <v>0</v>
      </c>
      <c r="K212" s="252"/>
      <c r="L212" s="45"/>
      <c r="M212" s="253" t="s">
        <v>1</v>
      </c>
      <c r="N212" s="254" t="s">
        <v>38</v>
      </c>
      <c r="O212" s="92"/>
      <c r="P212" s="255">
        <f>O212*H212</f>
        <v>0</v>
      </c>
      <c r="Q212" s="255">
        <v>0</v>
      </c>
      <c r="R212" s="255">
        <f>Q212*H212</f>
        <v>0</v>
      </c>
      <c r="S212" s="255">
        <v>0.073</v>
      </c>
      <c r="T212" s="256">
        <f>S212*H212</f>
        <v>0.0438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57" t="s">
        <v>180</v>
      </c>
      <c r="AT212" s="257" t="s">
        <v>176</v>
      </c>
      <c r="AU212" s="257" t="s">
        <v>82</v>
      </c>
      <c r="AY212" s="18" t="s">
        <v>174</v>
      </c>
      <c r="BE212" s="258">
        <f>IF(N212="základní",J212,0)</f>
        <v>0</v>
      </c>
      <c r="BF212" s="258">
        <f>IF(N212="snížená",J212,0)</f>
        <v>0</v>
      </c>
      <c r="BG212" s="258">
        <f>IF(N212="zákl. přenesená",J212,0)</f>
        <v>0</v>
      </c>
      <c r="BH212" s="258">
        <f>IF(N212="sníž. přenesená",J212,0)</f>
        <v>0</v>
      </c>
      <c r="BI212" s="258">
        <f>IF(N212="nulová",J212,0)</f>
        <v>0</v>
      </c>
      <c r="BJ212" s="18" t="s">
        <v>80</v>
      </c>
      <c r="BK212" s="258">
        <f>ROUND(I212*H212,2)</f>
        <v>0</v>
      </c>
      <c r="BL212" s="18" t="s">
        <v>180</v>
      </c>
      <c r="BM212" s="257" t="s">
        <v>564</v>
      </c>
    </row>
    <row r="213" spans="1:51" s="13" customFormat="1" ht="12">
      <c r="A213" s="13"/>
      <c r="B213" s="259"/>
      <c r="C213" s="260"/>
      <c r="D213" s="261" t="s">
        <v>223</v>
      </c>
      <c r="E213" s="262" t="s">
        <v>1</v>
      </c>
      <c r="F213" s="263" t="s">
        <v>565</v>
      </c>
      <c r="G213" s="260"/>
      <c r="H213" s="264">
        <v>0.6</v>
      </c>
      <c r="I213" s="265"/>
      <c r="J213" s="260"/>
      <c r="K213" s="260"/>
      <c r="L213" s="266"/>
      <c r="M213" s="267"/>
      <c r="N213" s="268"/>
      <c r="O213" s="268"/>
      <c r="P213" s="268"/>
      <c r="Q213" s="268"/>
      <c r="R213" s="268"/>
      <c r="S213" s="268"/>
      <c r="T213" s="26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70" t="s">
        <v>223</v>
      </c>
      <c r="AU213" s="270" t="s">
        <v>82</v>
      </c>
      <c r="AV213" s="13" t="s">
        <v>82</v>
      </c>
      <c r="AW213" s="13" t="s">
        <v>30</v>
      </c>
      <c r="AX213" s="13" t="s">
        <v>80</v>
      </c>
      <c r="AY213" s="270" t="s">
        <v>174</v>
      </c>
    </row>
    <row r="214" spans="1:65" s="2" customFormat="1" ht="21.6" customHeight="1">
      <c r="A214" s="39"/>
      <c r="B214" s="40"/>
      <c r="C214" s="245" t="s">
        <v>350</v>
      </c>
      <c r="D214" s="245" t="s">
        <v>176</v>
      </c>
      <c r="E214" s="246" t="s">
        <v>566</v>
      </c>
      <c r="F214" s="247" t="s">
        <v>567</v>
      </c>
      <c r="G214" s="248" t="s">
        <v>188</v>
      </c>
      <c r="H214" s="249">
        <v>11.52</v>
      </c>
      <c r="I214" s="250"/>
      <c r="J214" s="251">
        <f>ROUND(I214*H214,2)</f>
        <v>0</v>
      </c>
      <c r="K214" s="252"/>
      <c r="L214" s="45"/>
      <c r="M214" s="253" t="s">
        <v>1</v>
      </c>
      <c r="N214" s="254" t="s">
        <v>38</v>
      </c>
      <c r="O214" s="92"/>
      <c r="P214" s="255">
        <f>O214*H214</f>
        <v>0</v>
      </c>
      <c r="Q214" s="255">
        <v>0</v>
      </c>
      <c r="R214" s="255">
        <f>Q214*H214</f>
        <v>0</v>
      </c>
      <c r="S214" s="255">
        <v>0.059</v>
      </c>
      <c r="T214" s="256">
        <f>S214*H214</f>
        <v>0.67968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57" t="s">
        <v>180</v>
      </c>
      <c r="AT214" s="257" t="s">
        <v>176</v>
      </c>
      <c r="AU214" s="257" t="s">
        <v>82</v>
      </c>
      <c r="AY214" s="18" t="s">
        <v>174</v>
      </c>
      <c r="BE214" s="258">
        <f>IF(N214="základní",J214,0)</f>
        <v>0</v>
      </c>
      <c r="BF214" s="258">
        <f>IF(N214="snížená",J214,0)</f>
        <v>0</v>
      </c>
      <c r="BG214" s="258">
        <f>IF(N214="zákl. přenesená",J214,0)</f>
        <v>0</v>
      </c>
      <c r="BH214" s="258">
        <f>IF(N214="sníž. přenesená",J214,0)</f>
        <v>0</v>
      </c>
      <c r="BI214" s="258">
        <f>IF(N214="nulová",J214,0)</f>
        <v>0</v>
      </c>
      <c r="BJ214" s="18" t="s">
        <v>80</v>
      </c>
      <c r="BK214" s="258">
        <f>ROUND(I214*H214,2)</f>
        <v>0</v>
      </c>
      <c r="BL214" s="18" t="s">
        <v>180</v>
      </c>
      <c r="BM214" s="257" t="s">
        <v>568</v>
      </c>
    </row>
    <row r="215" spans="1:51" s="13" customFormat="1" ht="12">
      <c r="A215" s="13"/>
      <c r="B215" s="259"/>
      <c r="C215" s="260"/>
      <c r="D215" s="261" t="s">
        <v>223</v>
      </c>
      <c r="E215" s="262" t="s">
        <v>1</v>
      </c>
      <c r="F215" s="263" t="s">
        <v>569</v>
      </c>
      <c r="G215" s="260"/>
      <c r="H215" s="264">
        <v>11.52</v>
      </c>
      <c r="I215" s="265"/>
      <c r="J215" s="260"/>
      <c r="K215" s="260"/>
      <c r="L215" s="266"/>
      <c r="M215" s="267"/>
      <c r="N215" s="268"/>
      <c r="O215" s="268"/>
      <c r="P215" s="268"/>
      <c r="Q215" s="268"/>
      <c r="R215" s="268"/>
      <c r="S215" s="268"/>
      <c r="T215" s="26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70" t="s">
        <v>223</v>
      </c>
      <c r="AU215" s="270" t="s">
        <v>82</v>
      </c>
      <c r="AV215" s="13" t="s">
        <v>82</v>
      </c>
      <c r="AW215" s="13" t="s">
        <v>30</v>
      </c>
      <c r="AX215" s="13" t="s">
        <v>80</v>
      </c>
      <c r="AY215" s="270" t="s">
        <v>174</v>
      </c>
    </row>
    <row r="216" spans="1:65" s="2" customFormat="1" ht="21.6" customHeight="1">
      <c r="A216" s="39"/>
      <c r="B216" s="40"/>
      <c r="C216" s="245" t="s">
        <v>355</v>
      </c>
      <c r="D216" s="245" t="s">
        <v>176</v>
      </c>
      <c r="E216" s="246" t="s">
        <v>570</v>
      </c>
      <c r="F216" s="247" t="s">
        <v>571</v>
      </c>
      <c r="G216" s="248" t="s">
        <v>188</v>
      </c>
      <c r="H216" s="249">
        <v>1.576</v>
      </c>
      <c r="I216" s="250"/>
      <c r="J216" s="251">
        <f>ROUND(I216*H216,2)</f>
        <v>0</v>
      </c>
      <c r="K216" s="252"/>
      <c r="L216" s="45"/>
      <c r="M216" s="253" t="s">
        <v>1</v>
      </c>
      <c r="N216" s="254" t="s">
        <v>38</v>
      </c>
      <c r="O216" s="92"/>
      <c r="P216" s="255">
        <f>O216*H216</f>
        <v>0</v>
      </c>
      <c r="Q216" s="255">
        <v>0</v>
      </c>
      <c r="R216" s="255">
        <f>Q216*H216</f>
        <v>0</v>
      </c>
      <c r="S216" s="255">
        <v>0.083</v>
      </c>
      <c r="T216" s="256">
        <f>S216*H216</f>
        <v>0.130808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57" t="s">
        <v>180</v>
      </c>
      <c r="AT216" s="257" t="s">
        <v>176</v>
      </c>
      <c r="AU216" s="257" t="s">
        <v>82</v>
      </c>
      <c r="AY216" s="18" t="s">
        <v>174</v>
      </c>
      <c r="BE216" s="258">
        <f>IF(N216="základní",J216,0)</f>
        <v>0</v>
      </c>
      <c r="BF216" s="258">
        <f>IF(N216="snížená",J216,0)</f>
        <v>0</v>
      </c>
      <c r="BG216" s="258">
        <f>IF(N216="zákl. přenesená",J216,0)</f>
        <v>0</v>
      </c>
      <c r="BH216" s="258">
        <f>IF(N216="sníž. přenesená",J216,0)</f>
        <v>0</v>
      </c>
      <c r="BI216" s="258">
        <f>IF(N216="nulová",J216,0)</f>
        <v>0</v>
      </c>
      <c r="BJ216" s="18" t="s">
        <v>80</v>
      </c>
      <c r="BK216" s="258">
        <f>ROUND(I216*H216,2)</f>
        <v>0</v>
      </c>
      <c r="BL216" s="18" t="s">
        <v>180</v>
      </c>
      <c r="BM216" s="257" t="s">
        <v>572</v>
      </c>
    </row>
    <row r="217" spans="1:51" s="13" customFormat="1" ht="12">
      <c r="A217" s="13"/>
      <c r="B217" s="259"/>
      <c r="C217" s="260"/>
      <c r="D217" s="261" t="s">
        <v>223</v>
      </c>
      <c r="E217" s="262" t="s">
        <v>1</v>
      </c>
      <c r="F217" s="263" t="s">
        <v>573</v>
      </c>
      <c r="G217" s="260"/>
      <c r="H217" s="264">
        <v>1.576</v>
      </c>
      <c r="I217" s="265"/>
      <c r="J217" s="260"/>
      <c r="K217" s="260"/>
      <c r="L217" s="266"/>
      <c r="M217" s="267"/>
      <c r="N217" s="268"/>
      <c r="O217" s="268"/>
      <c r="P217" s="268"/>
      <c r="Q217" s="268"/>
      <c r="R217" s="268"/>
      <c r="S217" s="268"/>
      <c r="T217" s="26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70" t="s">
        <v>223</v>
      </c>
      <c r="AU217" s="270" t="s">
        <v>82</v>
      </c>
      <c r="AV217" s="13" t="s">
        <v>82</v>
      </c>
      <c r="AW217" s="13" t="s">
        <v>30</v>
      </c>
      <c r="AX217" s="13" t="s">
        <v>80</v>
      </c>
      <c r="AY217" s="270" t="s">
        <v>174</v>
      </c>
    </row>
    <row r="218" spans="1:65" s="2" customFormat="1" ht="21.6" customHeight="1">
      <c r="A218" s="39"/>
      <c r="B218" s="40"/>
      <c r="C218" s="245" t="s">
        <v>359</v>
      </c>
      <c r="D218" s="245" t="s">
        <v>176</v>
      </c>
      <c r="E218" s="246" t="s">
        <v>574</v>
      </c>
      <c r="F218" s="247" t="s">
        <v>575</v>
      </c>
      <c r="G218" s="248" t="s">
        <v>188</v>
      </c>
      <c r="H218" s="249">
        <v>7.26</v>
      </c>
      <c r="I218" s="250"/>
      <c r="J218" s="251">
        <f>ROUND(I218*H218,2)</f>
        <v>0</v>
      </c>
      <c r="K218" s="252"/>
      <c r="L218" s="45"/>
      <c r="M218" s="253" t="s">
        <v>1</v>
      </c>
      <c r="N218" s="254" t="s">
        <v>38</v>
      </c>
      <c r="O218" s="92"/>
      <c r="P218" s="255">
        <f>O218*H218</f>
        <v>0</v>
      </c>
      <c r="Q218" s="255">
        <v>0</v>
      </c>
      <c r="R218" s="255">
        <f>Q218*H218</f>
        <v>0</v>
      </c>
      <c r="S218" s="255">
        <v>0.062</v>
      </c>
      <c r="T218" s="256">
        <f>S218*H218</f>
        <v>0.45011999999999996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57" t="s">
        <v>180</v>
      </c>
      <c r="AT218" s="257" t="s">
        <v>176</v>
      </c>
      <c r="AU218" s="257" t="s">
        <v>82</v>
      </c>
      <c r="AY218" s="18" t="s">
        <v>174</v>
      </c>
      <c r="BE218" s="258">
        <f>IF(N218="základní",J218,0)</f>
        <v>0</v>
      </c>
      <c r="BF218" s="258">
        <f>IF(N218="snížená",J218,0)</f>
        <v>0</v>
      </c>
      <c r="BG218" s="258">
        <f>IF(N218="zákl. přenesená",J218,0)</f>
        <v>0</v>
      </c>
      <c r="BH218" s="258">
        <f>IF(N218="sníž. přenesená",J218,0)</f>
        <v>0</v>
      </c>
      <c r="BI218" s="258">
        <f>IF(N218="nulová",J218,0)</f>
        <v>0</v>
      </c>
      <c r="BJ218" s="18" t="s">
        <v>80</v>
      </c>
      <c r="BK218" s="258">
        <f>ROUND(I218*H218,2)</f>
        <v>0</v>
      </c>
      <c r="BL218" s="18" t="s">
        <v>180</v>
      </c>
      <c r="BM218" s="257" t="s">
        <v>576</v>
      </c>
    </row>
    <row r="219" spans="1:51" s="13" customFormat="1" ht="12">
      <c r="A219" s="13"/>
      <c r="B219" s="259"/>
      <c r="C219" s="260"/>
      <c r="D219" s="261" t="s">
        <v>223</v>
      </c>
      <c r="E219" s="262" t="s">
        <v>1</v>
      </c>
      <c r="F219" s="263" t="s">
        <v>577</v>
      </c>
      <c r="G219" s="260"/>
      <c r="H219" s="264">
        <v>7.26</v>
      </c>
      <c r="I219" s="265"/>
      <c r="J219" s="260"/>
      <c r="K219" s="260"/>
      <c r="L219" s="266"/>
      <c r="M219" s="267"/>
      <c r="N219" s="268"/>
      <c r="O219" s="268"/>
      <c r="P219" s="268"/>
      <c r="Q219" s="268"/>
      <c r="R219" s="268"/>
      <c r="S219" s="268"/>
      <c r="T219" s="26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70" t="s">
        <v>223</v>
      </c>
      <c r="AU219" s="270" t="s">
        <v>82</v>
      </c>
      <c r="AV219" s="13" t="s">
        <v>82</v>
      </c>
      <c r="AW219" s="13" t="s">
        <v>30</v>
      </c>
      <c r="AX219" s="13" t="s">
        <v>80</v>
      </c>
      <c r="AY219" s="270" t="s">
        <v>174</v>
      </c>
    </row>
    <row r="220" spans="1:65" s="2" customFormat="1" ht="21.6" customHeight="1">
      <c r="A220" s="39"/>
      <c r="B220" s="40"/>
      <c r="C220" s="245" t="s">
        <v>364</v>
      </c>
      <c r="D220" s="245" t="s">
        <v>176</v>
      </c>
      <c r="E220" s="246" t="s">
        <v>578</v>
      </c>
      <c r="F220" s="247" t="s">
        <v>579</v>
      </c>
      <c r="G220" s="248" t="s">
        <v>179</v>
      </c>
      <c r="H220" s="249">
        <v>1</v>
      </c>
      <c r="I220" s="250"/>
      <c r="J220" s="251">
        <f>ROUND(I220*H220,2)</f>
        <v>0</v>
      </c>
      <c r="K220" s="252"/>
      <c r="L220" s="45"/>
      <c r="M220" s="253" t="s">
        <v>1</v>
      </c>
      <c r="N220" s="254" t="s">
        <v>38</v>
      </c>
      <c r="O220" s="92"/>
      <c r="P220" s="255">
        <f>O220*H220</f>
        <v>0</v>
      </c>
      <c r="Q220" s="255">
        <v>0</v>
      </c>
      <c r="R220" s="255">
        <f>Q220*H220</f>
        <v>0</v>
      </c>
      <c r="S220" s="255">
        <v>0.207</v>
      </c>
      <c r="T220" s="256">
        <f>S220*H220</f>
        <v>0.207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57" t="s">
        <v>180</v>
      </c>
      <c r="AT220" s="257" t="s">
        <v>176</v>
      </c>
      <c r="AU220" s="257" t="s">
        <v>82</v>
      </c>
      <c r="AY220" s="18" t="s">
        <v>174</v>
      </c>
      <c r="BE220" s="258">
        <f>IF(N220="základní",J220,0)</f>
        <v>0</v>
      </c>
      <c r="BF220" s="258">
        <f>IF(N220="snížená",J220,0)</f>
        <v>0</v>
      </c>
      <c r="BG220" s="258">
        <f>IF(N220="zákl. přenesená",J220,0)</f>
        <v>0</v>
      </c>
      <c r="BH220" s="258">
        <f>IF(N220="sníž. přenesená",J220,0)</f>
        <v>0</v>
      </c>
      <c r="BI220" s="258">
        <f>IF(N220="nulová",J220,0)</f>
        <v>0</v>
      </c>
      <c r="BJ220" s="18" t="s">
        <v>80</v>
      </c>
      <c r="BK220" s="258">
        <f>ROUND(I220*H220,2)</f>
        <v>0</v>
      </c>
      <c r="BL220" s="18" t="s">
        <v>180</v>
      </c>
      <c r="BM220" s="257" t="s">
        <v>580</v>
      </c>
    </row>
    <row r="221" spans="1:51" s="13" customFormat="1" ht="12">
      <c r="A221" s="13"/>
      <c r="B221" s="259"/>
      <c r="C221" s="260"/>
      <c r="D221" s="261" t="s">
        <v>223</v>
      </c>
      <c r="E221" s="262" t="s">
        <v>1</v>
      </c>
      <c r="F221" s="263" t="s">
        <v>581</v>
      </c>
      <c r="G221" s="260"/>
      <c r="H221" s="264">
        <v>1</v>
      </c>
      <c r="I221" s="265"/>
      <c r="J221" s="260"/>
      <c r="K221" s="260"/>
      <c r="L221" s="266"/>
      <c r="M221" s="267"/>
      <c r="N221" s="268"/>
      <c r="O221" s="268"/>
      <c r="P221" s="268"/>
      <c r="Q221" s="268"/>
      <c r="R221" s="268"/>
      <c r="S221" s="268"/>
      <c r="T221" s="26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70" t="s">
        <v>223</v>
      </c>
      <c r="AU221" s="270" t="s">
        <v>82</v>
      </c>
      <c r="AV221" s="13" t="s">
        <v>82</v>
      </c>
      <c r="AW221" s="13" t="s">
        <v>30</v>
      </c>
      <c r="AX221" s="13" t="s">
        <v>80</v>
      </c>
      <c r="AY221" s="270" t="s">
        <v>174</v>
      </c>
    </row>
    <row r="222" spans="1:65" s="2" customFormat="1" ht="21.6" customHeight="1">
      <c r="A222" s="39"/>
      <c r="B222" s="40"/>
      <c r="C222" s="245" t="s">
        <v>368</v>
      </c>
      <c r="D222" s="245" t="s">
        <v>176</v>
      </c>
      <c r="E222" s="246" t="s">
        <v>582</v>
      </c>
      <c r="F222" s="247" t="s">
        <v>583</v>
      </c>
      <c r="G222" s="248" t="s">
        <v>221</v>
      </c>
      <c r="H222" s="249">
        <v>0.51</v>
      </c>
      <c r="I222" s="250"/>
      <c r="J222" s="251">
        <f>ROUND(I222*H222,2)</f>
        <v>0</v>
      </c>
      <c r="K222" s="252"/>
      <c r="L222" s="45"/>
      <c r="M222" s="253" t="s">
        <v>1</v>
      </c>
      <c r="N222" s="254" t="s">
        <v>38</v>
      </c>
      <c r="O222" s="92"/>
      <c r="P222" s="255">
        <f>O222*H222</f>
        <v>0</v>
      </c>
      <c r="Q222" s="255">
        <v>0</v>
      </c>
      <c r="R222" s="255">
        <f>Q222*H222</f>
        <v>0</v>
      </c>
      <c r="S222" s="255">
        <v>1.8</v>
      </c>
      <c r="T222" s="256">
        <f>S222*H222</f>
        <v>0.918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57" t="s">
        <v>180</v>
      </c>
      <c r="AT222" s="257" t="s">
        <v>176</v>
      </c>
      <c r="AU222" s="257" t="s">
        <v>82</v>
      </c>
      <c r="AY222" s="18" t="s">
        <v>174</v>
      </c>
      <c r="BE222" s="258">
        <f>IF(N222="základní",J222,0)</f>
        <v>0</v>
      </c>
      <c r="BF222" s="258">
        <f>IF(N222="snížená",J222,0)</f>
        <v>0</v>
      </c>
      <c r="BG222" s="258">
        <f>IF(N222="zákl. přenesená",J222,0)</f>
        <v>0</v>
      </c>
      <c r="BH222" s="258">
        <f>IF(N222="sníž. přenesená",J222,0)</f>
        <v>0</v>
      </c>
      <c r="BI222" s="258">
        <f>IF(N222="nulová",J222,0)</f>
        <v>0</v>
      </c>
      <c r="BJ222" s="18" t="s">
        <v>80</v>
      </c>
      <c r="BK222" s="258">
        <f>ROUND(I222*H222,2)</f>
        <v>0</v>
      </c>
      <c r="BL222" s="18" t="s">
        <v>180</v>
      </c>
      <c r="BM222" s="257" t="s">
        <v>584</v>
      </c>
    </row>
    <row r="223" spans="1:51" s="13" customFormat="1" ht="12">
      <c r="A223" s="13"/>
      <c r="B223" s="259"/>
      <c r="C223" s="260"/>
      <c r="D223" s="261" t="s">
        <v>223</v>
      </c>
      <c r="E223" s="262" t="s">
        <v>1</v>
      </c>
      <c r="F223" s="263" t="s">
        <v>585</v>
      </c>
      <c r="G223" s="260"/>
      <c r="H223" s="264">
        <v>0.51</v>
      </c>
      <c r="I223" s="265"/>
      <c r="J223" s="260"/>
      <c r="K223" s="260"/>
      <c r="L223" s="266"/>
      <c r="M223" s="267"/>
      <c r="N223" s="268"/>
      <c r="O223" s="268"/>
      <c r="P223" s="268"/>
      <c r="Q223" s="268"/>
      <c r="R223" s="268"/>
      <c r="S223" s="268"/>
      <c r="T223" s="26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70" t="s">
        <v>223</v>
      </c>
      <c r="AU223" s="270" t="s">
        <v>82</v>
      </c>
      <c r="AV223" s="13" t="s">
        <v>82</v>
      </c>
      <c r="AW223" s="13" t="s">
        <v>30</v>
      </c>
      <c r="AX223" s="13" t="s">
        <v>80</v>
      </c>
      <c r="AY223" s="270" t="s">
        <v>174</v>
      </c>
    </row>
    <row r="224" spans="1:65" s="2" customFormat="1" ht="21.6" customHeight="1">
      <c r="A224" s="39"/>
      <c r="B224" s="40"/>
      <c r="C224" s="245" t="s">
        <v>374</v>
      </c>
      <c r="D224" s="245" t="s">
        <v>176</v>
      </c>
      <c r="E224" s="246" t="s">
        <v>586</v>
      </c>
      <c r="F224" s="247" t="s">
        <v>587</v>
      </c>
      <c r="G224" s="248" t="s">
        <v>208</v>
      </c>
      <c r="H224" s="249">
        <v>20</v>
      </c>
      <c r="I224" s="250"/>
      <c r="J224" s="251">
        <f>ROUND(I224*H224,2)</f>
        <v>0</v>
      </c>
      <c r="K224" s="252"/>
      <c r="L224" s="45"/>
      <c r="M224" s="253" t="s">
        <v>1</v>
      </c>
      <c r="N224" s="254" t="s">
        <v>38</v>
      </c>
      <c r="O224" s="92"/>
      <c r="P224" s="255">
        <f>O224*H224</f>
        <v>0</v>
      </c>
      <c r="Q224" s="255">
        <v>0.00048</v>
      </c>
      <c r="R224" s="255">
        <f>Q224*H224</f>
        <v>0.009600000000000001</v>
      </c>
      <c r="S224" s="255">
        <v>0.008</v>
      </c>
      <c r="T224" s="256">
        <f>S224*H224</f>
        <v>0.16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57" t="s">
        <v>180</v>
      </c>
      <c r="AT224" s="257" t="s">
        <v>176</v>
      </c>
      <c r="AU224" s="257" t="s">
        <v>82</v>
      </c>
      <c r="AY224" s="18" t="s">
        <v>174</v>
      </c>
      <c r="BE224" s="258">
        <f>IF(N224="základní",J224,0)</f>
        <v>0</v>
      </c>
      <c r="BF224" s="258">
        <f>IF(N224="snížená",J224,0)</f>
        <v>0</v>
      </c>
      <c r="BG224" s="258">
        <f>IF(N224="zákl. přenesená",J224,0)</f>
        <v>0</v>
      </c>
      <c r="BH224" s="258">
        <f>IF(N224="sníž. přenesená",J224,0)</f>
        <v>0</v>
      </c>
      <c r="BI224" s="258">
        <f>IF(N224="nulová",J224,0)</f>
        <v>0</v>
      </c>
      <c r="BJ224" s="18" t="s">
        <v>80</v>
      </c>
      <c r="BK224" s="258">
        <f>ROUND(I224*H224,2)</f>
        <v>0</v>
      </c>
      <c r="BL224" s="18" t="s">
        <v>180</v>
      </c>
      <c r="BM224" s="257" t="s">
        <v>588</v>
      </c>
    </row>
    <row r="225" spans="1:65" s="2" customFormat="1" ht="21.6" customHeight="1">
      <c r="A225" s="39"/>
      <c r="B225" s="40"/>
      <c r="C225" s="245" t="s">
        <v>378</v>
      </c>
      <c r="D225" s="245" t="s">
        <v>176</v>
      </c>
      <c r="E225" s="246" t="s">
        <v>589</v>
      </c>
      <c r="F225" s="247" t="s">
        <v>590</v>
      </c>
      <c r="G225" s="248" t="s">
        <v>208</v>
      </c>
      <c r="H225" s="249">
        <v>20</v>
      </c>
      <c r="I225" s="250"/>
      <c r="J225" s="251">
        <f>ROUND(I225*H225,2)</f>
        <v>0</v>
      </c>
      <c r="K225" s="252"/>
      <c r="L225" s="45"/>
      <c r="M225" s="253" t="s">
        <v>1</v>
      </c>
      <c r="N225" s="254" t="s">
        <v>38</v>
      </c>
      <c r="O225" s="92"/>
      <c r="P225" s="255">
        <f>O225*H225</f>
        <v>0</v>
      </c>
      <c r="Q225" s="255">
        <v>0.00067</v>
      </c>
      <c r="R225" s="255">
        <f>Q225*H225</f>
        <v>0.0134</v>
      </c>
      <c r="S225" s="255">
        <v>0.031</v>
      </c>
      <c r="T225" s="256">
        <f>S225*H225</f>
        <v>0.62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57" t="s">
        <v>180</v>
      </c>
      <c r="AT225" s="257" t="s">
        <v>176</v>
      </c>
      <c r="AU225" s="257" t="s">
        <v>82</v>
      </c>
      <c r="AY225" s="18" t="s">
        <v>174</v>
      </c>
      <c r="BE225" s="258">
        <f>IF(N225="základní",J225,0)</f>
        <v>0</v>
      </c>
      <c r="BF225" s="258">
        <f>IF(N225="snížená",J225,0)</f>
        <v>0</v>
      </c>
      <c r="BG225" s="258">
        <f>IF(N225="zákl. přenesená",J225,0)</f>
        <v>0</v>
      </c>
      <c r="BH225" s="258">
        <f>IF(N225="sníž. přenesená",J225,0)</f>
        <v>0</v>
      </c>
      <c r="BI225" s="258">
        <f>IF(N225="nulová",J225,0)</f>
        <v>0</v>
      </c>
      <c r="BJ225" s="18" t="s">
        <v>80</v>
      </c>
      <c r="BK225" s="258">
        <f>ROUND(I225*H225,2)</f>
        <v>0</v>
      </c>
      <c r="BL225" s="18" t="s">
        <v>180</v>
      </c>
      <c r="BM225" s="257" t="s">
        <v>591</v>
      </c>
    </row>
    <row r="226" spans="1:65" s="2" customFormat="1" ht="21.6" customHeight="1">
      <c r="A226" s="39"/>
      <c r="B226" s="40"/>
      <c r="C226" s="245" t="s">
        <v>382</v>
      </c>
      <c r="D226" s="245" t="s">
        <v>176</v>
      </c>
      <c r="E226" s="246" t="s">
        <v>592</v>
      </c>
      <c r="F226" s="247" t="s">
        <v>593</v>
      </c>
      <c r="G226" s="248" t="s">
        <v>208</v>
      </c>
      <c r="H226" s="249">
        <v>20</v>
      </c>
      <c r="I226" s="250"/>
      <c r="J226" s="251">
        <f>ROUND(I226*H226,2)</f>
        <v>0</v>
      </c>
      <c r="K226" s="252"/>
      <c r="L226" s="45"/>
      <c r="M226" s="253" t="s">
        <v>1</v>
      </c>
      <c r="N226" s="254" t="s">
        <v>38</v>
      </c>
      <c r="O226" s="92"/>
      <c r="P226" s="255">
        <f>O226*H226</f>
        <v>0</v>
      </c>
      <c r="Q226" s="255">
        <v>0.00093</v>
      </c>
      <c r="R226" s="255">
        <f>Q226*H226</f>
        <v>0.018600000000000002</v>
      </c>
      <c r="S226" s="255">
        <v>0.07</v>
      </c>
      <c r="T226" s="256">
        <f>S226*H226</f>
        <v>1.4000000000000001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57" t="s">
        <v>180</v>
      </c>
      <c r="AT226" s="257" t="s">
        <v>176</v>
      </c>
      <c r="AU226" s="257" t="s">
        <v>82</v>
      </c>
      <c r="AY226" s="18" t="s">
        <v>174</v>
      </c>
      <c r="BE226" s="258">
        <f>IF(N226="základní",J226,0)</f>
        <v>0</v>
      </c>
      <c r="BF226" s="258">
        <f>IF(N226="snížená",J226,0)</f>
        <v>0</v>
      </c>
      <c r="BG226" s="258">
        <f>IF(N226="zákl. přenesená",J226,0)</f>
        <v>0</v>
      </c>
      <c r="BH226" s="258">
        <f>IF(N226="sníž. přenesená",J226,0)</f>
        <v>0</v>
      </c>
      <c r="BI226" s="258">
        <f>IF(N226="nulová",J226,0)</f>
        <v>0</v>
      </c>
      <c r="BJ226" s="18" t="s">
        <v>80</v>
      </c>
      <c r="BK226" s="258">
        <f>ROUND(I226*H226,2)</f>
        <v>0</v>
      </c>
      <c r="BL226" s="18" t="s">
        <v>180</v>
      </c>
      <c r="BM226" s="257" t="s">
        <v>594</v>
      </c>
    </row>
    <row r="227" spans="1:65" s="2" customFormat="1" ht="21.6" customHeight="1">
      <c r="A227" s="39"/>
      <c r="B227" s="40"/>
      <c r="C227" s="245" t="s">
        <v>387</v>
      </c>
      <c r="D227" s="245" t="s">
        <v>176</v>
      </c>
      <c r="E227" s="246" t="s">
        <v>592</v>
      </c>
      <c r="F227" s="247" t="s">
        <v>593</v>
      </c>
      <c r="G227" s="248" t="s">
        <v>208</v>
      </c>
      <c r="H227" s="249">
        <v>3.6</v>
      </c>
      <c r="I227" s="250"/>
      <c r="J227" s="251">
        <f>ROUND(I227*H227,2)</f>
        <v>0</v>
      </c>
      <c r="K227" s="252"/>
      <c r="L227" s="45"/>
      <c r="M227" s="253" t="s">
        <v>1</v>
      </c>
      <c r="N227" s="254" t="s">
        <v>38</v>
      </c>
      <c r="O227" s="92"/>
      <c r="P227" s="255">
        <f>O227*H227</f>
        <v>0</v>
      </c>
      <c r="Q227" s="255">
        <v>0.00093</v>
      </c>
      <c r="R227" s="255">
        <f>Q227*H227</f>
        <v>0.0033480000000000003</v>
      </c>
      <c r="S227" s="255">
        <v>0.07</v>
      </c>
      <c r="T227" s="256">
        <f>S227*H227</f>
        <v>0.25200000000000006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57" t="s">
        <v>180</v>
      </c>
      <c r="AT227" s="257" t="s">
        <v>176</v>
      </c>
      <c r="AU227" s="257" t="s">
        <v>82</v>
      </c>
      <c r="AY227" s="18" t="s">
        <v>174</v>
      </c>
      <c r="BE227" s="258">
        <f>IF(N227="základní",J227,0)</f>
        <v>0</v>
      </c>
      <c r="BF227" s="258">
        <f>IF(N227="snížená",J227,0)</f>
        <v>0</v>
      </c>
      <c r="BG227" s="258">
        <f>IF(N227="zákl. přenesená",J227,0)</f>
        <v>0</v>
      </c>
      <c r="BH227" s="258">
        <f>IF(N227="sníž. přenesená",J227,0)</f>
        <v>0</v>
      </c>
      <c r="BI227" s="258">
        <f>IF(N227="nulová",J227,0)</f>
        <v>0</v>
      </c>
      <c r="BJ227" s="18" t="s">
        <v>80</v>
      </c>
      <c r="BK227" s="258">
        <f>ROUND(I227*H227,2)</f>
        <v>0</v>
      </c>
      <c r="BL227" s="18" t="s">
        <v>180</v>
      </c>
      <c r="BM227" s="257" t="s">
        <v>595</v>
      </c>
    </row>
    <row r="228" spans="1:65" s="2" customFormat="1" ht="21.6" customHeight="1">
      <c r="A228" s="39"/>
      <c r="B228" s="40"/>
      <c r="C228" s="245" t="s">
        <v>393</v>
      </c>
      <c r="D228" s="245" t="s">
        <v>176</v>
      </c>
      <c r="E228" s="246" t="s">
        <v>596</v>
      </c>
      <c r="F228" s="247" t="s">
        <v>597</v>
      </c>
      <c r="G228" s="248" t="s">
        <v>208</v>
      </c>
      <c r="H228" s="249">
        <v>1.2</v>
      </c>
      <c r="I228" s="250"/>
      <c r="J228" s="251">
        <f>ROUND(I228*H228,2)</f>
        <v>0</v>
      </c>
      <c r="K228" s="252"/>
      <c r="L228" s="45"/>
      <c r="M228" s="253" t="s">
        <v>1</v>
      </c>
      <c r="N228" s="254" t="s">
        <v>38</v>
      </c>
      <c r="O228" s="92"/>
      <c r="P228" s="255">
        <f>O228*H228</f>
        <v>0</v>
      </c>
      <c r="Q228" s="255">
        <v>0.00259</v>
      </c>
      <c r="R228" s="255">
        <f>Q228*H228</f>
        <v>0.0031079999999999997</v>
      </c>
      <c r="S228" s="255">
        <v>0.126</v>
      </c>
      <c r="T228" s="256">
        <f>S228*H228</f>
        <v>0.1512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57" t="s">
        <v>180</v>
      </c>
      <c r="AT228" s="257" t="s">
        <v>176</v>
      </c>
      <c r="AU228" s="257" t="s">
        <v>82</v>
      </c>
      <c r="AY228" s="18" t="s">
        <v>174</v>
      </c>
      <c r="BE228" s="258">
        <f>IF(N228="základní",J228,0)</f>
        <v>0</v>
      </c>
      <c r="BF228" s="258">
        <f>IF(N228="snížená",J228,0)</f>
        <v>0</v>
      </c>
      <c r="BG228" s="258">
        <f>IF(N228="zákl. přenesená",J228,0)</f>
        <v>0</v>
      </c>
      <c r="BH228" s="258">
        <f>IF(N228="sníž. přenesená",J228,0)</f>
        <v>0</v>
      </c>
      <c r="BI228" s="258">
        <f>IF(N228="nulová",J228,0)</f>
        <v>0</v>
      </c>
      <c r="BJ228" s="18" t="s">
        <v>80</v>
      </c>
      <c r="BK228" s="258">
        <f>ROUND(I228*H228,2)</f>
        <v>0</v>
      </c>
      <c r="BL228" s="18" t="s">
        <v>180</v>
      </c>
      <c r="BM228" s="257" t="s">
        <v>598</v>
      </c>
    </row>
    <row r="229" spans="1:65" s="2" customFormat="1" ht="32.4" customHeight="1">
      <c r="A229" s="39"/>
      <c r="B229" s="40"/>
      <c r="C229" s="245" t="s">
        <v>401</v>
      </c>
      <c r="D229" s="245" t="s">
        <v>176</v>
      </c>
      <c r="E229" s="246" t="s">
        <v>599</v>
      </c>
      <c r="F229" s="247" t="s">
        <v>600</v>
      </c>
      <c r="G229" s="248" t="s">
        <v>188</v>
      </c>
      <c r="H229" s="249">
        <v>371.952</v>
      </c>
      <c r="I229" s="250"/>
      <c r="J229" s="251">
        <f>ROUND(I229*H229,2)</f>
        <v>0</v>
      </c>
      <c r="K229" s="252"/>
      <c r="L229" s="45"/>
      <c r="M229" s="253" t="s">
        <v>1</v>
      </c>
      <c r="N229" s="254" t="s">
        <v>38</v>
      </c>
      <c r="O229" s="92"/>
      <c r="P229" s="255">
        <f>O229*H229</f>
        <v>0</v>
      </c>
      <c r="Q229" s="255">
        <v>0</v>
      </c>
      <c r="R229" s="255">
        <f>Q229*H229</f>
        <v>0</v>
      </c>
      <c r="S229" s="255">
        <v>0.046</v>
      </c>
      <c r="T229" s="256">
        <f>S229*H229</f>
        <v>17.109792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57" t="s">
        <v>180</v>
      </c>
      <c r="AT229" s="257" t="s">
        <v>176</v>
      </c>
      <c r="AU229" s="257" t="s">
        <v>82</v>
      </c>
      <c r="AY229" s="18" t="s">
        <v>174</v>
      </c>
      <c r="BE229" s="258">
        <f>IF(N229="základní",J229,0)</f>
        <v>0</v>
      </c>
      <c r="BF229" s="258">
        <f>IF(N229="snížená",J229,0)</f>
        <v>0</v>
      </c>
      <c r="BG229" s="258">
        <f>IF(N229="zákl. přenesená",J229,0)</f>
        <v>0</v>
      </c>
      <c r="BH229" s="258">
        <f>IF(N229="sníž. přenesená",J229,0)</f>
        <v>0</v>
      </c>
      <c r="BI229" s="258">
        <f>IF(N229="nulová",J229,0)</f>
        <v>0</v>
      </c>
      <c r="BJ229" s="18" t="s">
        <v>80</v>
      </c>
      <c r="BK229" s="258">
        <f>ROUND(I229*H229,2)</f>
        <v>0</v>
      </c>
      <c r="BL229" s="18" t="s">
        <v>180</v>
      </c>
      <c r="BM229" s="257" t="s">
        <v>601</v>
      </c>
    </row>
    <row r="230" spans="1:65" s="2" customFormat="1" ht="32.4" customHeight="1">
      <c r="A230" s="39"/>
      <c r="B230" s="40"/>
      <c r="C230" s="245" t="s">
        <v>405</v>
      </c>
      <c r="D230" s="245" t="s">
        <v>176</v>
      </c>
      <c r="E230" s="246" t="s">
        <v>602</v>
      </c>
      <c r="F230" s="247" t="s">
        <v>603</v>
      </c>
      <c r="G230" s="248" t="s">
        <v>188</v>
      </c>
      <c r="H230" s="249">
        <v>84.45</v>
      </c>
      <c r="I230" s="250"/>
      <c r="J230" s="251">
        <f>ROUND(I230*H230,2)</f>
        <v>0</v>
      </c>
      <c r="K230" s="252"/>
      <c r="L230" s="45"/>
      <c r="M230" s="253" t="s">
        <v>1</v>
      </c>
      <c r="N230" s="254" t="s">
        <v>38</v>
      </c>
      <c r="O230" s="92"/>
      <c r="P230" s="255">
        <f>O230*H230</f>
        <v>0</v>
      </c>
      <c r="Q230" s="255">
        <v>0</v>
      </c>
      <c r="R230" s="255">
        <f>Q230*H230</f>
        <v>0</v>
      </c>
      <c r="S230" s="255">
        <v>0.016</v>
      </c>
      <c r="T230" s="256">
        <f>S230*H230</f>
        <v>1.3512000000000002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57" t="s">
        <v>180</v>
      </c>
      <c r="AT230" s="257" t="s">
        <v>176</v>
      </c>
      <c r="AU230" s="257" t="s">
        <v>82</v>
      </c>
      <c r="AY230" s="18" t="s">
        <v>174</v>
      </c>
      <c r="BE230" s="258">
        <f>IF(N230="základní",J230,0)</f>
        <v>0</v>
      </c>
      <c r="BF230" s="258">
        <f>IF(N230="snížená",J230,0)</f>
        <v>0</v>
      </c>
      <c r="BG230" s="258">
        <f>IF(N230="zákl. přenesená",J230,0)</f>
        <v>0</v>
      </c>
      <c r="BH230" s="258">
        <f>IF(N230="sníž. přenesená",J230,0)</f>
        <v>0</v>
      </c>
      <c r="BI230" s="258">
        <f>IF(N230="nulová",J230,0)</f>
        <v>0</v>
      </c>
      <c r="BJ230" s="18" t="s">
        <v>80</v>
      </c>
      <c r="BK230" s="258">
        <f>ROUND(I230*H230,2)</f>
        <v>0</v>
      </c>
      <c r="BL230" s="18" t="s">
        <v>180</v>
      </c>
      <c r="BM230" s="257" t="s">
        <v>604</v>
      </c>
    </row>
    <row r="231" spans="1:51" s="13" customFormat="1" ht="12">
      <c r="A231" s="13"/>
      <c r="B231" s="259"/>
      <c r="C231" s="260"/>
      <c r="D231" s="261" t="s">
        <v>223</v>
      </c>
      <c r="E231" s="262" t="s">
        <v>1</v>
      </c>
      <c r="F231" s="263" t="s">
        <v>605</v>
      </c>
      <c r="G231" s="260"/>
      <c r="H231" s="264">
        <v>84.45</v>
      </c>
      <c r="I231" s="265"/>
      <c r="J231" s="260"/>
      <c r="K231" s="260"/>
      <c r="L231" s="266"/>
      <c r="M231" s="267"/>
      <c r="N231" s="268"/>
      <c r="O231" s="268"/>
      <c r="P231" s="268"/>
      <c r="Q231" s="268"/>
      <c r="R231" s="268"/>
      <c r="S231" s="268"/>
      <c r="T231" s="26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70" t="s">
        <v>223</v>
      </c>
      <c r="AU231" s="270" t="s">
        <v>82</v>
      </c>
      <c r="AV231" s="13" t="s">
        <v>82</v>
      </c>
      <c r="AW231" s="13" t="s">
        <v>30</v>
      </c>
      <c r="AX231" s="13" t="s">
        <v>80</v>
      </c>
      <c r="AY231" s="270" t="s">
        <v>174</v>
      </c>
    </row>
    <row r="232" spans="1:65" s="2" customFormat="1" ht="21.6" customHeight="1">
      <c r="A232" s="39"/>
      <c r="B232" s="40"/>
      <c r="C232" s="245" t="s">
        <v>606</v>
      </c>
      <c r="D232" s="245" t="s">
        <v>176</v>
      </c>
      <c r="E232" s="246" t="s">
        <v>607</v>
      </c>
      <c r="F232" s="247" t="s">
        <v>608</v>
      </c>
      <c r="G232" s="248" t="s">
        <v>188</v>
      </c>
      <c r="H232" s="249">
        <v>49.54</v>
      </c>
      <c r="I232" s="250"/>
      <c r="J232" s="251">
        <f>ROUND(I232*H232,2)</f>
        <v>0</v>
      </c>
      <c r="K232" s="252"/>
      <c r="L232" s="45"/>
      <c r="M232" s="253" t="s">
        <v>1</v>
      </c>
      <c r="N232" s="254" t="s">
        <v>38</v>
      </c>
      <c r="O232" s="92"/>
      <c r="P232" s="255">
        <f>O232*H232</f>
        <v>0</v>
      </c>
      <c r="Q232" s="255">
        <v>0</v>
      </c>
      <c r="R232" s="255">
        <f>Q232*H232</f>
        <v>0</v>
      </c>
      <c r="S232" s="255">
        <v>0.068</v>
      </c>
      <c r="T232" s="256">
        <f>S232*H232</f>
        <v>3.36872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57" t="s">
        <v>180</v>
      </c>
      <c r="AT232" s="257" t="s">
        <v>176</v>
      </c>
      <c r="AU232" s="257" t="s">
        <v>82</v>
      </c>
      <c r="AY232" s="18" t="s">
        <v>174</v>
      </c>
      <c r="BE232" s="258">
        <f>IF(N232="základní",J232,0)</f>
        <v>0</v>
      </c>
      <c r="BF232" s="258">
        <f>IF(N232="snížená",J232,0)</f>
        <v>0</v>
      </c>
      <c r="BG232" s="258">
        <f>IF(N232="zákl. přenesená",J232,0)</f>
        <v>0</v>
      </c>
      <c r="BH232" s="258">
        <f>IF(N232="sníž. přenesená",J232,0)</f>
        <v>0</v>
      </c>
      <c r="BI232" s="258">
        <f>IF(N232="nulová",J232,0)</f>
        <v>0</v>
      </c>
      <c r="BJ232" s="18" t="s">
        <v>80</v>
      </c>
      <c r="BK232" s="258">
        <f>ROUND(I232*H232,2)</f>
        <v>0</v>
      </c>
      <c r="BL232" s="18" t="s">
        <v>180</v>
      </c>
      <c r="BM232" s="257" t="s">
        <v>609</v>
      </c>
    </row>
    <row r="233" spans="1:51" s="13" customFormat="1" ht="12">
      <c r="A233" s="13"/>
      <c r="B233" s="259"/>
      <c r="C233" s="260"/>
      <c r="D233" s="261" t="s">
        <v>223</v>
      </c>
      <c r="E233" s="262" t="s">
        <v>1</v>
      </c>
      <c r="F233" s="263" t="s">
        <v>610</v>
      </c>
      <c r="G233" s="260"/>
      <c r="H233" s="264">
        <v>49.54</v>
      </c>
      <c r="I233" s="265"/>
      <c r="J233" s="260"/>
      <c r="K233" s="260"/>
      <c r="L233" s="266"/>
      <c r="M233" s="267"/>
      <c r="N233" s="268"/>
      <c r="O233" s="268"/>
      <c r="P233" s="268"/>
      <c r="Q233" s="268"/>
      <c r="R233" s="268"/>
      <c r="S233" s="268"/>
      <c r="T233" s="26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70" t="s">
        <v>223</v>
      </c>
      <c r="AU233" s="270" t="s">
        <v>82</v>
      </c>
      <c r="AV233" s="13" t="s">
        <v>82</v>
      </c>
      <c r="AW233" s="13" t="s">
        <v>30</v>
      </c>
      <c r="AX233" s="13" t="s">
        <v>80</v>
      </c>
      <c r="AY233" s="270" t="s">
        <v>174</v>
      </c>
    </row>
    <row r="234" spans="1:65" s="2" customFormat="1" ht="21.6" customHeight="1">
      <c r="A234" s="39"/>
      <c r="B234" s="40"/>
      <c r="C234" s="245" t="s">
        <v>611</v>
      </c>
      <c r="D234" s="245" t="s">
        <v>176</v>
      </c>
      <c r="E234" s="246" t="s">
        <v>612</v>
      </c>
      <c r="F234" s="247" t="s">
        <v>613</v>
      </c>
      <c r="G234" s="248" t="s">
        <v>188</v>
      </c>
      <c r="H234" s="249">
        <v>36.6</v>
      </c>
      <c r="I234" s="250"/>
      <c r="J234" s="251">
        <f>ROUND(I234*H234,2)</f>
        <v>0</v>
      </c>
      <c r="K234" s="252"/>
      <c r="L234" s="45"/>
      <c r="M234" s="253" t="s">
        <v>1</v>
      </c>
      <c r="N234" s="254" t="s">
        <v>38</v>
      </c>
      <c r="O234" s="92"/>
      <c r="P234" s="255">
        <f>O234*H234</f>
        <v>0</v>
      </c>
      <c r="Q234" s="255">
        <v>0</v>
      </c>
      <c r="R234" s="255">
        <f>Q234*H234</f>
        <v>0</v>
      </c>
      <c r="S234" s="255">
        <v>0.089</v>
      </c>
      <c r="T234" s="256">
        <f>S234*H234</f>
        <v>3.2574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57" t="s">
        <v>180</v>
      </c>
      <c r="AT234" s="257" t="s">
        <v>176</v>
      </c>
      <c r="AU234" s="257" t="s">
        <v>82</v>
      </c>
      <c r="AY234" s="18" t="s">
        <v>174</v>
      </c>
      <c r="BE234" s="258">
        <f>IF(N234="základní",J234,0)</f>
        <v>0</v>
      </c>
      <c r="BF234" s="258">
        <f>IF(N234="snížená",J234,0)</f>
        <v>0</v>
      </c>
      <c r="BG234" s="258">
        <f>IF(N234="zákl. přenesená",J234,0)</f>
        <v>0</v>
      </c>
      <c r="BH234" s="258">
        <f>IF(N234="sníž. přenesená",J234,0)</f>
        <v>0</v>
      </c>
      <c r="BI234" s="258">
        <f>IF(N234="nulová",J234,0)</f>
        <v>0</v>
      </c>
      <c r="BJ234" s="18" t="s">
        <v>80</v>
      </c>
      <c r="BK234" s="258">
        <f>ROUND(I234*H234,2)</f>
        <v>0</v>
      </c>
      <c r="BL234" s="18" t="s">
        <v>180</v>
      </c>
      <c r="BM234" s="257" t="s">
        <v>614</v>
      </c>
    </row>
    <row r="235" spans="1:51" s="13" customFormat="1" ht="12">
      <c r="A235" s="13"/>
      <c r="B235" s="259"/>
      <c r="C235" s="260"/>
      <c r="D235" s="261" t="s">
        <v>223</v>
      </c>
      <c r="E235" s="262" t="s">
        <v>1</v>
      </c>
      <c r="F235" s="263" t="s">
        <v>615</v>
      </c>
      <c r="G235" s="260"/>
      <c r="H235" s="264">
        <v>36.6</v>
      </c>
      <c r="I235" s="265"/>
      <c r="J235" s="260"/>
      <c r="K235" s="260"/>
      <c r="L235" s="266"/>
      <c r="M235" s="267"/>
      <c r="N235" s="268"/>
      <c r="O235" s="268"/>
      <c r="P235" s="268"/>
      <c r="Q235" s="268"/>
      <c r="R235" s="268"/>
      <c r="S235" s="268"/>
      <c r="T235" s="26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70" t="s">
        <v>223</v>
      </c>
      <c r="AU235" s="270" t="s">
        <v>82</v>
      </c>
      <c r="AV235" s="13" t="s">
        <v>82</v>
      </c>
      <c r="AW235" s="13" t="s">
        <v>30</v>
      </c>
      <c r="AX235" s="13" t="s">
        <v>80</v>
      </c>
      <c r="AY235" s="270" t="s">
        <v>174</v>
      </c>
    </row>
    <row r="236" spans="1:65" s="2" customFormat="1" ht="21.6" customHeight="1">
      <c r="A236" s="39"/>
      <c r="B236" s="40"/>
      <c r="C236" s="245" t="s">
        <v>616</v>
      </c>
      <c r="D236" s="245" t="s">
        <v>176</v>
      </c>
      <c r="E236" s="246" t="s">
        <v>617</v>
      </c>
      <c r="F236" s="247" t="s">
        <v>618</v>
      </c>
      <c r="G236" s="248" t="s">
        <v>188</v>
      </c>
      <c r="H236" s="249">
        <v>546.138</v>
      </c>
      <c r="I236" s="250"/>
      <c r="J236" s="251">
        <f>ROUND(I236*H236,2)</f>
        <v>0</v>
      </c>
      <c r="K236" s="252"/>
      <c r="L236" s="45"/>
      <c r="M236" s="253" t="s">
        <v>1</v>
      </c>
      <c r="N236" s="254" t="s">
        <v>38</v>
      </c>
      <c r="O236" s="92"/>
      <c r="P236" s="255">
        <f>O236*H236</f>
        <v>0</v>
      </c>
      <c r="Q236" s="255">
        <v>0</v>
      </c>
      <c r="R236" s="255">
        <f>Q236*H236</f>
        <v>0</v>
      </c>
      <c r="S236" s="255">
        <v>0.022</v>
      </c>
      <c r="T236" s="256">
        <f>S236*H236</f>
        <v>12.015036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57" t="s">
        <v>180</v>
      </c>
      <c r="AT236" s="257" t="s">
        <v>176</v>
      </c>
      <c r="AU236" s="257" t="s">
        <v>82</v>
      </c>
      <c r="AY236" s="18" t="s">
        <v>174</v>
      </c>
      <c r="BE236" s="258">
        <f>IF(N236="základní",J236,0)</f>
        <v>0</v>
      </c>
      <c r="BF236" s="258">
        <f>IF(N236="snížená",J236,0)</f>
        <v>0</v>
      </c>
      <c r="BG236" s="258">
        <f>IF(N236="zákl. přenesená",J236,0)</f>
        <v>0</v>
      </c>
      <c r="BH236" s="258">
        <f>IF(N236="sníž. přenesená",J236,0)</f>
        <v>0</v>
      </c>
      <c r="BI236" s="258">
        <f>IF(N236="nulová",J236,0)</f>
        <v>0</v>
      </c>
      <c r="BJ236" s="18" t="s">
        <v>80</v>
      </c>
      <c r="BK236" s="258">
        <f>ROUND(I236*H236,2)</f>
        <v>0</v>
      </c>
      <c r="BL236" s="18" t="s">
        <v>180</v>
      </c>
      <c r="BM236" s="257" t="s">
        <v>619</v>
      </c>
    </row>
    <row r="237" spans="1:51" s="13" customFormat="1" ht="12">
      <c r="A237" s="13"/>
      <c r="B237" s="259"/>
      <c r="C237" s="260"/>
      <c r="D237" s="261" t="s">
        <v>223</v>
      </c>
      <c r="E237" s="262" t="s">
        <v>1</v>
      </c>
      <c r="F237" s="263" t="s">
        <v>620</v>
      </c>
      <c r="G237" s="260"/>
      <c r="H237" s="264">
        <v>287.1</v>
      </c>
      <c r="I237" s="265"/>
      <c r="J237" s="260"/>
      <c r="K237" s="260"/>
      <c r="L237" s="266"/>
      <c r="M237" s="267"/>
      <c r="N237" s="268"/>
      <c r="O237" s="268"/>
      <c r="P237" s="268"/>
      <c r="Q237" s="268"/>
      <c r="R237" s="268"/>
      <c r="S237" s="268"/>
      <c r="T237" s="26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70" t="s">
        <v>223</v>
      </c>
      <c r="AU237" s="270" t="s">
        <v>82</v>
      </c>
      <c r="AV237" s="13" t="s">
        <v>82</v>
      </c>
      <c r="AW237" s="13" t="s">
        <v>30</v>
      </c>
      <c r="AX237" s="13" t="s">
        <v>73</v>
      </c>
      <c r="AY237" s="270" t="s">
        <v>174</v>
      </c>
    </row>
    <row r="238" spans="1:51" s="13" customFormat="1" ht="12">
      <c r="A238" s="13"/>
      <c r="B238" s="259"/>
      <c r="C238" s="260"/>
      <c r="D238" s="261" t="s">
        <v>223</v>
      </c>
      <c r="E238" s="262" t="s">
        <v>1</v>
      </c>
      <c r="F238" s="263" t="s">
        <v>621</v>
      </c>
      <c r="G238" s="260"/>
      <c r="H238" s="264">
        <v>259.038</v>
      </c>
      <c r="I238" s="265"/>
      <c r="J238" s="260"/>
      <c r="K238" s="260"/>
      <c r="L238" s="266"/>
      <c r="M238" s="267"/>
      <c r="N238" s="268"/>
      <c r="O238" s="268"/>
      <c r="P238" s="268"/>
      <c r="Q238" s="268"/>
      <c r="R238" s="268"/>
      <c r="S238" s="268"/>
      <c r="T238" s="26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70" t="s">
        <v>223</v>
      </c>
      <c r="AU238" s="270" t="s">
        <v>82</v>
      </c>
      <c r="AV238" s="13" t="s">
        <v>82</v>
      </c>
      <c r="AW238" s="13" t="s">
        <v>30</v>
      </c>
      <c r="AX238" s="13" t="s">
        <v>73</v>
      </c>
      <c r="AY238" s="270" t="s">
        <v>174</v>
      </c>
    </row>
    <row r="239" spans="1:51" s="14" customFormat="1" ht="12">
      <c r="A239" s="14"/>
      <c r="B239" s="285"/>
      <c r="C239" s="286"/>
      <c r="D239" s="261" t="s">
        <v>223</v>
      </c>
      <c r="E239" s="287" t="s">
        <v>1</v>
      </c>
      <c r="F239" s="288" t="s">
        <v>521</v>
      </c>
      <c r="G239" s="286"/>
      <c r="H239" s="289">
        <v>546.138</v>
      </c>
      <c r="I239" s="290"/>
      <c r="J239" s="286"/>
      <c r="K239" s="286"/>
      <c r="L239" s="291"/>
      <c r="M239" s="292"/>
      <c r="N239" s="293"/>
      <c r="O239" s="293"/>
      <c r="P239" s="293"/>
      <c r="Q239" s="293"/>
      <c r="R239" s="293"/>
      <c r="S239" s="293"/>
      <c r="T239" s="29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95" t="s">
        <v>223</v>
      </c>
      <c r="AU239" s="295" t="s">
        <v>82</v>
      </c>
      <c r="AV239" s="14" t="s">
        <v>180</v>
      </c>
      <c r="AW239" s="14" t="s">
        <v>30</v>
      </c>
      <c r="AX239" s="14" t="s">
        <v>80</v>
      </c>
      <c r="AY239" s="295" t="s">
        <v>174</v>
      </c>
    </row>
    <row r="240" spans="1:65" s="2" customFormat="1" ht="21.6" customHeight="1">
      <c r="A240" s="39"/>
      <c r="B240" s="40"/>
      <c r="C240" s="245" t="s">
        <v>622</v>
      </c>
      <c r="D240" s="245" t="s">
        <v>176</v>
      </c>
      <c r="E240" s="246" t="s">
        <v>623</v>
      </c>
      <c r="F240" s="247" t="s">
        <v>624</v>
      </c>
      <c r="G240" s="248" t="s">
        <v>188</v>
      </c>
      <c r="H240" s="249">
        <v>45.37</v>
      </c>
      <c r="I240" s="250"/>
      <c r="J240" s="251">
        <f>ROUND(I240*H240,2)</f>
        <v>0</v>
      </c>
      <c r="K240" s="252"/>
      <c r="L240" s="45"/>
      <c r="M240" s="253" t="s">
        <v>1</v>
      </c>
      <c r="N240" s="254" t="s">
        <v>38</v>
      </c>
      <c r="O240" s="92"/>
      <c r="P240" s="255">
        <f>O240*H240</f>
        <v>0</v>
      </c>
      <c r="Q240" s="255">
        <v>0</v>
      </c>
      <c r="R240" s="255">
        <f>Q240*H240</f>
        <v>0</v>
      </c>
      <c r="S240" s="255">
        <v>0.022</v>
      </c>
      <c r="T240" s="256">
        <f>S240*H240</f>
        <v>0.9981399999999999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57" t="s">
        <v>180</v>
      </c>
      <c r="AT240" s="257" t="s">
        <v>176</v>
      </c>
      <c r="AU240" s="257" t="s">
        <v>82</v>
      </c>
      <c r="AY240" s="18" t="s">
        <v>174</v>
      </c>
      <c r="BE240" s="258">
        <f>IF(N240="základní",J240,0)</f>
        <v>0</v>
      </c>
      <c r="BF240" s="258">
        <f>IF(N240="snížená",J240,0)</f>
        <v>0</v>
      </c>
      <c r="BG240" s="258">
        <f>IF(N240="zákl. přenesená",J240,0)</f>
        <v>0</v>
      </c>
      <c r="BH240" s="258">
        <f>IF(N240="sníž. přenesená",J240,0)</f>
        <v>0</v>
      </c>
      <c r="BI240" s="258">
        <f>IF(N240="nulová",J240,0)</f>
        <v>0</v>
      </c>
      <c r="BJ240" s="18" t="s">
        <v>80</v>
      </c>
      <c r="BK240" s="258">
        <f>ROUND(I240*H240,2)</f>
        <v>0</v>
      </c>
      <c r="BL240" s="18" t="s">
        <v>180</v>
      </c>
      <c r="BM240" s="257" t="s">
        <v>625</v>
      </c>
    </row>
    <row r="241" spans="1:51" s="13" customFormat="1" ht="12">
      <c r="A241" s="13"/>
      <c r="B241" s="259"/>
      <c r="C241" s="260"/>
      <c r="D241" s="261" t="s">
        <v>223</v>
      </c>
      <c r="E241" s="262" t="s">
        <v>1</v>
      </c>
      <c r="F241" s="263" t="s">
        <v>626</v>
      </c>
      <c r="G241" s="260"/>
      <c r="H241" s="264">
        <v>45.37</v>
      </c>
      <c r="I241" s="265"/>
      <c r="J241" s="260"/>
      <c r="K241" s="260"/>
      <c r="L241" s="266"/>
      <c r="M241" s="267"/>
      <c r="N241" s="268"/>
      <c r="O241" s="268"/>
      <c r="P241" s="268"/>
      <c r="Q241" s="268"/>
      <c r="R241" s="268"/>
      <c r="S241" s="268"/>
      <c r="T241" s="26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70" t="s">
        <v>223</v>
      </c>
      <c r="AU241" s="270" t="s">
        <v>82</v>
      </c>
      <c r="AV241" s="13" t="s">
        <v>82</v>
      </c>
      <c r="AW241" s="13" t="s">
        <v>30</v>
      </c>
      <c r="AX241" s="13" t="s">
        <v>80</v>
      </c>
      <c r="AY241" s="270" t="s">
        <v>174</v>
      </c>
    </row>
    <row r="242" spans="1:65" s="2" customFormat="1" ht="21.6" customHeight="1">
      <c r="A242" s="39"/>
      <c r="B242" s="40"/>
      <c r="C242" s="245" t="s">
        <v>627</v>
      </c>
      <c r="D242" s="245" t="s">
        <v>176</v>
      </c>
      <c r="E242" s="246" t="s">
        <v>628</v>
      </c>
      <c r="F242" s="247" t="s">
        <v>629</v>
      </c>
      <c r="G242" s="248" t="s">
        <v>188</v>
      </c>
      <c r="H242" s="249">
        <v>119.97</v>
      </c>
      <c r="I242" s="250"/>
      <c r="J242" s="251">
        <f>ROUND(I242*H242,2)</f>
        <v>0</v>
      </c>
      <c r="K242" s="252"/>
      <c r="L242" s="45"/>
      <c r="M242" s="253" t="s">
        <v>1</v>
      </c>
      <c r="N242" s="254" t="s">
        <v>38</v>
      </c>
      <c r="O242" s="92"/>
      <c r="P242" s="255">
        <f>O242*H242</f>
        <v>0</v>
      </c>
      <c r="Q242" s="255">
        <v>0</v>
      </c>
      <c r="R242" s="255">
        <f>Q242*H242</f>
        <v>0</v>
      </c>
      <c r="S242" s="255">
        <v>0.022</v>
      </c>
      <c r="T242" s="256">
        <f>S242*H242</f>
        <v>2.63934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57" t="s">
        <v>180</v>
      </c>
      <c r="AT242" s="257" t="s">
        <v>176</v>
      </c>
      <c r="AU242" s="257" t="s">
        <v>82</v>
      </c>
      <c r="AY242" s="18" t="s">
        <v>174</v>
      </c>
      <c r="BE242" s="258">
        <f>IF(N242="základní",J242,0)</f>
        <v>0</v>
      </c>
      <c r="BF242" s="258">
        <f>IF(N242="snížená",J242,0)</f>
        <v>0</v>
      </c>
      <c r="BG242" s="258">
        <f>IF(N242="zákl. přenesená",J242,0)</f>
        <v>0</v>
      </c>
      <c r="BH242" s="258">
        <f>IF(N242="sníž. přenesená",J242,0)</f>
        <v>0</v>
      </c>
      <c r="BI242" s="258">
        <f>IF(N242="nulová",J242,0)</f>
        <v>0</v>
      </c>
      <c r="BJ242" s="18" t="s">
        <v>80</v>
      </c>
      <c r="BK242" s="258">
        <f>ROUND(I242*H242,2)</f>
        <v>0</v>
      </c>
      <c r="BL242" s="18" t="s">
        <v>180</v>
      </c>
      <c r="BM242" s="257" t="s">
        <v>630</v>
      </c>
    </row>
    <row r="243" spans="1:51" s="13" customFormat="1" ht="12">
      <c r="A243" s="13"/>
      <c r="B243" s="259"/>
      <c r="C243" s="260"/>
      <c r="D243" s="261" t="s">
        <v>223</v>
      </c>
      <c r="E243" s="262" t="s">
        <v>1</v>
      </c>
      <c r="F243" s="263" t="s">
        <v>631</v>
      </c>
      <c r="G243" s="260"/>
      <c r="H243" s="264">
        <v>119.97</v>
      </c>
      <c r="I243" s="265"/>
      <c r="J243" s="260"/>
      <c r="K243" s="260"/>
      <c r="L243" s="266"/>
      <c r="M243" s="267"/>
      <c r="N243" s="268"/>
      <c r="O243" s="268"/>
      <c r="P243" s="268"/>
      <c r="Q243" s="268"/>
      <c r="R243" s="268"/>
      <c r="S243" s="268"/>
      <c r="T243" s="269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70" t="s">
        <v>223</v>
      </c>
      <c r="AU243" s="270" t="s">
        <v>82</v>
      </c>
      <c r="AV243" s="13" t="s">
        <v>82</v>
      </c>
      <c r="AW243" s="13" t="s">
        <v>30</v>
      </c>
      <c r="AX243" s="13" t="s">
        <v>80</v>
      </c>
      <c r="AY243" s="270" t="s">
        <v>174</v>
      </c>
    </row>
    <row r="244" spans="1:65" s="2" customFormat="1" ht="21.6" customHeight="1">
      <c r="A244" s="39"/>
      <c r="B244" s="40"/>
      <c r="C244" s="245" t="s">
        <v>632</v>
      </c>
      <c r="D244" s="245" t="s">
        <v>176</v>
      </c>
      <c r="E244" s="246" t="s">
        <v>633</v>
      </c>
      <c r="F244" s="247" t="s">
        <v>634</v>
      </c>
      <c r="G244" s="248" t="s">
        <v>188</v>
      </c>
      <c r="H244" s="249">
        <v>512.96</v>
      </c>
      <c r="I244" s="250"/>
      <c r="J244" s="251">
        <f>ROUND(I244*H244,2)</f>
        <v>0</v>
      </c>
      <c r="K244" s="252"/>
      <c r="L244" s="45"/>
      <c r="M244" s="253" t="s">
        <v>1</v>
      </c>
      <c r="N244" s="254" t="s">
        <v>38</v>
      </c>
      <c r="O244" s="92"/>
      <c r="P244" s="255">
        <f>O244*H244</f>
        <v>0</v>
      </c>
      <c r="Q244" s="255">
        <v>0</v>
      </c>
      <c r="R244" s="255">
        <f>Q244*H244</f>
        <v>0</v>
      </c>
      <c r="S244" s="255">
        <v>0</v>
      </c>
      <c r="T244" s="256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57" t="s">
        <v>180</v>
      </c>
      <c r="AT244" s="257" t="s">
        <v>176</v>
      </c>
      <c r="AU244" s="257" t="s">
        <v>82</v>
      </c>
      <c r="AY244" s="18" t="s">
        <v>174</v>
      </c>
      <c r="BE244" s="258">
        <f>IF(N244="základní",J244,0)</f>
        <v>0</v>
      </c>
      <c r="BF244" s="258">
        <f>IF(N244="snížená",J244,0)</f>
        <v>0</v>
      </c>
      <c r="BG244" s="258">
        <f>IF(N244="zákl. přenesená",J244,0)</f>
        <v>0</v>
      </c>
      <c r="BH244" s="258">
        <f>IF(N244="sníž. přenesená",J244,0)</f>
        <v>0</v>
      </c>
      <c r="BI244" s="258">
        <f>IF(N244="nulová",J244,0)</f>
        <v>0</v>
      </c>
      <c r="BJ244" s="18" t="s">
        <v>80</v>
      </c>
      <c r="BK244" s="258">
        <f>ROUND(I244*H244,2)</f>
        <v>0</v>
      </c>
      <c r="BL244" s="18" t="s">
        <v>180</v>
      </c>
      <c r="BM244" s="257" t="s">
        <v>635</v>
      </c>
    </row>
    <row r="245" spans="1:65" s="2" customFormat="1" ht="21.6" customHeight="1">
      <c r="A245" s="39"/>
      <c r="B245" s="40"/>
      <c r="C245" s="245" t="s">
        <v>636</v>
      </c>
      <c r="D245" s="245" t="s">
        <v>176</v>
      </c>
      <c r="E245" s="246" t="s">
        <v>637</v>
      </c>
      <c r="F245" s="247" t="s">
        <v>638</v>
      </c>
      <c r="G245" s="248" t="s">
        <v>188</v>
      </c>
      <c r="H245" s="249">
        <v>119.97</v>
      </c>
      <c r="I245" s="250"/>
      <c r="J245" s="251">
        <f>ROUND(I245*H245,2)</f>
        <v>0</v>
      </c>
      <c r="K245" s="252"/>
      <c r="L245" s="45"/>
      <c r="M245" s="253" t="s">
        <v>1</v>
      </c>
      <c r="N245" s="254" t="s">
        <v>38</v>
      </c>
      <c r="O245" s="92"/>
      <c r="P245" s="255">
        <f>O245*H245</f>
        <v>0</v>
      </c>
      <c r="Q245" s="255">
        <v>0</v>
      </c>
      <c r="R245" s="255">
        <f>Q245*H245</f>
        <v>0</v>
      </c>
      <c r="S245" s="255">
        <v>0.075</v>
      </c>
      <c r="T245" s="256">
        <f>S245*H245</f>
        <v>8.99775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57" t="s">
        <v>180</v>
      </c>
      <c r="AT245" s="257" t="s">
        <v>176</v>
      </c>
      <c r="AU245" s="257" t="s">
        <v>82</v>
      </c>
      <c r="AY245" s="18" t="s">
        <v>174</v>
      </c>
      <c r="BE245" s="258">
        <f>IF(N245="základní",J245,0)</f>
        <v>0</v>
      </c>
      <c r="BF245" s="258">
        <f>IF(N245="snížená",J245,0)</f>
        <v>0</v>
      </c>
      <c r="BG245" s="258">
        <f>IF(N245="zákl. přenesená",J245,0)</f>
        <v>0</v>
      </c>
      <c r="BH245" s="258">
        <f>IF(N245="sníž. přenesená",J245,0)</f>
        <v>0</v>
      </c>
      <c r="BI245" s="258">
        <f>IF(N245="nulová",J245,0)</f>
        <v>0</v>
      </c>
      <c r="BJ245" s="18" t="s">
        <v>80</v>
      </c>
      <c r="BK245" s="258">
        <f>ROUND(I245*H245,2)</f>
        <v>0</v>
      </c>
      <c r="BL245" s="18" t="s">
        <v>180</v>
      </c>
      <c r="BM245" s="257" t="s">
        <v>639</v>
      </c>
    </row>
    <row r="246" spans="1:65" s="2" customFormat="1" ht="21.6" customHeight="1">
      <c r="A246" s="39"/>
      <c r="B246" s="40"/>
      <c r="C246" s="245" t="s">
        <v>640</v>
      </c>
      <c r="D246" s="245" t="s">
        <v>176</v>
      </c>
      <c r="E246" s="246" t="s">
        <v>641</v>
      </c>
      <c r="F246" s="247" t="s">
        <v>642</v>
      </c>
      <c r="G246" s="248" t="s">
        <v>188</v>
      </c>
      <c r="H246" s="249">
        <v>119.97</v>
      </c>
      <c r="I246" s="250"/>
      <c r="J246" s="251">
        <f>ROUND(I246*H246,2)</f>
        <v>0</v>
      </c>
      <c r="K246" s="252"/>
      <c r="L246" s="45"/>
      <c r="M246" s="253" t="s">
        <v>1</v>
      </c>
      <c r="N246" s="254" t="s">
        <v>38</v>
      </c>
      <c r="O246" s="92"/>
      <c r="P246" s="255">
        <f>O246*H246</f>
        <v>0</v>
      </c>
      <c r="Q246" s="255">
        <v>0</v>
      </c>
      <c r="R246" s="255">
        <f>Q246*H246</f>
        <v>0</v>
      </c>
      <c r="S246" s="255">
        <v>0</v>
      </c>
      <c r="T246" s="256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57" t="s">
        <v>180</v>
      </c>
      <c r="AT246" s="257" t="s">
        <v>176</v>
      </c>
      <c r="AU246" s="257" t="s">
        <v>82</v>
      </c>
      <c r="AY246" s="18" t="s">
        <v>174</v>
      </c>
      <c r="BE246" s="258">
        <f>IF(N246="základní",J246,0)</f>
        <v>0</v>
      </c>
      <c r="BF246" s="258">
        <f>IF(N246="snížená",J246,0)</f>
        <v>0</v>
      </c>
      <c r="BG246" s="258">
        <f>IF(N246="zákl. přenesená",J246,0)</f>
        <v>0</v>
      </c>
      <c r="BH246" s="258">
        <f>IF(N246="sníž. přenesená",J246,0)</f>
        <v>0</v>
      </c>
      <c r="BI246" s="258">
        <f>IF(N246="nulová",J246,0)</f>
        <v>0</v>
      </c>
      <c r="BJ246" s="18" t="s">
        <v>80</v>
      </c>
      <c r="BK246" s="258">
        <f>ROUND(I246*H246,2)</f>
        <v>0</v>
      </c>
      <c r="BL246" s="18" t="s">
        <v>180</v>
      </c>
      <c r="BM246" s="257" t="s">
        <v>643</v>
      </c>
    </row>
    <row r="247" spans="1:65" s="2" customFormat="1" ht="21.6" customHeight="1">
      <c r="A247" s="39"/>
      <c r="B247" s="40"/>
      <c r="C247" s="245" t="s">
        <v>644</v>
      </c>
      <c r="D247" s="245" t="s">
        <v>176</v>
      </c>
      <c r="E247" s="246" t="s">
        <v>645</v>
      </c>
      <c r="F247" s="247" t="s">
        <v>646</v>
      </c>
      <c r="G247" s="248" t="s">
        <v>188</v>
      </c>
      <c r="H247" s="249">
        <v>711.478</v>
      </c>
      <c r="I247" s="250"/>
      <c r="J247" s="251">
        <f>ROUND(I247*H247,2)</f>
        <v>0</v>
      </c>
      <c r="K247" s="252"/>
      <c r="L247" s="45"/>
      <c r="M247" s="253" t="s">
        <v>1</v>
      </c>
      <c r="N247" s="254" t="s">
        <v>38</v>
      </c>
      <c r="O247" s="92"/>
      <c r="P247" s="255">
        <f>O247*H247</f>
        <v>0</v>
      </c>
      <c r="Q247" s="255">
        <v>0.048</v>
      </c>
      <c r="R247" s="255">
        <f>Q247*H247</f>
        <v>34.150943999999996</v>
      </c>
      <c r="S247" s="255">
        <v>0.048</v>
      </c>
      <c r="T247" s="256">
        <f>S247*H247</f>
        <v>34.150943999999996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57" t="s">
        <v>180</v>
      </c>
      <c r="AT247" s="257" t="s">
        <v>176</v>
      </c>
      <c r="AU247" s="257" t="s">
        <v>82</v>
      </c>
      <c r="AY247" s="18" t="s">
        <v>174</v>
      </c>
      <c r="BE247" s="258">
        <f>IF(N247="základní",J247,0)</f>
        <v>0</v>
      </c>
      <c r="BF247" s="258">
        <f>IF(N247="snížená",J247,0)</f>
        <v>0</v>
      </c>
      <c r="BG247" s="258">
        <f>IF(N247="zákl. přenesená",J247,0)</f>
        <v>0</v>
      </c>
      <c r="BH247" s="258">
        <f>IF(N247="sníž. přenesená",J247,0)</f>
        <v>0</v>
      </c>
      <c r="BI247" s="258">
        <f>IF(N247="nulová",J247,0)</f>
        <v>0</v>
      </c>
      <c r="BJ247" s="18" t="s">
        <v>80</v>
      </c>
      <c r="BK247" s="258">
        <f>ROUND(I247*H247,2)</f>
        <v>0</v>
      </c>
      <c r="BL247" s="18" t="s">
        <v>180</v>
      </c>
      <c r="BM247" s="257" t="s">
        <v>647</v>
      </c>
    </row>
    <row r="248" spans="1:51" s="13" customFormat="1" ht="12">
      <c r="A248" s="13"/>
      <c r="B248" s="259"/>
      <c r="C248" s="260"/>
      <c r="D248" s="261" t="s">
        <v>223</v>
      </c>
      <c r="E248" s="262" t="s">
        <v>1</v>
      </c>
      <c r="F248" s="263" t="s">
        <v>648</v>
      </c>
      <c r="G248" s="260"/>
      <c r="H248" s="264">
        <v>711.478</v>
      </c>
      <c r="I248" s="265"/>
      <c r="J248" s="260"/>
      <c r="K248" s="260"/>
      <c r="L248" s="266"/>
      <c r="M248" s="267"/>
      <c r="N248" s="268"/>
      <c r="O248" s="268"/>
      <c r="P248" s="268"/>
      <c r="Q248" s="268"/>
      <c r="R248" s="268"/>
      <c r="S248" s="268"/>
      <c r="T248" s="269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70" t="s">
        <v>223</v>
      </c>
      <c r="AU248" s="270" t="s">
        <v>82</v>
      </c>
      <c r="AV248" s="13" t="s">
        <v>82</v>
      </c>
      <c r="AW248" s="13" t="s">
        <v>30</v>
      </c>
      <c r="AX248" s="13" t="s">
        <v>80</v>
      </c>
      <c r="AY248" s="270" t="s">
        <v>174</v>
      </c>
    </row>
    <row r="249" spans="1:65" s="2" customFormat="1" ht="21.6" customHeight="1">
      <c r="A249" s="39"/>
      <c r="B249" s="40"/>
      <c r="C249" s="245" t="s">
        <v>649</v>
      </c>
      <c r="D249" s="245" t="s">
        <v>176</v>
      </c>
      <c r="E249" s="246" t="s">
        <v>650</v>
      </c>
      <c r="F249" s="247" t="s">
        <v>651</v>
      </c>
      <c r="G249" s="248" t="s">
        <v>188</v>
      </c>
      <c r="H249" s="249">
        <v>119.97</v>
      </c>
      <c r="I249" s="250"/>
      <c r="J249" s="251">
        <f>ROUND(I249*H249,2)</f>
        <v>0</v>
      </c>
      <c r="K249" s="252"/>
      <c r="L249" s="45"/>
      <c r="M249" s="253" t="s">
        <v>1</v>
      </c>
      <c r="N249" s="254" t="s">
        <v>38</v>
      </c>
      <c r="O249" s="92"/>
      <c r="P249" s="255">
        <f>O249*H249</f>
        <v>0</v>
      </c>
      <c r="Q249" s="255">
        <v>0</v>
      </c>
      <c r="R249" s="255">
        <f>Q249*H249</f>
        <v>0</v>
      </c>
      <c r="S249" s="255">
        <v>0</v>
      </c>
      <c r="T249" s="256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57" t="s">
        <v>180</v>
      </c>
      <c r="AT249" s="257" t="s">
        <v>176</v>
      </c>
      <c r="AU249" s="257" t="s">
        <v>82</v>
      </c>
      <c r="AY249" s="18" t="s">
        <v>174</v>
      </c>
      <c r="BE249" s="258">
        <f>IF(N249="základní",J249,0)</f>
        <v>0</v>
      </c>
      <c r="BF249" s="258">
        <f>IF(N249="snížená",J249,0)</f>
        <v>0</v>
      </c>
      <c r="BG249" s="258">
        <f>IF(N249="zákl. přenesená",J249,0)</f>
        <v>0</v>
      </c>
      <c r="BH249" s="258">
        <f>IF(N249="sníž. přenesená",J249,0)</f>
        <v>0</v>
      </c>
      <c r="BI249" s="258">
        <f>IF(N249="nulová",J249,0)</f>
        <v>0</v>
      </c>
      <c r="BJ249" s="18" t="s">
        <v>80</v>
      </c>
      <c r="BK249" s="258">
        <f>ROUND(I249*H249,2)</f>
        <v>0</v>
      </c>
      <c r="BL249" s="18" t="s">
        <v>180</v>
      </c>
      <c r="BM249" s="257" t="s">
        <v>652</v>
      </c>
    </row>
    <row r="250" spans="1:65" s="2" customFormat="1" ht="21.6" customHeight="1">
      <c r="A250" s="39"/>
      <c r="B250" s="40"/>
      <c r="C250" s="245" t="s">
        <v>653</v>
      </c>
      <c r="D250" s="245" t="s">
        <v>176</v>
      </c>
      <c r="E250" s="246" t="s">
        <v>654</v>
      </c>
      <c r="F250" s="247" t="s">
        <v>655</v>
      </c>
      <c r="G250" s="248" t="s">
        <v>208</v>
      </c>
      <c r="H250" s="249">
        <v>165</v>
      </c>
      <c r="I250" s="250"/>
      <c r="J250" s="251">
        <f>ROUND(I250*H250,2)</f>
        <v>0</v>
      </c>
      <c r="K250" s="252"/>
      <c r="L250" s="45"/>
      <c r="M250" s="253" t="s">
        <v>1</v>
      </c>
      <c r="N250" s="254" t="s">
        <v>38</v>
      </c>
      <c r="O250" s="92"/>
      <c r="P250" s="255">
        <f>O250*H250</f>
        <v>0</v>
      </c>
      <c r="Q250" s="255">
        <v>0</v>
      </c>
      <c r="R250" s="255">
        <f>Q250*H250</f>
        <v>0</v>
      </c>
      <c r="S250" s="255">
        <v>0</v>
      </c>
      <c r="T250" s="256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57" t="s">
        <v>180</v>
      </c>
      <c r="AT250" s="257" t="s">
        <v>176</v>
      </c>
      <c r="AU250" s="257" t="s">
        <v>82</v>
      </c>
      <c r="AY250" s="18" t="s">
        <v>174</v>
      </c>
      <c r="BE250" s="258">
        <f>IF(N250="základní",J250,0)</f>
        <v>0</v>
      </c>
      <c r="BF250" s="258">
        <f>IF(N250="snížená",J250,0)</f>
        <v>0</v>
      </c>
      <c r="BG250" s="258">
        <f>IF(N250="zákl. přenesená",J250,0)</f>
        <v>0</v>
      </c>
      <c r="BH250" s="258">
        <f>IF(N250="sníž. přenesená",J250,0)</f>
        <v>0</v>
      </c>
      <c r="BI250" s="258">
        <f>IF(N250="nulová",J250,0)</f>
        <v>0</v>
      </c>
      <c r="BJ250" s="18" t="s">
        <v>80</v>
      </c>
      <c r="BK250" s="258">
        <f>ROUND(I250*H250,2)</f>
        <v>0</v>
      </c>
      <c r="BL250" s="18" t="s">
        <v>180</v>
      </c>
      <c r="BM250" s="257" t="s">
        <v>656</v>
      </c>
    </row>
    <row r="251" spans="1:65" s="2" customFormat="1" ht="21.6" customHeight="1">
      <c r="A251" s="39"/>
      <c r="B251" s="40"/>
      <c r="C251" s="245" t="s">
        <v>657</v>
      </c>
      <c r="D251" s="245" t="s">
        <v>176</v>
      </c>
      <c r="E251" s="246" t="s">
        <v>658</v>
      </c>
      <c r="F251" s="247" t="s">
        <v>659</v>
      </c>
      <c r="G251" s="248" t="s">
        <v>188</v>
      </c>
      <c r="H251" s="249">
        <v>546.138</v>
      </c>
      <c r="I251" s="250"/>
      <c r="J251" s="251">
        <f>ROUND(I251*H251,2)</f>
        <v>0</v>
      </c>
      <c r="K251" s="252"/>
      <c r="L251" s="45"/>
      <c r="M251" s="253" t="s">
        <v>1</v>
      </c>
      <c r="N251" s="254" t="s">
        <v>38</v>
      </c>
      <c r="O251" s="92"/>
      <c r="P251" s="255">
        <f>O251*H251</f>
        <v>0</v>
      </c>
      <c r="Q251" s="255">
        <v>0.03885</v>
      </c>
      <c r="R251" s="255">
        <f>Q251*H251</f>
        <v>21.217461300000004</v>
      </c>
      <c r="S251" s="255">
        <v>0</v>
      </c>
      <c r="T251" s="256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57" t="s">
        <v>180</v>
      </c>
      <c r="AT251" s="257" t="s">
        <v>176</v>
      </c>
      <c r="AU251" s="257" t="s">
        <v>82</v>
      </c>
      <c r="AY251" s="18" t="s">
        <v>174</v>
      </c>
      <c r="BE251" s="258">
        <f>IF(N251="základní",J251,0)</f>
        <v>0</v>
      </c>
      <c r="BF251" s="258">
        <f>IF(N251="snížená",J251,0)</f>
        <v>0</v>
      </c>
      <c r="BG251" s="258">
        <f>IF(N251="zákl. přenesená",J251,0)</f>
        <v>0</v>
      </c>
      <c r="BH251" s="258">
        <f>IF(N251="sníž. přenesená",J251,0)</f>
        <v>0</v>
      </c>
      <c r="BI251" s="258">
        <f>IF(N251="nulová",J251,0)</f>
        <v>0</v>
      </c>
      <c r="BJ251" s="18" t="s">
        <v>80</v>
      </c>
      <c r="BK251" s="258">
        <f>ROUND(I251*H251,2)</f>
        <v>0</v>
      </c>
      <c r="BL251" s="18" t="s">
        <v>180</v>
      </c>
      <c r="BM251" s="257" t="s">
        <v>660</v>
      </c>
    </row>
    <row r="252" spans="1:65" s="2" customFormat="1" ht="21.6" customHeight="1">
      <c r="A252" s="39"/>
      <c r="B252" s="40"/>
      <c r="C252" s="245" t="s">
        <v>661</v>
      </c>
      <c r="D252" s="245" t="s">
        <v>176</v>
      </c>
      <c r="E252" s="246" t="s">
        <v>662</v>
      </c>
      <c r="F252" s="247" t="s">
        <v>663</v>
      </c>
      <c r="G252" s="248" t="s">
        <v>188</v>
      </c>
      <c r="H252" s="249">
        <v>45.37</v>
      </c>
      <c r="I252" s="250"/>
      <c r="J252" s="251">
        <f>ROUND(I252*H252,2)</f>
        <v>0</v>
      </c>
      <c r="K252" s="252"/>
      <c r="L252" s="45"/>
      <c r="M252" s="253" t="s">
        <v>1</v>
      </c>
      <c r="N252" s="254" t="s">
        <v>38</v>
      </c>
      <c r="O252" s="92"/>
      <c r="P252" s="255">
        <f>O252*H252</f>
        <v>0</v>
      </c>
      <c r="Q252" s="255">
        <v>0.03885</v>
      </c>
      <c r="R252" s="255">
        <f>Q252*H252</f>
        <v>1.7626245</v>
      </c>
      <c r="S252" s="255">
        <v>0</v>
      </c>
      <c r="T252" s="256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57" t="s">
        <v>180</v>
      </c>
      <c r="AT252" s="257" t="s">
        <v>176</v>
      </c>
      <c r="AU252" s="257" t="s">
        <v>82</v>
      </c>
      <c r="AY252" s="18" t="s">
        <v>174</v>
      </c>
      <c r="BE252" s="258">
        <f>IF(N252="základní",J252,0)</f>
        <v>0</v>
      </c>
      <c r="BF252" s="258">
        <f>IF(N252="snížená",J252,0)</f>
        <v>0</v>
      </c>
      <c r="BG252" s="258">
        <f>IF(N252="zákl. přenesená",J252,0)</f>
        <v>0</v>
      </c>
      <c r="BH252" s="258">
        <f>IF(N252="sníž. přenesená",J252,0)</f>
        <v>0</v>
      </c>
      <c r="BI252" s="258">
        <f>IF(N252="nulová",J252,0)</f>
        <v>0</v>
      </c>
      <c r="BJ252" s="18" t="s">
        <v>80</v>
      </c>
      <c r="BK252" s="258">
        <f>ROUND(I252*H252,2)</f>
        <v>0</v>
      </c>
      <c r="BL252" s="18" t="s">
        <v>180</v>
      </c>
      <c r="BM252" s="257" t="s">
        <v>664</v>
      </c>
    </row>
    <row r="253" spans="1:65" s="2" customFormat="1" ht="21.6" customHeight="1">
      <c r="A253" s="39"/>
      <c r="B253" s="40"/>
      <c r="C253" s="245" t="s">
        <v>665</v>
      </c>
      <c r="D253" s="245" t="s">
        <v>176</v>
      </c>
      <c r="E253" s="246" t="s">
        <v>666</v>
      </c>
      <c r="F253" s="247" t="s">
        <v>667</v>
      </c>
      <c r="G253" s="248" t="s">
        <v>188</v>
      </c>
      <c r="H253" s="249">
        <v>7.633</v>
      </c>
      <c r="I253" s="250"/>
      <c r="J253" s="251">
        <f>ROUND(I253*H253,2)</f>
        <v>0</v>
      </c>
      <c r="K253" s="252"/>
      <c r="L253" s="45"/>
      <c r="M253" s="253" t="s">
        <v>1</v>
      </c>
      <c r="N253" s="254" t="s">
        <v>38</v>
      </c>
      <c r="O253" s="92"/>
      <c r="P253" s="255">
        <f>O253*H253</f>
        <v>0</v>
      </c>
      <c r="Q253" s="255">
        <v>0.01995</v>
      </c>
      <c r="R253" s="255">
        <f>Q253*H253</f>
        <v>0.15227834999999998</v>
      </c>
      <c r="S253" s="255">
        <v>0</v>
      </c>
      <c r="T253" s="256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57" t="s">
        <v>180</v>
      </c>
      <c r="AT253" s="257" t="s">
        <v>176</v>
      </c>
      <c r="AU253" s="257" t="s">
        <v>82</v>
      </c>
      <c r="AY253" s="18" t="s">
        <v>174</v>
      </c>
      <c r="BE253" s="258">
        <f>IF(N253="základní",J253,0)</f>
        <v>0</v>
      </c>
      <c r="BF253" s="258">
        <f>IF(N253="snížená",J253,0)</f>
        <v>0</v>
      </c>
      <c r="BG253" s="258">
        <f>IF(N253="zákl. přenesená",J253,0)</f>
        <v>0</v>
      </c>
      <c r="BH253" s="258">
        <f>IF(N253="sníž. přenesená",J253,0)</f>
        <v>0</v>
      </c>
      <c r="BI253" s="258">
        <f>IF(N253="nulová",J253,0)</f>
        <v>0</v>
      </c>
      <c r="BJ253" s="18" t="s">
        <v>80</v>
      </c>
      <c r="BK253" s="258">
        <f>ROUND(I253*H253,2)</f>
        <v>0</v>
      </c>
      <c r="BL253" s="18" t="s">
        <v>180</v>
      </c>
      <c r="BM253" s="257" t="s">
        <v>668</v>
      </c>
    </row>
    <row r="254" spans="1:51" s="13" customFormat="1" ht="12">
      <c r="A254" s="13"/>
      <c r="B254" s="259"/>
      <c r="C254" s="260"/>
      <c r="D254" s="261" t="s">
        <v>223</v>
      </c>
      <c r="E254" s="262" t="s">
        <v>1</v>
      </c>
      <c r="F254" s="263" t="s">
        <v>669</v>
      </c>
      <c r="G254" s="260"/>
      <c r="H254" s="264">
        <v>7.633</v>
      </c>
      <c r="I254" s="265"/>
      <c r="J254" s="260"/>
      <c r="K254" s="260"/>
      <c r="L254" s="266"/>
      <c r="M254" s="267"/>
      <c r="N254" s="268"/>
      <c r="O254" s="268"/>
      <c r="P254" s="268"/>
      <c r="Q254" s="268"/>
      <c r="R254" s="268"/>
      <c r="S254" s="268"/>
      <c r="T254" s="26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70" t="s">
        <v>223</v>
      </c>
      <c r="AU254" s="270" t="s">
        <v>82</v>
      </c>
      <c r="AV254" s="13" t="s">
        <v>82</v>
      </c>
      <c r="AW254" s="13" t="s">
        <v>30</v>
      </c>
      <c r="AX254" s="13" t="s">
        <v>80</v>
      </c>
      <c r="AY254" s="270" t="s">
        <v>174</v>
      </c>
    </row>
    <row r="255" spans="1:65" s="2" customFormat="1" ht="21.6" customHeight="1">
      <c r="A255" s="39"/>
      <c r="B255" s="40"/>
      <c r="C255" s="245" t="s">
        <v>670</v>
      </c>
      <c r="D255" s="245" t="s">
        <v>176</v>
      </c>
      <c r="E255" s="246" t="s">
        <v>671</v>
      </c>
      <c r="F255" s="247" t="s">
        <v>672</v>
      </c>
      <c r="G255" s="248" t="s">
        <v>188</v>
      </c>
      <c r="H255" s="249">
        <v>119.97</v>
      </c>
      <c r="I255" s="250"/>
      <c r="J255" s="251">
        <f>ROUND(I255*H255,2)</f>
        <v>0</v>
      </c>
      <c r="K255" s="252"/>
      <c r="L255" s="45"/>
      <c r="M255" s="253" t="s">
        <v>1</v>
      </c>
      <c r="N255" s="254" t="s">
        <v>38</v>
      </c>
      <c r="O255" s="92"/>
      <c r="P255" s="255">
        <f>O255*H255</f>
        <v>0</v>
      </c>
      <c r="Q255" s="255">
        <v>0.0399</v>
      </c>
      <c r="R255" s="255">
        <f>Q255*H255</f>
        <v>4.786803</v>
      </c>
      <c r="S255" s="255">
        <v>0</v>
      </c>
      <c r="T255" s="256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57" t="s">
        <v>180</v>
      </c>
      <c r="AT255" s="257" t="s">
        <v>176</v>
      </c>
      <c r="AU255" s="257" t="s">
        <v>82</v>
      </c>
      <c r="AY255" s="18" t="s">
        <v>174</v>
      </c>
      <c r="BE255" s="258">
        <f>IF(N255="základní",J255,0)</f>
        <v>0</v>
      </c>
      <c r="BF255" s="258">
        <f>IF(N255="snížená",J255,0)</f>
        <v>0</v>
      </c>
      <c r="BG255" s="258">
        <f>IF(N255="zákl. přenesená",J255,0)</f>
        <v>0</v>
      </c>
      <c r="BH255" s="258">
        <f>IF(N255="sníž. přenesená",J255,0)</f>
        <v>0</v>
      </c>
      <c r="BI255" s="258">
        <f>IF(N255="nulová",J255,0)</f>
        <v>0</v>
      </c>
      <c r="BJ255" s="18" t="s">
        <v>80</v>
      </c>
      <c r="BK255" s="258">
        <f>ROUND(I255*H255,2)</f>
        <v>0</v>
      </c>
      <c r="BL255" s="18" t="s">
        <v>180</v>
      </c>
      <c r="BM255" s="257" t="s">
        <v>673</v>
      </c>
    </row>
    <row r="256" spans="1:65" s="2" customFormat="1" ht="21.6" customHeight="1">
      <c r="A256" s="39"/>
      <c r="B256" s="40"/>
      <c r="C256" s="245" t="s">
        <v>674</v>
      </c>
      <c r="D256" s="245" t="s">
        <v>176</v>
      </c>
      <c r="E256" s="246" t="s">
        <v>675</v>
      </c>
      <c r="F256" s="247" t="s">
        <v>676</v>
      </c>
      <c r="G256" s="248" t="s">
        <v>188</v>
      </c>
      <c r="H256" s="249">
        <v>546.138</v>
      </c>
      <c r="I256" s="250"/>
      <c r="J256" s="251">
        <f>ROUND(I256*H256,2)</f>
        <v>0</v>
      </c>
      <c r="K256" s="252"/>
      <c r="L256" s="45"/>
      <c r="M256" s="253" t="s">
        <v>1</v>
      </c>
      <c r="N256" s="254" t="s">
        <v>38</v>
      </c>
      <c r="O256" s="92"/>
      <c r="P256" s="255">
        <f>O256*H256</f>
        <v>0</v>
      </c>
      <c r="Q256" s="255">
        <v>0.00356</v>
      </c>
      <c r="R256" s="255">
        <f>Q256*H256</f>
        <v>1.94425128</v>
      </c>
      <c r="S256" s="255">
        <v>0</v>
      </c>
      <c r="T256" s="256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57" t="s">
        <v>180</v>
      </c>
      <c r="AT256" s="257" t="s">
        <v>176</v>
      </c>
      <c r="AU256" s="257" t="s">
        <v>82</v>
      </c>
      <c r="AY256" s="18" t="s">
        <v>174</v>
      </c>
      <c r="BE256" s="258">
        <f>IF(N256="základní",J256,0)</f>
        <v>0</v>
      </c>
      <c r="BF256" s="258">
        <f>IF(N256="snížená",J256,0)</f>
        <v>0</v>
      </c>
      <c r="BG256" s="258">
        <f>IF(N256="zákl. přenesená",J256,0)</f>
        <v>0</v>
      </c>
      <c r="BH256" s="258">
        <f>IF(N256="sníž. přenesená",J256,0)</f>
        <v>0</v>
      </c>
      <c r="BI256" s="258">
        <f>IF(N256="nulová",J256,0)</f>
        <v>0</v>
      </c>
      <c r="BJ256" s="18" t="s">
        <v>80</v>
      </c>
      <c r="BK256" s="258">
        <f>ROUND(I256*H256,2)</f>
        <v>0</v>
      </c>
      <c r="BL256" s="18" t="s">
        <v>180</v>
      </c>
      <c r="BM256" s="257" t="s">
        <v>677</v>
      </c>
    </row>
    <row r="257" spans="1:65" s="2" customFormat="1" ht="21.6" customHeight="1">
      <c r="A257" s="39"/>
      <c r="B257" s="40"/>
      <c r="C257" s="245" t="s">
        <v>678</v>
      </c>
      <c r="D257" s="245" t="s">
        <v>176</v>
      </c>
      <c r="E257" s="246" t="s">
        <v>679</v>
      </c>
      <c r="F257" s="247" t="s">
        <v>680</v>
      </c>
      <c r="G257" s="248" t="s">
        <v>188</v>
      </c>
      <c r="H257" s="249">
        <v>45.37</v>
      </c>
      <c r="I257" s="250"/>
      <c r="J257" s="251">
        <f>ROUND(I257*H257,2)</f>
        <v>0</v>
      </c>
      <c r="K257" s="252"/>
      <c r="L257" s="45"/>
      <c r="M257" s="253" t="s">
        <v>1</v>
      </c>
      <c r="N257" s="254" t="s">
        <v>38</v>
      </c>
      <c r="O257" s="92"/>
      <c r="P257" s="255">
        <f>O257*H257</f>
        <v>0</v>
      </c>
      <c r="Q257" s="255">
        <v>0.00356</v>
      </c>
      <c r="R257" s="255">
        <f>Q257*H257</f>
        <v>0.16151719999999997</v>
      </c>
      <c r="S257" s="255">
        <v>0</v>
      </c>
      <c r="T257" s="256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57" t="s">
        <v>180</v>
      </c>
      <c r="AT257" s="257" t="s">
        <v>176</v>
      </c>
      <c r="AU257" s="257" t="s">
        <v>82</v>
      </c>
      <c r="AY257" s="18" t="s">
        <v>174</v>
      </c>
      <c r="BE257" s="258">
        <f>IF(N257="základní",J257,0)</f>
        <v>0</v>
      </c>
      <c r="BF257" s="258">
        <f>IF(N257="snížená",J257,0)</f>
        <v>0</v>
      </c>
      <c r="BG257" s="258">
        <f>IF(N257="zákl. přenesená",J257,0)</f>
        <v>0</v>
      </c>
      <c r="BH257" s="258">
        <f>IF(N257="sníž. přenesená",J257,0)</f>
        <v>0</v>
      </c>
      <c r="BI257" s="258">
        <f>IF(N257="nulová",J257,0)</f>
        <v>0</v>
      </c>
      <c r="BJ257" s="18" t="s">
        <v>80</v>
      </c>
      <c r="BK257" s="258">
        <f>ROUND(I257*H257,2)</f>
        <v>0</v>
      </c>
      <c r="BL257" s="18" t="s">
        <v>180</v>
      </c>
      <c r="BM257" s="257" t="s">
        <v>681</v>
      </c>
    </row>
    <row r="258" spans="1:65" s="2" customFormat="1" ht="21.6" customHeight="1">
      <c r="A258" s="39"/>
      <c r="B258" s="40"/>
      <c r="C258" s="245" t="s">
        <v>682</v>
      </c>
      <c r="D258" s="245" t="s">
        <v>176</v>
      </c>
      <c r="E258" s="246" t="s">
        <v>683</v>
      </c>
      <c r="F258" s="247" t="s">
        <v>684</v>
      </c>
      <c r="G258" s="248" t="s">
        <v>188</v>
      </c>
      <c r="H258" s="249">
        <v>119.97</v>
      </c>
      <c r="I258" s="250"/>
      <c r="J258" s="251">
        <f>ROUND(I258*H258,2)</f>
        <v>0</v>
      </c>
      <c r="K258" s="252"/>
      <c r="L258" s="45"/>
      <c r="M258" s="253" t="s">
        <v>1</v>
      </c>
      <c r="N258" s="254" t="s">
        <v>38</v>
      </c>
      <c r="O258" s="92"/>
      <c r="P258" s="255">
        <f>O258*H258</f>
        <v>0</v>
      </c>
      <c r="Q258" s="255">
        <v>0.00356</v>
      </c>
      <c r="R258" s="255">
        <f>Q258*H258</f>
        <v>0.42709319999999995</v>
      </c>
      <c r="S258" s="255">
        <v>0</v>
      </c>
      <c r="T258" s="256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57" t="s">
        <v>180</v>
      </c>
      <c r="AT258" s="257" t="s">
        <v>176</v>
      </c>
      <c r="AU258" s="257" t="s">
        <v>82</v>
      </c>
      <c r="AY258" s="18" t="s">
        <v>174</v>
      </c>
      <c r="BE258" s="258">
        <f>IF(N258="základní",J258,0)</f>
        <v>0</v>
      </c>
      <c r="BF258" s="258">
        <f>IF(N258="snížená",J258,0)</f>
        <v>0</v>
      </c>
      <c r="BG258" s="258">
        <f>IF(N258="zákl. přenesená",J258,0)</f>
        <v>0</v>
      </c>
      <c r="BH258" s="258">
        <f>IF(N258="sníž. přenesená",J258,0)</f>
        <v>0</v>
      </c>
      <c r="BI258" s="258">
        <f>IF(N258="nulová",J258,0)</f>
        <v>0</v>
      </c>
      <c r="BJ258" s="18" t="s">
        <v>80</v>
      </c>
      <c r="BK258" s="258">
        <f>ROUND(I258*H258,2)</f>
        <v>0</v>
      </c>
      <c r="BL258" s="18" t="s">
        <v>180</v>
      </c>
      <c r="BM258" s="257" t="s">
        <v>685</v>
      </c>
    </row>
    <row r="259" spans="1:65" s="2" customFormat="1" ht="21.6" customHeight="1">
      <c r="A259" s="39"/>
      <c r="B259" s="40"/>
      <c r="C259" s="245" t="s">
        <v>686</v>
      </c>
      <c r="D259" s="245" t="s">
        <v>176</v>
      </c>
      <c r="E259" s="246" t="s">
        <v>687</v>
      </c>
      <c r="F259" s="247" t="s">
        <v>688</v>
      </c>
      <c r="G259" s="248" t="s">
        <v>188</v>
      </c>
      <c r="H259" s="249">
        <v>45</v>
      </c>
      <c r="I259" s="250"/>
      <c r="J259" s="251">
        <f>ROUND(I259*H259,2)</f>
        <v>0</v>
      </c>
      <c r="K259" s="252"/>
      <c r="L259" s="45"/>
      <c r="M259" s="253" t="s">
        <v>1</v>
      </c>
      <c r="N259" s="254" t="s">
        <v>38</v>
      </c>
      <c r="O259" s="92"/>
      <c r="P259" s="255">
        <f>O259*H259</f>
        <v>0</v>
      </c>
      <c r="Q259" s="255">
        <v>0.00099</v>
      </c>
      <c r="R259" s="255">
        <f>Q259*H259</f>
        <v>0.04455</v>
      </c>
      <c r="S259" s="255">
        <v>0</v>
      </c>
      <c r="T259" s="256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57" t="s">
        <v>180</v>
      </c>
      <c r="AT259" s="257" t="s">
        <v>176</v>
      </c>
      <c r="AU259" s="257" t="s">
        <v>82</v>
      </c>
      <c r="AY259" s="18" t="s">
        <v>174</v>
      </c>
      <c r="BE259" s="258">
        <f>IF(N259="základní",J259,0)</f>
        <v>0</v>
      </c>
      <c r="BF259" s="258">
        <f>IF(N259="snížená",J259,0)</f>
        <v>0</v>
      </c>
      <c r="BG259" s="258">
        <f>IF(N259="zákl. přenesená",J259,0)</f>
        <v>0</v>
      </c>
      <c r="BH259" s="258">
        <f>IF(N259="sníž. přenesená",J259,0)</f>
        <v>0</v>
      </c>
      <c r="BI259" s="258">
        <f>IF(N259="nulová",J259,0)</f>
        <v>0</v>
      </c>
      <c r="BJ259" s="18" t="s">
        <v>80</v>
      </c>
      <c r="BK259" s="258">
        <f>ROUND(I259*H259,2)</f>
        <v>0</v>
      </c>
      <c r="BL259" s="18" t="s">
        <v>180</v>
      </c>
      <c r="BM259" s="257" t="s">
        <v>689</v>
      </c>
    </row>
    <row r="260" spans="1:65" s="2" customFormat="1" ht="21.6" customHeight="1">
      <c r="A260" s="39"/>
      <c r="B260" s="40"/>
      <c r="C260" s="245" t="s">
        <v>690</v>
      </c>
      <c r="D260" s="245" t="s">
        <v>176</v>
      </c>
      <c r="E260" s="246" t="s">
        <v>691</v>
      </c>
      <c r="F260" s="247" t="s">
        <v>692</v>
      </c>
      <c r="G260" s="248" t="s">
        <v>188</v>
      </c>
      <c r="H260" s="249">
        <v>45</v>
      </c>
      <c r="I260" s="250"/>
      <c r="J260" s="251">
        <f>ROUND(I260*H260,2)</f>
        <v>0</v>
      </c>
      <c r="K260" s="252"/>
      <c r="L260" s="45"/>
      <c r="M260" s="253" t="s">
        <v>1</v>
      </c>
      <c r="N260" s="254" t="s">
        <v>38</v>
      </c>
      <c r="O260" s="92"/>
      <c r="P260" s="255">
        <f>O260*H260</f>
        <v>0</v>
      </c>
      <c r="Q260" s="255">
        <v>0</v>
      </c>
      <c r="R260" s="255">
        <f>Q260*H260</f>
        <v>0</v>
      </c>
      <c r="S260" s="255">
        <v>0</v>
      </c>
      <c r="T260" s="256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57" t="s">
        <v>180</v>
      </c>
      <c r="AT260" s="257" t="s">
        <v>176</v>
      </c>
      <c r="AU260" s="257" t="s">
        <v>82</v>
      </c>
      <c r="AY260" s="18" t="s">
        <v>174</v>
      </c>
      <c r="BE260" s="258">
        <f>IF(N260="základní",J260,0)</f>
        <v>0</v>
      </c>
      <c r="BF260" s="258">
        <f>IF(N260="snížená",J260,0)</f>
        <v>0</v>
      </c>
      <c r="BG260" s="258">
        <f>IF(N260="zákl. přenesená",J260,0)</f>
        <v>0</v>
      </c>
      <c r="BH260" s="258">
        <f>IF(N260="sníž. přenesená",J260,0)</f>
        <v>0</v>
      </c>
      <c r="BI260" s="258">
        <f>IF(N260="nulová",J260,0)</f>
        <v>0</v>
      </c>
      <c r="BJ260" s="18" t="s">
        <v>80</v>
      </c>
      <c r="BK260" s="258">
        <f>ROUND(I260*H260,2)</f>
        <v>0</v>
      </c>
      <c r="BL260" s="18" t="s">
        <v>180</v>
      </c>
      <c r="BM260" s="257" t="s">
        <v>693</v>
      </c>
    </row>
    <row r="261" spans="1:65" s="2" customFormat="1" ht="21.6" customHeight="1">
      <c r="A261" s="39"/>
      <c r="B261" s="40"/>
      <c r="C261" s="245" t="s">
        <v>694</v>
      </c>
      <c r="D261" s="245" t="s">
        <v>176</v>
      </c>
      <c r="E261" s="246" t="s">
        <v>695</v>
      </c>
      <c r="F261" s="247" t="s">
        <v>696</v>
      </c>
      <c r="G261" s="248" t="s">
        <v>188</v>
      </c>
      <c r="H261" s="249">
        <v>711.478</v>
      </c>
      <c r="I261" s="250"/>
      <c r="J261" s="251">
        <f>ROUND(I261*H261,2)</f>
        <v>0</v>
      </c>
      <c r="K261" s="252"/>
      <c r="L261" s="45"/>
      <c r="M261" s="253" t="s">
        <v>1</v>
      </c>
      <c r="N261" s="254" t="s">
        <v>38</v>
      </c>
      <c r="O261" s="92"/>
      <c r="P261" s="255">
        <f>O261*H261</f>
        <v>0</v>
      </c>
      <c r="Q261" s="255">
        <v>0.00158</v>
      </c>
      <c r="R261" s="255">
        <f>Q261*H261</f>
        <v>1.12413524</v>
      </c>
      <c r="S261" s="255">
        <v>0</v>
      </c>
      <c r="T261" s="256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57" t="s">
        <v>180</v>
      </c>
      <c r="AT261" s="257" t="s">
        <v>176</v>
      </c>
      <c r="AU261" s="257" t="s">
        <v>82</v>
      </c>
      <c r="AY261" s="18" t="s">
        <v>174</v>
      </c>
      <c r="BE261" s="258">
        <f>IF(N261="základní",J261,0)</f>
        <v>0</v>
      </c>
      <c r="BF261" s="258">
        <f>IF(N261="snížená",J261,0)</f>
        <v>0</v>
      </c>
      <c r="BG261" s="258">
        <f>IF(N261="zákl. přenesená",J261,0)</f>
        <v>0</v>
      </c>
      <c r="BH261" s="258">
        <f>IF(N261="sníž. přenesená",J261,0)</f>
        <v>0</v>
      </c>
      <c r="BI261" s="258">
        <f>IF(N261="nulová",J261,0)</f>
        <v>0</v>
      </c>
      <c r="BJ261" s="18" t="s">
        <v>80</v>
      </c>
      <c r="BK261" s="258">
        <f>ROUND(I261*H261,2)</f>
        <v>0</v>
      </c>
      <c r="BL261" s="18" t="s">
        <v>180</v>
      </c>
      <c r="BM261" s="257" t="s">
        <v>697</v>
      </c>
    </row>
    <row r="262" spans="1:51" s="13" customFormat="1" ht="12">
      <c r="A262" s="13"/>
      <c r="B262" s="259"/>
      <c r="C262" s="260"/>
      <c r="D262" s="261" t="s">
        <v>223</v>
      </c>
      <c r="E262" s="262" t="s">
        <v>1</v>
      </c>
      <c r="F262" s="263" t="s">
        <v>648</v>
      </c>
      <c r="G262" s="260"/>
      <c r="H262" s="264">
        <v>711.478</v>
      </c>
      <c r="I262" s="265"/>
      <c r="J262" s="260"/>
      <c r="K262" s="260"/>
      <c r="L262" s="266"/>
      <c r="M262" s="267"/>
      <c r="N262" s="268"/>
      <c r="O262" s="268"/>
      <c r="P262" s="268"/>
      <c r="Q262" s="268"/>
      <c r="R262" s="268"/>
      <c r="S262" s="268"/>
      <c r="T262" s="26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70" t="s">
        <v>223</v>
      </c>
      <c r="AU262" s="270" t="s">
        <v>82</v>
      </c>
      <c r="AV262" s="13" t="s">
        <v>82</v>
      </c>
      <c r="AW262" s="13" t="s">
        <v>30</v>
      </c>
      <c r="AX262" s="13" t="s">
        <v>80</v>
      </c>
      <c r="AY262" s="270" t="s">
        <v>174</v>
      </c>
    </row>
    <row r="263" spans="1:63" s="12" customFormat="1" ht="22.8" customHeight="1">
      <c r="A263" s="12"/>
      <c r="B263" s="229"/>
      <c r="C263" s="230"/>
      <c r="D263" s="231" t="s">
        <v>72</v>
      </c>
      <c r="E263" s="243" t="s">
        <v>372</v>
      </c>
      <c r="F263" s="243" t="s">
        <v>373</v>
      </c>
      <c r="G263" s="230"/>
      <c r="H263" s="230"/>
      <c r="I263" s="233"/>
      <c r="J263" s="244">
        <f>BK263</f>
        <v>0</v>
      </c>
      <c r="K263" s="230"/>
      <c r="L263" s="235"/>
      <c r="M263" s="236"/>
      <c r="N263" s="237"/>
      <c r="O263" s="237"/>
      <c r="P263" s="238">
        <f>SUM(P264:P268)</f>
        <v>0</v>
      </c>
      <c r="Q263" s="237"/>
      <c r="R263" s="238">
        <f>SUM(R264:R268)</f>
        <v>0</v>
      </c>
      <c r="S263" s="237"/>
      <c r="T263" s="239">
        <f>SUM(T264:T268)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40" t="s">
        <v>80</v>
      </c>
      <c r="AT263" s="241" t="s">
        <v>72</v>
      </c>
      <c r="AU263" s="241" t="s">
        <v>80</v>
      </c>
      <c r="AY263" s="240" t="s">
        <v>174</v>
      </c>
      <c r="BK263" s="242">
        <f>SUM(BK264:BK268)</f>
        <v>0</v>
      </c>
    </row>
    <row r="264" spans="1:65" s="2" customFormat="1" ht="32.4" customHeight="1">
      <c r="A264" s="39"/>
      <c r="B264" s="40"/>
      <c r="C264" s="245" t="s">
        <v>698</v>
      </c>
      <c r="D264" s="245" t="s">
        <v>176</v>
      </c>
      <c r="E264" s="246" t="s">
        <v>699</v>
      </c>
      <c r="F264" s="247" t="s">
        <v>700</v>
      </c>
      <c r="G264" s="248" t="s">
        <v>245</v>
      </c>
      <c r="H264" s="249">
        <v>119.978</v>
      </c>
      <c r="I264" s="250"/>
      <c r="J264" s="251">
        <f>ROUND(I264*H264,2)</f>
        <v>0</v>
      </c>
      <c r="K264" s="252"/>
      <c r="L264" s="45"/>
      <c r="M264" s="253" t="s">
        <v>1</v>
      </c>
      <c r="N264" s="254" t="s">
        <v>38</v>
      </c>
      <c r="O264" s="92"/>
      <c r="P264" s="255">
        <f>O264*H264</f>
        <v>0</v>
      </c>
      <c r="Q264" s="255">
        <v>0</v>
      </c>
      <c r="R264" s="255">
        <f>Q264*H264</f>
        <v>0</v>
      </c>
      <c r="S264" s="255">
        <v>0</v>
      </c>
      <c r="T264" s="256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57" t="s">
        <v>180</v>
      </c>
      <c r="AT264" s="257" t="s">
        <v>176</v>
      </c>
      <c r="AU264" s="257" t="s">
        <v>82</v>
      </c>
      <c r="AY264" s="18" t="s">
        <v>174</v>
      </c>
      <c r="BE264" s="258">
        <f>IF(N264="základní",J264,0)</f>
        <v>0</v>
      </c>
      <c r="BF264" s="258">
        <f>IF(N264="snížená",J264,0)</f>
        <v>0</v>
      </c>
      <c r="BG264" s="258">
        <f>IF(N264="zákl. přenesená",J264,0)</f>
        <v>0</v>
      </c>
      <c r="BH264" s="258">
        <f>IF(N264="sníž. přenesená",J264,0)</f>
        <v>0</v>
      </c>
      <c r="BI264" s="258">
        <f>IF(N264="nulová",J264,0)</f>
        <v>0</v>
      </c>
      <c r="BJ264" s="18" t="s">
        <v>80</v>
      </c>
      <c r="BK264" s="258">
        <f>ROUND(I264*H264,2)</f>
        <v>0</v>
      </c>
      <c r="BL264" s="18" t="s">
        <v>180</v>
      </c>
      <c r="BM264" s="257" t="s">
        <v>701</v>
      </c>
    </row>
    <row r="265" spans="1:65" s="2" customFormat="1" ht="21.6" customHeight="1">
      <c r="A265" s="39"/>
      <c r="B265" s="40"/>
      <c r="C265" s="245" t="s">
        <v>702</v>
      </c>
      <c r="D265" s="245" t="s">
        <v>176</v>
      </c>
      <c r="E265" s="246" t="s">
        <v>379</v>
      </c>
      <c r="F265" s="247" t="s">
        <v>380</v>
      </c>
      <c r="G265" s="248" t="s">
        <v>245</v>
      </c>
      <c r="H265" s="249">
        <v>119.978</v>
      </c>
      <c r="I265" s="250"/>
      <c r="J265" s="251">
        <f>ROUND(I265*H265,2)</f>
        <v>0</v>
      </c>
      <c r="K265" s="252"/>
      <c r="L265" s="45"/>
      <c r="M265" s="253" t="s">
        <v>1</v>
      </c>
      <c r="N265" s="254" t="s">
        <v>38</v>
      </c>
      <c r="O265" s="92"/>
      <c r="P265" s="255">
        <f>O265*H265</f>
        <v>0</v>
      </c>
      <c r="Q265" s="255">
        <v>0</v>
      </c>
      <c r="R265" s="255">
        <f>Q265*H265</f>
        <v>0</v>
      </c>
      <c r="S265" s="255">
        <v>0</v>
      </c>
      <c r="T265" s="256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57" t="s">
        <v>180</v>
      </c>
      <c r="AT265" s="257" t="s">
        <v>176</v>
      </c>
      <c r="AU265" s="257" t="s">
        <v>82</v>
      </c>
      <c r="AY265" s="18" t="s">
        <v>174</v>
      </c>
      <c r="BE265" s="258">
        <f>IF(N265="základní",J265,0)</f>
        <v>0</v>
      </c>
      <c r="BF265" s="258">
        <f>IF(N265="snížená",J265,0)</f>
        <v>0</v>
      </c>
      <c r="BG265" s="258">
        <f>IF(N265="zákl. přenesená",J265,0)</f>
        <v>0</v>
      </c>
      <c r="BH265" s="258">
        <f>IF(N265="sníž. přenesená",J265,0)</f>
        <v>0</v>
      </c>
      <c r="BI265" s="258">
        <f>IF(N265="nulová",J265,0)</f>
        <v>0</v>
      </c>
      <c r="BJ265" s="18" t="s">
        <v>80</v>
      </c>
      <c r="BK265" s="258">
        <f>ROUND(I265*H265,2)</f>
        <v>0</v>
      </c>
      <c r="BL265" s="18" t="s">
        <v>180</v>
      </c>
      <c r="BM265" s="257" t="s">
        <v>703</v>
      </c>
    </row>
    <row r="266" spans="1:65" s="2" customFormat="1" ht="21.6" customHeight="1">
      <c r="A266" s="39"/>
      <c r="B266" s="40"/>
      <c r="C266" s="245" t="s">
        <v>704</v>
      </c>
      <c r="D266" s="245" t="s">
        <v>176</v>
      </c>
      <c r="E266" s="246" t="s">
        <v>383</v>
      </c>
      <c r="F266" s="247" t="s">
        <v>384</v>
      </c>
      <c r="G266" s="248" t="s">
        <v>245</v>
      </c>
      <c r="H266" s="249">
        <v>1079.802</v>
      </c>
      <c r="I266" s="250"/>
      <c r="J266" s="251">
        <f>ROUND(I266*H266,2)</f>
        <v>0</v>
      </c>
      <c r="K266" s="252"/>
      <c r="L266" s="45"/>
      <c r="M266" s="253" t="s">
        <v>1</v>
      </c>
      <c r="N266" s="254" t="s">
        <v>38</v>
      </c>
      <c r="O266" s="92"/>
      <c r="P266" s="255">
        <f>O266*H266</f>
        <v>0</v>
      </c>
      <c r="Q266" s="255">
        <v>0</v>
      </c>
      <c r="R266" s="255">
        <f>Q266*H266</f>
        <v>0</v>
      </c>
      <c r="S266" s="255">
        <v>0</v>
      </c>
      <c r="T266" s="256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57" t="s">
        <v>180</v>
      </c>
      <c r="AT266" s="257" t="s">
        <v>176</v>
      </c>
      <c r="AU266" s="257" t="s">
        <v>82</v>
      </c>
      <c r="AY266" s="18" t="s">
        <v>174</v>
      </c>
      <c r="BE266" s="258">
        <f>IF(N266="základní",J266,0)</f>
        <v>0</v>
      </c>
      <c r="BF266" s="258">
        <f>IF(N266="snížená",J266,0)</f>
        <v>0</v>
      </c>
      <c r="BG266" s="258">
        <f>IF(N266="zákl. přenesená",J266,0)</f>
        <v>0</v>
      </c>
      <c r="BH266" s="258">
        <f>IF(N266="sníž. přenesená",J266,0)</f>
        <v>0</v>
      </c>
      <c r="BI266" s="258">
        <f>IF(N266="nulová",J266,0)</f>
        <v>0</v>
      </c>
      <c r="BJ266" s="18" t="s">
        <v>80</v>
      </c>
      <c r="BK266" s="258">
        <f>ROUND(I266*H266,2)</f>
        <v>0</v>
      </c>
      <c r="BL266" s="18" t="s">
        <v>180</v>
      </c>
      <c r="BM266" s="257" t="s">
        <v>705</v>
      </c>
    </row>
    <row r="267" spans="1:51" s="13" customFormat="1" ht="12">
      <c r="A267" s="13"/>
      <c r="B267" s="259"/>
      <c r="C267" s="260"/>
      <c r="D267" s="261" t="s">
        <v>223</v>
      </c>
      <c r="E267" s="262" t="s">
        <v>1</v>
      </c>
      <c r="F267" s="263" t="s">
        <v>706</v>
      </c>
      <c r="G267" s="260"/>
      <c r="H267" s="264">
        <v>1079.802</v>
      </c>
      <c r="I267" s="265"/>
      <c r="J267" s="260"/>
      <c r="K267" s="260"/>
      <c r="L267" s="266"/>
      <c r="M267" s="267"/>
      <c r="N267" s="268"/>
      <c r="O267" s="268"/>
      <c r="P267" s="268"/>
      <c r="Q267" s="268"/>
      <c r="R267" s="268"/>
      <c r="S267" s="268"/>
      <c r="T267" s="269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70" t="s">
        <v>223</v>
      </c>
      <c r="AU267" s="270" t="s">
        <v>82</v>
      </c>
      <c r="AV267" s="13" t="s">
        <v>82</v>
      </c>
      <c r="AW267" s="13" t="s">
        <v>30</v>
      </c>
      <c r="AX267" s="13" t="s">
        <v>80</v>
      </c>
      <c r="AY267" s="270" t="s">
        <v>174</v>
      </c>
    </row>
    <row r="268" spans="1:65" s="2" customFormat="1" ht="32.4" customHeight="1">
      <c r="A268" s="39"/>
      <c r="B268" s="40"/>
      <c r="C268" s="245" t="s">
        <v>707</v>
      </c>
      <c r="D268" s="245" t="s">
        <v>176</v>
      </c>
      <c r="E268" s="246" t="s">
        <v>388</v>
      </c>
      <c r="F268" s="247" t="s">
        <v>389</v>
      </c>
      <c r="G268" s="248" t="s">
        <v>245</v>
      </c>
      <c r="H268" s="249">
        <v>119.978</v>
      </c>
      <c r="I268" s="250"/>
      <c r="J268" s="251">
        <f>ROUND(I268*H268,2)</f>
        <v>0</v>
      </c>
      <c r="K268" s="252"/>
      <c r="L268" s="45"/>
      <c r="M268" s="253" t="s">
        <v>1</v>
      </c>
      <c r="N268" s="254" t="s">
        <v>38</v>
      </c>
      <c r="O268" s="92"/>
      <c r="P268" s="255">
        <f>O268*H268</f>
        <v>0</v>
      </c>
      <c r="Q268" s="255">
        <v>0</v>
      </c>
      <c r="R268" s="255">
        <f>Q268*H268</f>
        <v>0</v>
      </c>
      <c r="S268" s="255">
        <v>0</v>
      </c>
      <c r="T268" s="256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57" t="s">
        <v>180</v>
      </c>
      <c r="AT268" s="257" t="s">
        <v>176</v>
      </c>
      <c r="AU268" s="257" t="s">
        <v>82</v>
      </c>
      <c r="AY268" s="18" t="s">
        <v>174</v>
      </c>
      <c r="BE268" s="258">
        <f>IF(N268="základní",J268,0)</f>
        <v>0</v>
      </c>
      <c r="BF268" s="258">
        <f>IF(N268="snížená",J268,0)</f>
        <v>0</v>
      </c>
      <c r="BG268" s="258">
        <f>IF(N268="zákl. přenesená",J268,0)</f>
        <v>0</v>
      </c>
      <c r="BH268" s="258">
        <f>IF(N268="sníž. přenesená",J268,0)</f>
        <v>0</v>
      </c>
      <c r="BI268" s="258">
        <f>IF(N268="nulová",J268,0)</f>
        <v>0</v>
      </c>
      <c r="BJ268" s="18" t="s">
        <v>80</v>
      </c>
      <c r="BK268" s="258">
        <f>ROUND(I268*H268,2)</f>
        <v>0</v>
      </c>
      <c r="BL268" s="18" t="s">
        <v>180</v>
      </c>
      <c r="BM268" s="257" t="s">
        <v>708</v>
      </c>
    </row>
    <row r="269" spans="1:63" s="12" customFormat="1" ht="22.8" customHeight="1">
      <c r="A269" s="12"/>
      <c r="B269" s="229"/>
      <c r="C269" s="230"/>
      <c r="D269" s="231" t="s">
        <v>72</v>
      </c>
      <c r="E269" s="243" t="s">
        <v>391</v>
      </c>
      <c r="F269" s="243" t="s">
        <v>392</v>
      </c>
      <c r="G269" s="230"/>
      <c r="H269" s="230"/>
      <c r="I269" s="233"/>
      <c r="J269" s="244">
        <f>BK269</f>
        <v>0</v>
      </c>
      <c r="K269" s="230"/>
      <c r="L269" s="235"/>
      <c r="M269" s="236"/>
      <c r="N269" s="237"/>
      <c r="O269" s="237"/>
      <c r="P269" s="238">
        <f>P270</f>
        <v>0</v>
      </c>
      <c r="Q269" s="237"/>
      <c r="R269" s="238">
        <f>R270</f>
        <v>0</v>
      </c>
      <c r="S269" s="237"/>
      <c r="T269" s="239">
        <f>T270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40" t="s">
        <v>80</v>
      </c>
      <c r="AT269" s="241" t="s">
        <v>72</v>
      </c>
      <c r="AU269" s="241" t="s">
        <v>80</v>
      </c>
      <c r="AY269" s="240" t="s">
        <v>174</v>
      </c>
      <c r="BK269" s="242">
        <f>BK270</f>
        <v>0</v>
      </c>
    </row>
    <row r="270" spans="1:65" s="2" customFormat="1" ht="14.4" customHeight="1">
      <c r="A270" s="39"/>
      <c r="B270" s="40"/>
      <c r="C270" s="245" t="s">
        <v>709</v>
      </c>
      <c r="D270" s="245" t="s">
        <v>176</v>
      </c>
      <c r="E270" s="246" t="s">
        <v>710</v>
      </c>
      <c r="F270" s="247" t="s">
        <v>711</v>
      </c>
      <c r="G270" s="248" t="s">
        <v>245</v>
      </c>
      <c r="H270" s="249">
        <v>82.356</v>
      </c>
      <c r="I270" s="250"/>
      <c r="J270" s="251">
        <f>ROUND(I270*H270,2)</f>
        <v>0</v>
      </c>
      <c r="K270" s="252"/>
      <c r="L270" s="45"/>
      <c r="M270" s="253" t="s">
        <v>1</v>
      </c>
      <c r="N270" s="254" t="s">
        <v>38</v>
      </c>
      <c r="O270" s="92"/>
      <c r="P270" s="255">
        <f>O270*H270</f>
        <v>0</v>
      </c>
      <c r="Q270" s="255">
        <v>0</v>
      </c>
      <c r="R270" s="255">
        <f>Q270*H270</f>
        <v>0</v>
      </c>
      <c r="S270" s="255">
        <v>0</v>
      </c>
      <c r="T270" s="256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57" t="s">
        <v>180</v>
      </c>
      <c r="AT270" s="257" t="s">
        <v>176</v>
      </c>
      <c r="AU270" s="257" t="s">
        <v>82</v>
      </c>
      <c r="AY270" s="18" t="s">
        <v>174</v>
      </c>
      <c r="BE270" s="258">
        <f>IF(N270="základní",J270,0)</f>
        <v>0</v>
      </c>
      <c r="BF270" s="258">
        <f>IF(N270="snížená",J270,0)</f>
        <v>0</v>
      </c>
      <c r="BG270" s="258">
        <f>IF(N270="zákl. přenesená",J270,0)</f>
        <v>0</v>
      </c>
      <c r="BH270" s="258">
        <f>IF(N270="sníž. přenesená",J270,0)</f>
        <v>0</v>
      </c>
      <c r="BI270" s="258">
        <f>IF(N270="nulová",J270,0)</f>
        <v>0</v>
      </c>
      <c r="BJ270" s="18" t="s">
        <v>80</v>
      </c>
      <c r="BK270" s="258">
        <f>ROUND(I270*H270,2)</f>
        <v>0</v>
      </c>
      <c r="BL270" s="18" t="s">
        <v>180</v>
      </c>
      <c r="BM270" s="257" t="s">
        <v>712</v>
      </c>
    </row>
    <row r="271" spans="1:63" s="12" customFormat="1" ht="25.9" customHeight="1">
      <c r="A271" s="12"/>
      <c r="B271" s="229"/>
      <c r="C271" s="230"/>
      <c r="D271" s="231" t="s">
        <v>72</v>
      </c>
      <c r="E271" s="232" t="s">
        <v>397</v>
      </c>
      <c r="F271" s="232" t="s">
        <v>398</v>
      </c>
      <c r="G271" s="230"/>
      <c r="H271" s="230"/>
      <c r="I271" s="233"/>
      <c r="J271" s="234">
        <f>BK271</f>
        <v>0</v>
      </c>
      <c r="K271" s="230"/>
      <c r="L271" s="235"/>
      <c r="M271" s="236"/>
      <c r="N271" s="237"/>
      <c r="O271" s="237"/>
      <c r="P271" s="238">
        <f>P272+P287+P289+P320+P336+P364+P369+P384+P410+P418+P429+P444</f>
        <v>0</v>
      </c>
      <c r="Q271" s="237"/>
      <c r="R271" s="238">
        <f>R272+R287+R289+R320+R336+R364+R369+R384+R410+R418+R429+R444</f>
        <v>16.2168207</v>
      </c>
      <c r="S271" s="237"/>
      <c r="T271" s="239">
        <f>T272+T287+T289+T320+T336+T364+T369+T384+T410+T418+T429+T444</f>
        <v>10.200475560000001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40" t="s">
        <v>82</v>
      </c>
      <c r="AT271" s="241" t="s">
        <v>72</v>
      </c>
      <c r="AU271" s="241" t="s">
        <v>73</v>
      </c>
      <c r="AY271" s="240" t="s">
        <v>174</v>
      </c>
      <c r="BK271" s="242">
        <f>BK272+BK287+BK289+BK320+BK336+BK364+BK369+BK384+BK410+BK418+BK429+BK444</f>
        <v>0</v>
      </c>
    </row>
    <row r="272" spans="1:63" s="12" customFormat="1" ht="22.8" customHeight="1">
      <c r="A272" s="12"/>
      <c r="B272" s="229"/>
      <c r="C272" s="230"/>
      <c r="D272" s="231" t="s">
        <v>72</v>
      </c>
      <c r="E272" s="243" t="s">
        <v>399</v>
      </c>
      <c r="F272" s="243" t="s">
        <v>400</v>
      </c>
      <c r="G272" s="230"/>
      <c r="H272" s="230"/>
      <c r="I272" s="233"/>
      <c r="J272" s="244">
        <f>BK272</f>
        <v>0</v>
      </c>
      <c r="K272" s="230"/>
      <c r="L272" s="235"/>
      <c r="M272" s="236"/>
      <c r="N272" s="237"/>
      <c r="O272" s="237"/>
      <c r="P272" s="238">
        <f>SUM(P273:P286)</f>
        <v>0</v>
      </c>
      <c r="Q272" s="237"/>
      <c r="R272" s="238">
        <f>SUM(R273:R286)</f>
        <v>0.07377096000000001</v>
      </c>
      <c r="S272" s="237"/>
      <c r="T272" s="239">
        <f>SUM(T273:T286)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40" t="s">
        <v>82</v>
      </c>
      <c r="AT272" s="241" t="s">
        <v>72</v>
      </c>
      <c r="AU272" s="241" t="s">
        <v>80</v>
      </c>
      <c r="AY272" s="240" t="s">
        <v>174</v>
      </c>
      <c r="BK272" s="242">
        <f>SUM(BK273:BK286)</f>
        <v>0</v>
      </c>
    </row>
    <row r="273" spans="1:65" s="2" customFormat="1" ht="21.6" customHeight="1">
      <c r="A273" s="39"/>
      <c r="B273" s="40"/>
      <c r="C273" s="245" t="s">
        <v>713</v>
      </c>
      <c r="D273" s="245" t="s">
        <v>176</v>
      </c>
      <c r="E273" s="246" t="s">
        <v>402</v>
      </c>
      <c r="F273" s="247" t="s">
        <v>403</v>
      </c>
      <c r="G273" s="248" t="s">
        <v>188</v>
      </c>
      <c r="H273" s="249">
        <v>145.145</v>
      </c>
      <c r="I273" s="250"/>
      <c r="J273" s="251">
        <f>ROUND(I273*H273,2)</f>
        <v>0</v>
      </c>
      <c r="K273" s="252"/>
      <c r="L273" s="45"/>
      <c r="M273" s="253" t="s">
        <v>1</v>
      </c>
      <c r="N273" s="254" t="s">
        <v>38</v>
      </c>
      <c r="O273" s="92"/>
      <c r="P273" s="255">
        <f>O273*H273</f>
        <v>0</v>
      </c>
      <c r="Q273" s="255">
        <v>0</v>
      </c>
      <c r="R273" s="255">
        <f>Q273*H273</f>
        <v>0</v>
      </c>
      <c r="S273" s="255">
        <v>0</v>
      </c>
      <c r="T273" s="256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57" t="s">
        <v>241</v>
      </c>
      <c r="AT273" s="257" t="s">
        <v>176</v>
      </c>
      <c r="AU273" s="257" t="s">
        <v>82</v>
      </c>
      <c r="AY273" s="18" t="s">
        <v>174</v>
      </c>
      <c r="BE273" s="258">
        <f>IF(N273="základní",J273,0)</f>
        <v>0</v>
      </c>
      <c r="BF273" s="258">
        <f>IF(N273="snížená",J273,0)</f>
        <v>0</v>
      </c>
      <c r="BG273" s="258">
        <f>IF(N273="zákl. přenesená",J273,0)</f>
        <v>0</v>
      </c>
      <c r="BH273" s="258">
        <f>IF(N273="sníž. přenesená",J273,0)</f>
        <v>0</v>
      </c>
      <c r="BI273" s="258">
        <f>IF(N273="nulová",J273,0)</f>
        <v>0</v>
      </c>
      <c r="BJ273" s="18" t="s">
        <v>80</v>
      </c>
      <c r="BK273" s="258">
        <f>ROUND(I273*H273,2)</f>
        <v>0</v>
      </c>
      <c r="BL273" s="18" t="s">
        <v>241</v>
      </c>
      <c r="BM273" s="257" t="s">
        <v>714</v>
      </c>
    </row>
    <row r="274" spans="1:51" s="13" customFormat="1" ht="12">
      <c r="A274" s="13"/>
      <c r="B274" s="259"/>
      <c r="C274" s="260"/>
      <c r="D274" s="261" t="s">
        <v>223</v>
      </c>
      <c r="E274" s="262" t="s">
        <v>1</v>
      </c>
      <c r="F274" s="263" t="s">
        <v>715</v>
      </c>
      <c r="G274" s="260"/>
      <c r="H274" s="264">
        <v>145.145</v>
      </c>
      <c r="I274" s="265"/>
      <c r="J274" s="260"/>
      <c r="K274" s="260"/>
      <c r="L274" s="266"/>
      <c r="M274" s="267"/>
      <c r="N274" s="268"/>
      <c r="O274" s="268"/>
      <c r="P274" s="268"/>
      <c r="Q274" s="268"/>
      <c r="R274" s="268"/>
      <c r="S274" s="268"/>
      <c r="T274" s="269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70" t="s">
        <v>223</v>
      </c>
      <c r="AU274" s="270" t="s">
        <v>82</v>
      </c>
      <c r="AV274" s="13" t="s">
        <v>82</v>
      </c>
      <c r="AW274" s="13" t="s">
        <v>30</v>
      </c>
      <c r="AX274" s="13" t="s">
        <v>80</v>
      </c>
      <c r="AY274" s="270" t="s">
        <v>174</v>
      </c>
    </row>
    <row r="275" spans="1:65" s="2" customFormat="1" ht="14.4" customHeight="1">
      <c r="A275" s="39"/>
      <c r="B275" s="40"/>
      <c r="C275" s="271" t="s">
        <v>716</v>
      </c>
      <c r="D275" s="271" t="s">
        <v>242</v>
      </c>
      <c r="E275" s="272" t="s">
        <v>406</v>
      </c>
      <c r="F275" s="273" t="s">
        <v>407</v>
      </c>
      <c r="G275" s="274" t="s">
        <v>245</v>
      </c>
      <c r="H275" s="275">
        <v>0.04</v>
      </c>
      <c r="I275" s="276"/>
      <c r="J275" s="277">
        <f>ROUND(I275*H275,2)</f>
        <v>0</v>
      </c>
      <c r="K275" s="278"/>
      <c r="L275" s="279"/>
      <c r="M275" s="280" t="s">
        <v>1</v>
      </c>
      <c r="N275" s="281" t="s">
        <v>38</v>
      </c>
      <c r="O275" s="92"/>
      <c r="P275" s="255">
        <f>O275*H275</f>
        <v>0</v>
      </c>
      <c r="Q275" s="255">
        <v>1</v>
      </c>
      <c r="R275" s="255">
        <f>Q275*H275</f>
        <v>0.04</v>
      </c>
      <c r="S275" s="255">
        <v>0</v>
      </c>
      <c r="T275" s="256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57" t="s">
        <v>315</v>
      </c>
      <c r="AT275" s="257" t="s">
        <v>242</v>
      </c>
      <c r="AU275" s="257" t="s">
        <v>82</v>
      </c>
      <c r="AY275" s="18" t="s">
        <v>174</v>
      </c>
      <c r="BE275" s="258">
        <f>IF(N275="základní",J275,0)</f>
        <v>0</v>
      </c>
      <c r="BF275" s="258">
        <f>IF(N275="snížená",J275,0)</f>
        <v>0</v>
      </c>
      <c r="BG275" s="258">
        <f>IF(N275="zákl. přenesená",J275,0)</f>
        <v>0</v>
      </c>
      <c r="BH275" s="258">
        <f>IF(N275="sníž. přenesená",J275,0)</f>
        <v>0</v>
      </c>
      <c r="BI275" s="258">
        <f>IF(N275="nulová",J275,0)</f>
        <v>0</v>
      </c>
      <c r="BJ275" s="18" t="s">
        <v>80</v>
      </c>
      <c r="BK275" s="258">
        <f>ROUND(I275*H275,2)</f>
        <v>0</v>
      </c>
      <c r="BL275" s="18" t="s">
        <v>241</v>
      </c>
      <c r="BM275" s="257" t="s">
        <v>717</v>
      </c>
    </row>
    <row r="276" spans="1:51" s="13" customFormat="1" ht="12">
      <c r="A276" s="13"/>
      <c r="B276" s="259"/>
      <c r="C276" s="260"/>
      <c r="D276" s="261" t="s">
        <v>223</v>
      </c>
      <c r="E276" s="262" t="s">
        <v>1</v>
      </c>
      <c r="F276" s="263" t="s">
        <v>718</v>
      </c>
      <c r="G276" s="260"/>
      <c r="H276" s="264">
        <v>0.04</v>
      </c>
      <c r="I276" s="265"/>
      <c r="J276" s="260"/>
      <c r="K276" s="260"/>
      <c r="L276" s="266"/>
      <c r="M276" s="267"/>
      <c r="N276" s="268"/>
      <c r="O276" s="268"/>
      <c r="P276" s="268"/>
      <c r="Q276" s="268"/>
      <c r="R276" s="268"/>
      <c r="S276" s="268"/>
      <c r="T276" s="269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70" t="s">
        <v>223</v>
      </c>
      <c r="AU276" s="270" t="s">
        <v>82</v>
      </c>
      <c r="AV276" s="13" t="s">
        <v>82</v>
      </c>
      <c r="AW276" s="13" t="s">
        <v>30</v>
      </c>
      <c r="AX276" s="13" t="s">
        <v>80</v>
      </c>
      <c r="AY276" s="270" t="s">
        <v>174</v>
      </c>
    </row>
    <row r="277" spans="1:65" s="2" customFormat="1" ht="21.6" customHeight="1">
      <c r="A277" s="39"/>
      <c r="B277" s="40"/>
      <c r="C277" s="245" t="s">
        <v>719</v>
      </c>
      <c r="D277" s="245" t="s">
        <v>176</v>
      </c>
      <c r="E277" s="246" t="s">
        <v>720</v>
      </c>
      <c r="F277" s="247" t="s">
        <v>721</v>
      </c>
      <c r="G277" s="248" t="s">
        <v>188</v>
      </c>
      <c r="H277" s="249">
        <v>88.08</v>
      </c>
      <c r="I277" s="250"/>
      <c r="J277" s="251">
        <f>ROUND(I277*H277,2)</f>
        <v>0</v>
      </c>
      <c r="K277" s="252"/>
      <c r="L277" s="45"/>
      <c r="M277" s="253" t="s">
        <v>1</v>
      </c>
      <c r="N277" s="254" t="s">
        <v>38</v>
      </c>
      <c r="O277" s="92"/>
      <c r="P277" s="255">
        <f>O277*H277</f>
        <v>0</v>
      </c>
      <c r="Q277" s="255">
        <v>0</v>
      </c>
      <c r="R277" s="255">
        <f>Q277*H277</f>
        <v>0</v>
      </c>
      <c r="S277" s="255">
        <v>0</v>
      </c>
      <c r="T277" s="256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57" t="s">
        <v>241</v>
      </c>
      <c r="AT277" s="257" t="s">
        <v>176</v>
      </c>
      <c r="AU277" s="257" t="s">
        <v>82</v>
      </c>
      <c r="AY277" s="18" t="s">
        <v>174</v>
      </c>
      <c r="BE277" s="258">
        <f>IF(N277="základní",J277,0)</f>
        <v>0</v>
      </c>
      <c r="BF277" s="258">
        <f>IF(N277="snížená",J277,0)</f>
        <v>0</v>
      </c>
      <c r="BG277" s="258">
        <f>IF(N277="zákl. přenesená",J277,0)</f>
        <v>0</v>
      </c>
      <c r="BH277" s="258">
        <f>IF(N277="sníž. přenesená",J277,0)</f>
        <v>0</v>
      </c>
      <c r="BI277" s="258">
        <f>IF(N277="nulová",J277,0)</f>
        <v>0</v>
      </c>
      <c r="BJ277" s="18" t="s">
        <v>80</v>
      </c>
      <c r="BK277" s="258">
        <f>ROUND(I277*H277,2)</f>
        <v>0</v>
      </c>
      <c r="BL277" s="18" t="s">
        <v>241</v>
      </c>
      <c r="BM277" s="257" t="s">
        <v>722</v>
      </c>
    </row>
    <row r="278" spans="1:51" s="13" customFormat="1" ht="12">
      <c r="A278" s="13"/>
      <c r="B278" s="259"/>
      <c r="C278" s="260"/>
      <c r="D278" s="261" t="s">
        <v>223</v>
      </c>
      <c r="E278" s="262" t="s">
        <v>1</v>
      </c>
      <c r="F278" s="263" t="s">
        <v>723</v>
      </c>
      <c r="G278" s="260"/>
      <c r="H278" s="264">
        <v>88.08</v>
      </c>
      <c r="I278" s="265"/>
      <c r="J278" s="260"/>
      <c r="K278" s="260"/>
      <c r="L278" s="266"/>
      <c r="M278" s="267"/>
      <c r="N278" s="268"/>
      <c r="O278" s="268"/>
      <c r="P278" s="268"/>
      <c r="Q278" s="268"/>
      <c r="R278" s="268"/>
      <c r="S278" s="268"/>
      <c r="T278" s="269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70" t="s">
        <v>223</v>
      </c>
      <c r="AU278" s="270" t="s">
        <v>82</v>
      </c>
      <c r="AV278" s="13" t="s">
        <v>82</v>
      </c>
      <c r="AW278" s="13" t="s">
        <v>30</v>
      </c>
      <c r="AX278" s="13" t="s">
        <v>80</v>
      </c>
      <c r="AY278" s="270" t="s">
        <v>174</v>
      </c>
    </row>
    <row r="279" spans="1:65" s="2" customFormat="1" ht="14.4" customHeight="1">
      <c r="A279" s="39"/>
      <c r="B279" s="40"/>
      <c r="C279" s="271" t="s">
        <v>724</v>
      </c>
      <c r="D279" s="271" t="s">
        <v>242</v>
      </c>
      <c r="E279" s="272" t="s">
        <v>406</v>
      </c>
      <c r="F279" s="273" t="s">
        <v>407</v>
      </c>
      <c r="G279" s="274" t="s">
        <v>245</v>
      </c>
      <c r="H279" s="275">
        <v>0.031</v>
      </c>
      <c r="I279" s="276"/>
      <c r="J279" s="277">
        <f>ROUND(I279*H279,2)</f>
        <v>0</v>
      </c>
      <c r="K279" s="278"/>
      <c r="L279" s="279"/>
      <c r="M279" s="280" t="s">
        <v>1</v>
      </c>
      <c r="N279" s="281" t="s">
        <v>38</v>
      </c>
      <c r="O279" s="92"/>
      <c r="P279" s="255">
        <f>O279*H279</f>
        <v>0</v>
      </c>
      <c r="Q279" s="255">
        <v>1</v>
      </c>
      <c r="R279" s="255">
        <f>Q279*H279</f>
        <v>0.031</v>
      </c>
      <c r="S279" s="255">
        <v>0</v>
      </c>
      <c r="T279" s="256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57" t="s">
        <v>315</v>
      </c>
      <c r="AT279" s="257" t="s">
        <v>242</v>
      </c>
      <c r="AU279" s="257" t="s">
        <v>82</v>
      </c>
      <c r="AY279" s="18" t="s">
        <v>174</v>
      </c>
      <c r="BE279" s="258">
        <f>IF(N279="základní",J279,0)</f>
        <v>0</v>
      </c>
      <c r="BF279" s="258">
        <f>IF(N279="snížená",J279,0)</f>
        <v>0</v>
      </c>
      <c r="BG279" s="258">
        <f>IF(N279="zákl. přenesená",J279,0)</f>
        <v>0</v>
      </c>
      <c r="BH279" s="258">
        <f>IF(N279="sníž. přenesená",J279,0)</f>
        <v>0</v>
      </c>
      <c r="BI279" s="258">
        <f>IF(N279="nulová",J279,0)</f>
        <v>0</v>
      </c>
      <c r="BJ279" s="18" t="s">
        <v>80</v>
      </c>
      <c r="BK279" s="258">
        <f>ROUND(I279*H279,2)</f>
        <v>0</v>
      </c>
      <c r="BL279" s="18" t="s">
        <v>241</v>
      </c>
      <c r="BM279" s="257" t="s">
        <v>725</v>
      </c>
    </row>
    <row r="280" spans="1:51" s="13" customFormat="1" ht="12">
      <c r="A280" s="13"/>
      <c r="B280" s="259"/>
      <c r="C280" s="260"/>
      <c r="D280" s="261" t="s">
        <v>223</v>
      </c>
      <c r="E280" s="262" t="s">
        <v>1</v>
      </c>
      <c r="F280" s="263" t="s">
        <v>726</v>
      </c>
      <c r="G280" s="260"/>
      <c r="H280" s="264">
        <v>0.031</v>
      </c>
      <c r="I280" s="265"/>
      <c r="J280" s="260"/>
      <c r="K280" s="260"/>
      <c r="L280" s="266"/>
      <c r="M280" s="267"/>
      <c r="N280" s="268"/>
      <c r="O280" s="268"/>
      <c r="P280" s="268"/>
      <c r="Q280" s="268"/>
      <c r="R280" s="268"/>
      <c r="S280" s="268"/>
      <c r="T280" s="269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70" t="s">
        <v>223</v>
      </c>
      <c r="AU280" s="270" t="s">
        <v>82</v>
      </c>
      <c r="AV280" s="13" t="s">
        <v>82</v>
      </c>
      <c r="AW280" s="13" t="s">
        <v>30</v>
      </c>
      <c r="AX280" s="13" t="s">
        <v>80</v>
      </c>
      <c r="AY280" s="270" t="s">
        <v>174</v>
      </c>
    </row>
    <row r="281" spans="1:65" s="2" customFormat="1" ht="32.4" customHeight="1">
      <c r="A281" s="39"/>
      <c r="B281" s="40"/>
      <c r="C281" s="245" t="s">
        <v>727</v>
      </c>
      <c r="D281" s="245" t="s">
        <v>176</v>
      </c>
      <c r="E281" s="246" t="s">
        <v>728</v>
      </c>
      <c r="F281" s="247" t="s">
        <v>729</v>
      </c>
      <c r="G281" s="248" t="s">
        <v>188</v>
      </c>
      <c r="H281" s="249">
        <v>131.95</v>
      </c>
      <c r="I281" s="250"/>
      <c r="J281" s="251">
        <f>ROUND(I281*H281,2)</f>
        <v>0</v>
      </c>
      <c r="K281" s="252"/>
      <c r="L281" s="45"/>
      <c r="M281" s="253" t="s">
        <v>1</v>
      </c>
      <c r="N281" s="254" t="s">
        <v>38</v>
      </c>
      <c r="O281" s="92"/>
      <c r="P281" s="255">
        <f>O281*H281</f>
        <v>0</v>
      </c>
      <c r="Q281" s="255">
        <v>0</v>
      </c>
      <c r="R281" s="255">
        <f>Q281*H281</f>
        <v>0</v>
      </c>
      <c r="S281" s="255">
        <v>0</v>
      </c>
      <c r="T281" s="256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57" t="s">
        <v>241</v>
      </c>
      <c r="AT281" s="257" t="s">
        <v>176</v>
      </c>
      <c r="AU281" s="257" t="s">
        <v>82</v>
      </c>
      <c r="AY281" s="18" t="s">
        <v>174</v>
      </c>
      <c r="BE281" s="258">
        <f>IF(N281="základní",J281,0)</f>
        <v>0</v>
      </c>
      <c r="BF281" s="258">
        <f>IF(N281="snížená",J281,0)</f>
        <v>0</v>
      </c>
      <c r="BG281" s="258">
        <f>IF(N281="zákl. přenesená",J281,0)</f>
        <v>0</v>
      </c>
      <c r="BH281" s="258">
        <f>IF(N281="sníž. přenesená",J281,0)</f>
        <v>0</v>
      </c>
      <c r="BI281" s="258">
        <f>IF(N281="nulová",J281,0)</f>
        <v>0</v>
      </c>
      <c r="BJ281" s="18" t="s">
        <v>80</v>
      </c>
      <c r="BK281" s="258">
        <f>ROUND(I281*H281,2)</f>
        <v>0</v>
      </c>
      <c r="BL281" s="18" t="s">
        <v>241</v>
      </c>
      <c r="BM281" s="257" t="s">
        <v>730</v>
      </c>
    </row>
    <row r="282" spans="1:65" s="2" customFormat="1" ht="32.4" customHeight="1">
      <c r="A282" s="39"/>
      <c r="B282" s="40"/>
      <c r="C282" s="245" t="s">
        <v>731</v>
      </c>
      <c r="D282" s="245" t="s">
        <v>176</v>
      </c>
      <c r="E282" s="246" t="s">
        <v>732</v>
      </c>
      <c r="F282" s="247" t="s">
        <v>733</v>
      </c>
      <c r="G282" s="248" t="s">
        <v>188</v>
      </c>
      <c r="H282" s="249">
        <v>88.08</v>
      </c>
      <c r="I282" s="250"/>
      <c r="J282" s="251">
        <f>ROUND(I282*H282,2)</f>
        <v>0</v>
      </c>
      <c r="K282" s="252"/>
      <c r="L282" s="45"/>
      <c r="M282" s="253" t="s">
        <v>1</v>
      </c>
      <c r="N282" s="254" t="s">
        <v>38</v>
      </c>
      <c r="O282" s="92"/>
      <c r="P282" s="255">
        <f>O282*H282</f>
        <v>0</v>
      </c>
      <c r="Q282" s="255">
        <v>0</v>
      </c>
      <c r="R282" s="255">
        <f>Q282*H282</f>
        <v>0</v>
      </c>
      <c r="S282" s="255">
        <v>0</v>
      </c>
      <c r="T282" s="256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57" t="s">
        <v>241</v>
      </c>
      <c r="AT282" s="257" t="s">
        <v>176</v>
      </c>
      <c r="AU282" s="257" t="s">
        <v>82</v>
      </c>
      <c r="AY282" s="18" t="s">
        <v>174</v>
      </c>
      <c r="BE282" s="258">
        <f>IF(N282="základní",J282,0)</f>
        <v>0</v>
      </c>
      <c r="BF282" s="258">
        <f>IF(N282="snížená",J282,0)</f>
        <v>0</v>
      </c>
      <c r="BG282" s="258">
        <f>IF(N282="zákl. přenesená",J282,0)</f>
        <v>0</v>
      </c>
      <c r="BH282" s="258">
        <f>IF(N282="sníž. přenesená",J282,0)</f>
        <v>0</v>
      </c>
      <c r="BI282" s="258">
        <f>IF(N282="nulová",J282,0)</f>
        <v>0</v>
      </c>
      <c r="BJ282" s="18" t="s">
        <v>80</v>
      </c>
      <c r="BK282" s="258">
        <f>ROUND(I282*H282,2)</f>
        <v>0</v>
      </c>
      <c r="BL282" s="18" t="s">
        <v>241</v>
      </c>
      <c r="BM282" s="257" t="s">
        <v>734</v>
      </c>
    </row>
    <row r="283" spans="1:65" s="2" customFormat="1" ht="21.6" customHeight="1">
      <c r="A283" s="39"/>
      <c r="B283" s="40"/>
      <c r="C283" s="245" t="s">
        <v>735</v>
      </c>
      <c r="D283" s="245" t="s">
        <v>176</v>
      </c>
      <c r="E283" s="246" t="s">
        <v>736</v>
      </c>
      <c r="F283" s="247" t="s">
        <v>737</v>
      </c>
      <c r="G283" s="248" t="s">
        <v>208</v>
      </c>
      <c r="H283" s="249">
        <v>138.548</v>
      </c>
      <c r="I283" s="250"/>
      <c r="J283" s="251">
        <f>ROUND(I283*H283,2)</f>
        <v>0</v>
      </c>
      <c r="K283" s="252"/>
      <c r="L283" s="45"/>
      <c r="M283" s="253" t="s">
        <v>1</v>
      </c>
      <c r="N283" s="254" t="s">
        <v>38</v>
      </c>
      <c r="O283" s="92"/>
      <c r="P283" s="255">
        <f>O283*H283</f>
        <v>0</v>
      </c>
      <c r="Q283" s="255">
        <v>0</v>
      </c>
      <c r="R283" s="255">
        <f>Q283*H283</f>
        <v>0</v>
      </c>
      <c r="S283" s="255">
        <v>0</v>
      </c>
      <c r="T283" s="256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57" t="s">
        <v>241</v>
      </c>
      <c r="AT283" s="257" t="s">
        <v>176</v>
      </c>
      <c r="AU283" s="257" t="s">
        <v>82</v>
      </c>
      <c r="AY283" s="18" t="s">
        <v>174</v>
      </c>
      <c r="BE283" s="258">
        <f>IF(N283="základní",J283,0)</f>
        <v>0</v>
      </c>
      <c r="BF283" s="258">
        <f>IF(N283="snížená",J283,0)</f>
        <v>0</v>
      </c>
      <c r="BG283" s="258">
        <f>IF(N283="zákl. přenesená",J283,0)</f>
        <v>0</v>
      </c>
      <c r="BH283" s="258">
        <f>IF(N283="sníž. přenesená",J283,0)</f>
        <v>0</v>
      </c>
      <c r="BI283" s="258">
        <f>IF(N283="nulová",J283,0)</f>
        <v>0</v>
      </c>
      <c r="BJ283" s="18" t="s">
        <v>80</v>
      </c>
      <c r="BK283" s="258">
        <f>ROUND(I283*H283,2)</f>
        <v>0</v>
      </c>
      <c r="BL283" s="18" t="s">
        <v>241</v>
      </c>
      <c r="BM283" s="257" t="s">
        <v>738</v>
      </c>
    </row>
    <row r="284" spans="1:51" s="13" customFormat="1" ht="12">
      <c r="A284" s="13"/>
      <c r="B284" s="259"/>
      <c r="C284" s="260"/>
      <c r="D284" s="261" t="s">
        <v>223</v>
      </c>
      <c r="E284" s="262" t="s">
        <v>1</v>
      </c>
      <c r="F284" s="263" t="s">
        <v>739</v>
      </c>
      <c r="G284" s="260"/>
      <c r="H284" s="264">
        <v>138.548</v>
      </c>
      <c r="I284" s="265"/>
      <c r="J284" s="260"/>
      <c r="K284" s="260"/>
      <c r="L284" s="266"/>
      <c r="M284" s="267"/>
      <c r="N284" s="268"/>
      <c r="O284" s="268"/>
      <c r="P284" s="268"/>
      <c r="Q284" s="268"/>
      <c r="R284" s="268"/>
      <c r="S284" s="268"/>
      <c r="T284" s="269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70" t="s">
        <v>223</v>
      </c>
      <c r="AU284" s="270" t="s">
        <v>82</v>
      </c>
      <c r="AV284" s="13" t="s">
        <v>82</v>
      </c>
      <c r="AW284" s="13" t="s">
        <v>30</v>
      </c>
      <c r="AX284" s="13" t="s">
        <v>80</v>
      </c>
      <c r="AY284" s="270" t="s">
        <v>174</v>
      </c>
    </row>
    <row r="285" spans="1:65" s="2" customFormat="1" ht="21.6" customHeight="1">
      <c r="A285" s="39"/>
      <c r="B285" s="40"/>
      <c r="C285" s="271" t="s">
        <v>740</v>
      </c>
      <c r="D285" s="271" t="s">
        <v>242</v>
      </c>
      <c r="E285" s="272" t="s">
        <v>741</v>
      </c>
      <c r="F285" s="273" t="s">
        <v>742</v>
      </c>
      <c r="G285" s="274" t="s">
        <v>208</v>
      </c>
      <c r="H285" s="275">
        <v>138.548</v>
      </c>
      <c r="I285" s="276"/>
      <c r="J285" s="277">
        <f>ROUND(I285*H285,2)</f>
        <v>0</v>
      </c>
      <c r="K285" s="278"/>
      <c r="L285" s="279"/>
      <c r="M285" s="280" t="s">
        <v>1</v>
      </c>
      <c r="N285" s="281" t="s">
        <v>38</v>
      </c>
      <c r="O285" s="92"/>
      <c r="P285" s="255">
        <f>O285*H285</f>
        <v>0</v>
      </c>
      <c r="Q285" s="255">
        <v>2E-05</v>
      </c>
      <c r="R285" s="255">
        <f>Q285*H285</f>
        <v>0.0027709600000000003</v>
      </c>
      <c r="S285" s="255">
        <v>0</v>
      </c>
      <c r="T285" s="256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57" t="s">
        <v>315</v>
      </c>
      <c r="AT285" s="257" t="s">
        <v>242</v>
      </c>
      <c r="AU285" s="257" t="s">
        <v>82</v>
      </c>
      <c r="AY285" s="18" t="s">
        <v>174</v>
      </c>
      <c r="BE285" s="258">
        <f>IF(N285="základní",J285,0)</f>
        <v>0</v>
      </c>
      <c r="BF285" s="258">
        <f>IF(N285="snížená",J285,0)</f>
        <v>0</v>
      </c>
      <c r="BG285" s="258">
        <f>IF(N285="zákl. přenesená",J285,0)</f>
        <v>0</v>
      </c>
      <c r="BH285" s="258">
        <f>IF(N285="sníž. přenesená",J285,0)</f>
        <v>0</v>
      </c>
      <c r="BI285" s="258">
        <f>IF(N285="nulová",J285,0)</f>
        <v>0</v>
      </c>
      <c r="BJ285" s="18" t="s">
        <v>80</v>
      </c>
      <c r="BK285" s="258">
        <f>ROUND(I285*H285,2)</f>
        <v>0</v>
      </c>
      <c r="BL285" s="18" t="s">
        <v>241</v>
      </c>
      <c r="BM285" s="257" t="s">
        <v>743</v>
      </c>
    </row>
    <row r="286" spans="1:65" s="2" customFormat="1" ht="21.6" customHeight="1">
      <c r="A286" s="39"/>
      <c r="B286" s="40"/>
      <c r="C286" s="245" t="s">
        <v>744</v>
      </c>
      <c r="D286" s="245" t="s">
        <v>176</v>
      </c>
      <c r="E286" s="246" t="s">
        <v>745</v>
      </c>
      <c r="F286" s="247" t="s">
        <v>746</v>
      </c>
      <c r="G286" s="248" t="s">
        <v>747</v>
      </c>
      <c r="H286" s="296"/>
      <c r="I286" s="250"/>
      <c r="J286" s="251">
        <f>ROUND(I286*H286,2)</f>
        <v>0</v>
      </c>
      <c r="K286" s="252"/>
      <c r="L286" s="45"/>
      <c r="M286" s="253" t="s">
        <v>1</v>
      </c>
      <c r="N286" s="254" t="s">
        <v>38</v>
      </c>
      <c r="O286" s="92"/>
      <c r="P286" s="255">
        <f>O286*H286</f>
        <v>0</v>
      </c>
      <c r="Q286" s="255">
        <v>0</v>
      </c>
      <c r="R286" s="255">
        <f>Q286*H286</f>
        <v>0</v>
      </c>
      <c r="S286" s="255">
        <v>0</v>
      </c>
      <c r="T286" s="256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57" t="s">
        <v>241</v>
      </c>
      <c r="AT286" s="257" t="s">
        <v>176</v>
      </c>
      <c r="AU286" s="257" t="s">
        <v>82</v>
      </c>
      <c r="AY286" s="18" t="s">
        <v>174</v>
      </c>
      <c r="BE286" s="258">
        <f>IF(N286="základní",J286,0)</f>
        <v>0</v>
      </c>
      <c r="BF286" s="258">
        <f>IF(N286="snížená",J286,0)</f>
        <v>0</v>
      </c>
      <c r="BG286" s="258">
        <f>IF(N286="zákl. přenesená",J286,0)</f>
        <v>0</v>
      </c>
      <c r="BH286" s="258">
        <f>IF(N286="sníž. přenesená",J286,0)</f>
        <v>0</v>
      </c>
      <c r="BI286" s="258">
        <f>IF(N286="nulová",J286,0)</f>
        <v>0</v>
      </c>
      <c r="BJ286" s="18" t="s">
        <v>80</v>
      </c>
      <c r="BK286" s="258">
        <f>ROUND(I286*H286,2)</f>
        <v>0</v>
      </c>
      <c r="BL286" s="18" t="s">
        <v>241</v>
      </c>
      <c r="BM286" s="257" t="s">
        <v>748</v>
      </c>
    </row>
    <row r="287" spans="1:63" s="12" customFormat="1" ht="22.8" customHeight="1">
      <c r="A287" s="12"/>
      <c r="B287" s="229"/>
      <c r="C287" s="230"/>
      <c r="D287" s="231" t="s">
        <v>72</v>
      </c>
      <c r="E287" s="243" t="s">
        <v>749</v>
      </c>
      <c r="F287" s="243" t="s">
        <v>750</v>
      </c>
      <c r="G287" s="230"/>
      <c r="H287" s="230"/>
      <c r="I287" s="233"/>
      <c r="J287" s="244">
        <f>BK287</f>
        <v>0</v>
      </c>
      <c r="K287" s="230"/>
      <c r="L287" s="235"/>
      <c r="M287" s="236"/>
      <c r="N287" s="237"/>
      <c r="O287" s="237"/>
      <c r="P287" s="238">
        <f>P288</f>
        <v>0</v>
      </c>
      <c r="Q287" s="237"/>
      <c r="R287" s="238">
        <f>R288</f>
        <v>0</v>
      </c>
      <c r="S287" s="237"/>
      <c r="T287" s="239">
        <f>T288</f>
        <v>0.36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40" t="s">
        <v>82</v>
      </c>
      <c r="AT287" s="241" t="s">
        <v>72</v>
      </c>
      <c r="AU287" s="241" t="s">
        <v>80</v>
      </c>
      <c r="AY287" s="240" t="s">
        <v>174</v>
      </c>
      <c r="BK287" s="242">
        <f>BK288</f>
        <v>0</v>
      </c>
    </row>
    <row r="288" spans="1:65" s="2" customFormat="1" ht="14.4" customHeight="1">
      <c r="A288" s="39"/>
      <c r="B288" s="40"/>
      <c r="C288" s="245" t="s">
        <v>751</v>
      </c>
      <c r="D288" s="245" t="s">
        <v>176</v>
      </c>
      <c r="E288" s="246" t="s">
        <v>752</v>
      </c>
      <c r="F288" s="247" t="s">
        <v>753</v>
      </c>
      <c r="G288" s="248" t="s">
        <v>179</v>
      </c>
      <c r="H288" s="249">
        <v>2</v>
      </c>
      <c r="I288" s="250"/>
      <c r="J288" s="251">
        <f>ROUND(I288*H288,2)</f>
        <v>0</v>
      </c>
      <c r="K288" s="252"/>
      <c r="L288" s="45"/>
      <c r="M288" s="253" t="s">
        <v>1</v>
      </c>
      <c r="N288" s="254" t="s">
        <v>38</v>
      </c>
      <c r="O288" s="92"/>
      <c r="P288" s="255">
        <f>O288*H288</f>
        <v>0</v>
      </c>
      <c r="Q288" s="255">
        <v>0</v>
      </c>
      <c r="R288" s="255">
        <f>Q288*H288</f>
        <v>0</v>
      </c>
      <c r="S288" s="255">
        <v>0.18</v>
      </c>
      <c r="T288" s="256">
        <f>S288*H288</f>
        <v>0.36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57" t="s">
        <v>241</v>
      </c>
      <c r="AT288" s="257" t="s">
        <v>176</v>
      </c>
      <c r="AU288" s="257" t="s">
        <v>82</v>
      </c>
      <c r="AY288" s="18" t="s">
        <v>174</v>
      </c>
      <c r="BE288" s="258">
        <f>IF(N288="základní",J288,0)</f>
        <v>0</v>
      </c>
      <c r="BF288" s="258">
        <f>IF(N288="snížená",J288,0)</f>
        <v>0</v>
      </c>
      <c r="BG288" s="258">
        <f>IF(N288="zákl. přenesená",J288,0)</f>
        <v>0</v>
      </c>
      <c r="BH288" s="258">
        <f>IF(N288="sníž. přenesená",J288,0)</f>
        <v>0</v>
      </c>
      <c r="BI288" s="258">
        <f>IF(N288="nulová",J288,0)</f>
        <v>0</v>
      </c>
      <c r="BJ288" s="18" t="s">
        <v>80</v>
      </c>
      <c r="BK288" s="258">
        <f>ROUND(I288*H288,2)</f>
        <v>0</v>
      </c>
      <c r="BL288" s="18" t="s">
        <v>241</v>
      </c>
      <c r="BM288" s="257" t="s">
        <v>754</v>
      </c>
    </row>
    <row r="289" spans="1:63" s="12" customFormat="1" ht="22.8" customHeight="1">
      <c r="A289" s="12"/>
      <c r="B289" s="229"/>
      <c r="C289" s="230"/>
      <c r="D289" s="231" t="s">
        <v>72</v>
      </c>
      <c r="E289" s="243" t="s">
        <v>755</v>
      </c>
      <c r="F289" s="243" t="s">
        <v>756</v>
      </c>
      <c r="G289" s="230"/>
      <c r="H289" s="230"/>
      <c r="I289" s="233"/>
      <c r="J289" s="244">
        <f>BK289</f>
        <v>0</v>
      </c>
      <c r="K289" s="230"/>
      <c r="L289" s="235"/>
      <c r="M289" s="236"/>
      <c r="N289" s="237"/>
      <c r="O289" s="237"/>
      <c r="P289" s="238">
        <f>SUM(P290:P319)</f>
        <v>0</v>
      </c>
      <c r="Q289" s="237"/>
      <c r="R289" s="238">
        <f>SUM(R290:R319)</f>
        <v>6.7589282200000005</v>
      </c>
      <c r="S289" s="237"/>
      <c r="T289" s="239">
        <f>SUM(T290:T319)</f>
        <v>6.6571679999999995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40" t="s">
        <v>82</v>
      </c>
      <c r="AT289" s="241" t="s">
        <v>72</v>
      </c>
      <c r="AU289" s="241" t="s">
        <v>80</v>
      </c>
      <c r="AY289" s="240" t="s">
        <v>174</v>
      </c>
      <c r="BK289" s="242">
        <f>SUM(BK290:BK319)</f>
        <v>0</v>
      </c>
    </row>
    <row r="290" spans="1:65" s="2" customFormat="1" ht="32.4" customHeight="1">
      <c r="A290" s="39"/>
      <c r="B290" s="40"/>
      <c r="C290" s="245" t="s">
        <v>757</v>
      </c>
      <c r="D290" s="245" t="s">
        <v>176</v>
      </c>
      <c r="E290" s="246" t="s">
        <v>758</v>
      </c>
      <c r="F290" s="247" t="s">
        <v>759</v>
      </c>
      <c r="G290" s="248" t="s">
        <v>221</v>
      </c>
      <c r="H290" s="249">
        <v>17.9</v>
      </c>
      <c r="I290" s="250"/>
      <c r="J290" s="251">
        <f>ROUND(I290*H290,2)</f>
        <v>0</v>
      </c>
      <c r="K290" s="252"/>
      <c r="L290" s="45"/>
      <c r="M290" s="253" t="s">
        <v>1</v>
      </c>
      <c r="N290" s="254" t="s">
        <v>38</v>
      </c>
      <c r="O290" s="92"/>
      <c r="P290" s="255">
        <f>O290*H290</f>
        <v>0</v>
      </c>
      <c r="Q290" s="255">
        <v>0.00108</v>
      </c>
      <c r="R290" s="255">
        <f>Q290*H290</f>
        <v>0.019332</v>
      </c>
      <c r="S290" s="255">
        <v>0</v>
      </c>
      <c r="T290" s="256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57" t="s">
        <v>241</v>
      </c>
      <c r="AT290" s="257" t="s">
        <v>176</v>
      </c>
      <c r="AU290" s="257" t="s">
        <v>82</v>
      </c>
      <c r="AY290" s="18" t="s">
        <v>174</v>
      </c>
      <c r="BE290" s="258">
        <f>IF(N290="základní",J290,0)</f>
        <v>0</v>
      </c>
      <c r="BF290" s="258">
        <f>IF(N290="snížená",J290,0)</f>
        <v>0</v>
      </c>
      <c r="BG290" s="258">
        <f>IF(N290="zákl. přenesená",J290,0)</f>
        <v>0</v>
      </c>
      <c r="BH290" s="258">
        <f>IF(N290="sníž. přenesená",J290,0)</f>
        <v>0</v>
      </c>
      <c r="BI290" s="258">
        <f>IF(N290="nulová",J290,0)</f>
        <v>0</v>
      </c>
      <c r="BJ290" s="18" t="s">
        <v>80</v>
      </c>
      <c r="BK290" s="258">
        <f>ROUND(I290*H290,2)</f>
        <v>0</v>
      </c>
      <c r="BL290" s="18" t="s">
        <v>241</v>
      </c>
      <c r="BM290" s="257" t="s">
        <v>760</v>
      </c>
    </row>
    <row r="291" spans="1:51" s="13" customFormat="1" ht="12">
      <c r="A291" s="13"/>
      <c r="B291" s="259"/>
      <c r="C291" s="260"/>
      <c r="D291" s="261" t="s">
        <v>223</v>
      </c>
      <c r="E291" s="262" t="s">
        <v>1</v>
      </c>
      <c r="F291" s="263" t="s">
        <v>761</v>
      </c>
      <c r="G291" s="260"/>
      <c r="H291" s="264">
        <v>17.9</v>
      </c>
      <c r="I291" s="265"/>
      <c r="J291" s="260"/>
      <c r="K291" s="260"/>
      <c r="L291" s="266"/>
      <c r="M291" s="267"/>
      <c r="N291" s="268"/>
      <c r="O291" s="268"/>
      <c r="P291" s="268"/>
      <c r="Q291" s="268"/>
      <c r="R291" s="268"/>
      <c r="S291" s="268"/>
      <c r="T291" s="26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70" t="s">
        <v>223</v>
      </c>
      <c r="AU291" s="270" t="s">
        <v>82</v>
      </c>
      <c r="AV291" s="13" t="s">
        <v>82</v>
      </c>
      <c r="AW291" s="13" t="s">
        <v>30</v>
      </c>
      <c r="AX291" s="13" t="s">
        <v>80</v>
      </c>
      <c r="AY291" s="270" t="s">
        <v>174</v>
      </c>
    </row>
    <row r="292" spans="1:65" s="2" customFormat="1" ht="32.4" customHeight="1">
      <c r="A292" s="39"/>
      <c r="B292" s="40"/>
      <c r="C292" s="245" t="s">
        <v>762</v>
      </c>
      <c r="D292" s="245" t="s">
        <v>176</v>
      </c>
      <c r="E292" s="246" t="s">
        <v>758</v>
      </c>
      <c r="F292" s="247" t="s">
        <v>759</v>
      </c>
      <c r="G292" s="248" t="s">
        <v>221</v>
      </c>
      <c r="H292" s="249">
        <v>6.707</v>
      </c>
      <c r="I292" s="250"/>
      <c r="J292" s="251">
        <f>ROUND(I292*H292,2)</f>
        <v>0</v>
      </c>
      <c r="K292" s="252"/>
      <c r="L292" s="45"/>
      <c r="M292" s="253" t="s">
        <v>1</v>
      </c>
      <c r="N292" s="254" t="s">
        <v>38</v>
      </c>
      <c r="O292" s="92"/>
      <c r="P292" s="255">
        <f>O292*H292</f>
        <v>0</v>
      </c>
      <c r="Q292" s="255">
        <v>0.00108</v>
      </c>
      <c r="R292" s="255">
        <f>Q292*H292</f>
        <v>0.00724356</v>
      </c>
      <c r="S292" s="255">
        <v>0</v>
      </c>
      <c r="T292" s="256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57" t="s">
        <v>241</v>
      </c>
      <c r="AT292" s="257" t="s">
        <v>176</v>
      </c>
      <c r="AU292" s="257" t="s">
        <v>82</v>
      </c>
      <c r="AY292" s="18" t="s">
        <v>174</v>
      </c>
      <c r="BE292" s="258">
        <f>IF(N292="základní",J292,0)</f>
        <v>0</v>
      </c>
      <c r="BF292" s="258">
        <f>IF(N292="snížená",J292,0)</f>
        <v>0</v>
      </c>
      <c r="BG292" s="258">
        <f>IF(N292="zákl. přenesená",J292,0)</f>
        <v>0</v>
      </c>
      <c r="BH292" s="258">
        <f>IF(N292="sníž. přenesená",J292,0)</f>
        <v>0</v>
      </c>
      <c r="BI292" s="258">
        <f>IF(N292="nulová",J292,0)</f>
        <v>0</v>
      </c>
      <c r="BJ292" s="18" t="s">
        <v>80</v>
      </c>
      <c r="BK292" s="258">
        <f>ROUND(I292*H292,2)</f>
        <v>0</v>
      </c>
      <c r="BL292" s="18" t="s">
        <v>241</v>
      </c>
      <c r="BM292" s="257" t="s">
        <v>763</v>
      </c>
    </row>
    <row r="293" spans="1:51" s="13" customFormat="1" ht="12">
      <c r="A293" s="13"/>
      <c r="B293" s="259"/>
      <c r="C293" s="260"/>
      <c r="D293" s="261" t="s">
        <v>223</v>
      </c>
      <c r="E293" s="262" t="s">
        <v>1</v>
      </c>
      <c r="F293" s="263" t="s">
        <v>764</v>
      </c>
      <c r="G293" s="260"/>
      <c r="H293" s="264">
        <v>6.707</v>
      </c>
      <c r="I293" s="265"/>
      <c r="J293" s="260"/>
      <c r="K293" s="260"/>
      <c r="L293" s="266"/>
      <c r="M293" s="267"/>
      <c r="N293" s="268"/>
      <c r="O293" s="268"/>
      <c r="P293" s="268"/>
      <c r="Q293" s="268"/>
      <c r="R293" s="268"/>
      <c r="S293" s="268"/>
      <c r="T293" s="269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70" t="s">
        <v>223</v>
      </c>
      <c r="AU293" s="270" t="s">
        <v>82</v>
      </c>
      <c r="AV293" s="13" t="s">
        <v>82</v>
      </c>
      <c r="AW293" s="13" t="s">
        <v>30</v>
      </c>
      <c r="AX293" s="13" t="s">
        <v>80</v>
      </c>
      <c r="AY293" s="270" t="s">
        <v>174</v>
      </c>
    </row>
    <row r="294" spans="1:65" s="2" customFormat="1" ht="21.6" customHeight="1">
      <c r="A294" s="39"/>
      <c r="B294" s="40"/>
      <c r="C294" s="245" t="s">
        <v>765</v>
      </c>
      <c r="D294" s="245" t="s">
        <v>176</v>
      </c>
      <c r="E294" s="246" t="s">
        <v>766</v>
      </c>
      <c r="F294" s="247" t="s">
        <v>767</v>
      </c>
      <c r="G294" s="248" t="s">
        <v>188</v>
      </c>
      <c r="H294" s="249">
        <v>19.575</v>
      </c>
      <c r="I294" s="250"/>
      <c r="J294" s="251">
        <f>ROUND(I294*H294,2)</f>
        <v>0</v>
      </c>
      <c r="K294" s="252"/>
      <c r="L294" s="45"/>
      <c r="M294" s="253" t="s">
        <v>1</v>
      </c>
      <c r="N294" s="254" t="s">
        <v>38</v>
      </c>
      <c r="O294" s="92"/>
      <c r="P294" s="255">
        <f>O294*H294</f>
        <v>0</v>
      </c>
      <c r="Q294" s="255">
        <v>0</v>
      </c>
      <c r="R294" s="255">
        <f>Q294*H294</f>
        <v>0</v>
      </c>
      <c r="S294" s="255">
        <v>0.022</v>
      </c>
      <c r="T294" s="256">
        <f>S294*H294</f>
        <v>0.43065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57" t="s">
        <v>241</v>
      </c>
      <c r="AT294" s="257" t="s">
        <v>176</v>
      </c>
      <c r="AU294" s="257" t="s">
        <v>82</v>
      </c>
      <c r="AY294" s="18" t="s">
        <v>174</v>
      </c>
      <c r="BE294" s="258">
        <f>IF(N294="základní",J294,0)</f>
        <v>0</v>
      </c>
      <c r="BF294" s="258">
        <f>IF(N294="snížená",J294,0)</f>
        <v>0</v>
      </c>
      <c r="BG294" s="258">
        <f>IF(N294="zákl. přenesená",J294,0)</f>
        <v>0</v>
      </c>
      <c r="BH294" s="258">
        <f>IF(N294="sníž. přenesená",J294,0)</f>
        <v>0</v>
      </c>
      <c r="BI294" s="258">
        <f>IF(N294="nulová",J294,0)</f>
        <v>0</v>
      </c>
      <c r="BJ294" s="18" t="s">
        <v>80</v>
      </c>
      <c r="BK294" s="258">
        <f>ROUND(I294*H294,2)</f>
        <v>0</v>
      </c>
      <c r="BL294" s="18" t="s">
        <v>241</v>
      </c>
      <c r="BM294" s="257" t="s">
        <v>768</v>
      </c>
    </row>
    <row r="295" spans="1:51" s="13" customFormat="1" ht="12">
      <c r="A295" s="13"/>
      <c r="B295" s="259"/>
      <c r="C295" s="260"/>
      <c r="D295" s="261" t="s">
        <v>223</v>
      </c>
      <c r="E295" s="262" t="s">
        <v>1</v>
      </c>
      <c r="F295" s="263" t="s">
        <v>769</v>
      </c>
      <c r="G295" s="260"/>
      <c r="H295" s="264">
        <v>19.575</v>
      </c>
      <c r="I295" s="265"/>
      <c r="J295" s="260"/>
      <c r="K295" s="260"/>
      <c r="L295" s="266"/>
      <c r="M295" s="267"/>
      <c r="N295" s="268"/>
      <c r="O295" s="268"/>
      <c r="P295" s="268"/>
      <c r="Q295" s="268"/>
      <c r="R295" s="268"/>
      <c r="S295" s="268"/>
      <c r="T295" s="269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70" t="s">
        <v>223</v>
      </c>
      <c r="AU295" s="270" t="s">
        <v>82</v>
      </c>
      <c r="AV295" s="13" t="s">
        <v>82</v>
      </c>
      <c r="AW295" s="13" t="s">
        <v>30</v>
      </c>
      <c r="AX295" s="13" t="s">
        <v>80</v>
      </c>
      <c r="AY295" s="270" t="s">
        <v>174</v>
      </c>
    </row>
    <row r="296" spans="1:65" s="2" customFormat="1" ht="21.6" customHeight="1">
      <c r="A296" s="39"/>
      <c r="B296" s="40"/>
      <c r="C296" s="245" t="s">
        <v>770</v>
      </c>
      <c r="D296" s="245" t="s">
        <v>176</v>
      </c>
      <c r="E296" s="246" t="s">
        <v>771</v>
      </c>
      <c r="F296" s="247" t="s">
        <v>772</v>
      </c>
      <c r="G296" s="248" t="s">
        <v>208</v>
      </c>
      <c r="H296" s="249">
        <v>180</v>
      </c>
      <c r="I296" s="250"/>
      <c r="J296" s="251">
        <f>ROUND(I296*H296,2)</f>
        <v>0</v>
      </c>
      <c r="K296" s="252"/>
      <c r="L296" s="45"/>
      <c r="M296" s="253" t="s">
        <v>1</v>
      </c>
      <c r="N296" s="254" t="s">
        <v>38</v>
      </c>
      <c r="O296" s="92"/>
      <c r="P296" s="255">
        <f>O296*H296</f>
        <v>0</v>
      </c>
      <c r="Q296" s="255">
        <v>0</v>
      </c>
      <c r="R296" s="255">
        <f>Q296*H296</f>
        <v>0</v>
      </c>
      <c r="S296" s="255">
        <v>0.014</v>
      </c>
      <c r="T296" s="256">
        <f>S296*H296</f>
        <v>2.52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57" t="s">
        <v>241</v>
      </c>
      <c r="AT296" s="257" t="s">
        <v>176</v>
      </c>
      <c r="AU296" s="257" t="s">
        <v>82</v>
      </c>
      <c r="AY296" s="18" t="s">
        <v>174</v>
      </c>
      <c r="BE296" s="258">
        <f>IF(N296="základní",J296,0)</f>
        <v>0</v>
      </c>
      <c r="BF296" s="258">
        <f>IF(N296="snížená",J296,0)</f>
        <v>0</v>
      </c>
      <c r="BG296" s="258">
        <f>IF(N296="zákl. přenesená",J296,0)</f>
        <v>0</v>
      </c>
      <c r="BH296" s="258">
        <f>IF(N296="sníž. přenesená",J296,0)</f>
        <v>0</v>
      </c>
      <c r="BI296" s="258">
        <f>IF(N296="nulová",J296,0)</f>
        <v>0</v>
      </c>
      <c r="BJ296" s="18" t="s">
        <v>80</v>
      </c>
      <c r="BK296" s="258">
        <f>ROUND(I296*H296,2)</f>
        <v>0</v>
      </c>
      <c r="BL296" s="18" t="s">
        <v>241</v>
      </c>
      <c r="BM296" s="257" t="s">
        <v>773</v>
      </c>
    </row>
    <row r="297" spans="1:65" s="2" customFormat="1" ht="21.6" customHeight="1">
      <c r="A297" s="39"/>
      <c r="B297" s="40"/>
      <c r="C297" s="245" t="s">
        <v>774</v>
      </c>
      <c r="D297" s="245" t="s">
        <v>176</v>
      </c>
      <c r="E297" s="246" t="s">
        <v>775</v>
      </c>
      <c r="F297" s="247" t="s">
        <v>776</v>
      </c>
      <c r="G297" s="248" t="s">
        <v>208</v>
      </c>
      <c r="H297" s="249">
        <v>2.4</v>
      </c>
      <c r="I297" s="250"/>
      <c r="J297" s="251">
        <f>ROUND(I297*H297,2)</f>
        <v>0</v>
      </c>
      <c r="K297" s="252"/>
      <c r="L297" s="45"/>
      <c r="M297" s="253" t="s">
        <v>1</v>
      </c>
      <c r="N297" s="254" t="s">
        <v>38</v>
      </c>
      <c r="O297" s="92"/>
      <c r="P297" s="255">
        <f>O297*H297</f>
        <v>0</v>
      </c>
      <c r="Q297" s="255">
        <v>0</v>
      </c>
      <c r="R297" s="255">
        <f>Q297*H297</f>
        <v>0</v>
      </c>
      <c r="S297" s="255">
        <v>0.01232</v>
      </c>
      <c r="T297" s="256">
        <f>S297*H297</f>
        <v>0.029567999999999997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57" t="s">
        <v>241</v>
      </c>
      <c r="AT297" s="257" t="s">
        <v>176</v>
      </c>
      <c r="AU297" s="257" t="s">
        <v>82</v>
      </c>
      <c r="AY297" s="18" t="s">
        <v>174</v>
      </c>
      <c r="BE297" s="258">
        <f>IF(N297="základní",J297,0)</f>
        <v>0</v>
      </c>
      <c r="BF297" s="258">
        <f>IF(N297="snížená",J297,0)</f>
        <v>0</v>
      </c>
      <c r="BG297" s="258">
        <f>IF(N297="zákl. přenesená",J297,0)</f>
        <v>0</v>
      </c>
      <c r="BH297" s="258">
        <f>IF(N297="sníž. přenesená",J297,0)</f>
        <v>0</v>
      </c>
      <c r="BI297" s="258">
        <f>IF(N297="nulová",J297,0)</f>
        <v>0</v>
      </c>
      <c r="BJ297" s="18" t="s">
        <v>80</v>
      </c>
      <c r="BK297" s="258">
        <f>ROUND(I297*H297,2)</f>
        <v>0</v>
      </c>
      <c r="BL297" s="18" t="s">
        <v>241</v>
      </c>
      <c r="BM297" s="257" t="s">
        <v>777</v>
      </c>
    </row>
    <row r="298" spans="1:65" s="2" customFormat="1" ht="32.4" customHeight="1">
      <c r="A298" s="39"/>
      <c r="B298" s="40"/>
      <c r="C298" s="245" t="s">
        <v>778</v>
      </c>
      <c r="D298" s="245" t="s">
        <v>176</v>
      </c>
      <c r="E298" s="246" t="s">
        <v>779</v>
      </c>
      <c r="F298" s="247" t="s">
        <v>780</v>
      </c>
      <c r="G298" s="248" t="s">
        <v>208</v>
      </c>
      <c r="H298" s="249">
        <v>180</v>
      </c>
      <c r="I298" s="250"/>
      <c r="J298" s="251">
        <f>ROUND(I298*H298,2)</f>
        <v>0</v>
      </c>
      <c r="K298" s="252"/>
      <c r="L298" s="45"/>
      <c r="M298" s="253" t="s">
        <v>1</v>
      </c>
      <c r="N298" s="254" t="s">
        <v>38</v>
      </c>
      <c r="O298" s="92"/>
      <c r="P298" s="255">
        <f>O298*H298</f>
        <v>0</v>
      </c>
      <c r="Q298" s="255">
        <v>0</v>
      </c>
      <c r="R298" s="255">
        <f>Q298*H298</f>
        <v>0</v>
      </c>
      <c r="S298" s="255">
        <v>0</v>
      </c>
      <c r="T298" s="256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57" t="s">
        <v>241</v>
      </c>
      <c r="AT298" s="257" t="s">
        <v>176</v>
      </c>
      <c r="AU298" s="257" t="s">
        <v>82</v>
      </c>
      <c r="AY298" s="18" t="s">
        <v>174</v>
      </c>
      <c r="BE298" s="258">
        <f>IF(N298="základní",J298,0)</f>
        <v>0</v>
      </c>
      <c r="BF298" s="258">
        <f>IF(N298="snížená",J298,0)</f>
        <v>0</v>
      </c>
      <c r="BG298" s="258">
        <f>IF(N298="zákl. přenesená",J298,0)</f>
        <v>0</v>
      </c>
      <c r="BH298" s="258">
        <f>IF(N298="sníž. přenesená",J298,0)</f>
        <v>0</v>
      </c>
      <c r="BI298" s="258">
        <f>IF(N298="nulová",J298,0)</f>
        <v>0</v>
      </c>
      <c r="BJ298" s="18" t="s">
        <v>80</v>
      </c>
      <c r="BK298" s="258">
        <f>ROUND(I298*H298,2)</f>
        <v>0</v>
      </c>
      <c r="BL298" s="18" t="s">
        <v>241</v>
      </c>
      <c r="BM298" s="257" t="s">
        <v>781</v>
      </c>
    </row>
    <row r="299" spans="1:65" s="2" customFormat="1" ht="21.6" customHeight="1">
      <c r="A299" s="39"/>
      <c r="B299" s="40"/>
      <c r="C299" s="271" t="s">
        <v>782</v>
      </c>
      <c r="D299" s="271" t="s">
        <v>242</v>
      </c>
      <c r="E299" s="272" t="s">
        <v>783</v>
      </c>
      <c r="F299" s="273" t="s">
        <v>784</v>
      </c>
      <c r="G299" s="274" t="s">
        <v>221</v>
      </c>
      <c r="H299" s="275">
        <v>3.456</v>
      </c>
      <c r="I299" s="276"/>
      <c r="J299" s="277">
        <f>ROUND(I299*H299,2)</f>
        <v>0</v>
      </c>
      <c r="K299" s="278"/>
      <c r="L299" s="279"/>
      <c r="M299" s="280" t="s">
        <v>1</v>
      </c>
      <c r="N299" s="281" t="s">
        <v>38</v>
      </c>
      <c r="O299" s="92"/>
      <c r="P299" s="255">
        <f>O299*H299</f>
        <v>0</v>
      </c>
      <c r="Q299" s="255">
        <v>0.55</v>
      </c>
      <c r="R299" s="255">
        <f>Q299*H299</f>
        <v>1.9008</v>
      </c>
      <c r="S299" s="255">
        <v>0</v>
      </c>
      <c r="T299" s="256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57" t="s">
        <v>315</v>
      </c>
      <c r="AT299" s="257" t="s">
        <v>242</v>
      </c>
      <c r="AU299" s="257" t="s">
        <v>82</v>
      </c>
      <c r="AY299" s="18" t="s">
        <v>174</v>
      </c>
      <c r="BE299" s="258">
        <f>IF(N299="základní",J299,0)</f>
        <v>0</v>
      </c>
      <c r="BF299" s="258">
        <f>IF(N299="snížená",J299,0)</f>
        <v>0</v>
      </c>
      <c r="BG299" s="258">
        <f>IF(N299="zákl. přenesená",J299,0)</f>
        <v>0</v>
      </c>
      <c r="BH299" s="258">
        <f>IF(N299="sníž. přenesená",J299,0)</f>
        <v>0</v>
      </c>
      <c r="BI299" s="258">
        <f>IF(N299="nulová",J299,0)</f>
        <v>0</v>
      </c>
      <c r="BJ299" s="18" t="s">
        <v>80</v>
      </c>
      <c r="BK299" s="258">
        <f>ROUND(I299*H299,2)</f>
        <v>0</v>
      </c>
      <c r="BL299" s="18" t="s">
        <v>241</v>
      </c>
      <c r="BM299" s="257" t="s">
        <v>785</v>
      </c>
    </row>
    <row r="300" spans="1:51" s="13" customFormat="1" ht="12">
      <c r="A300" s="13"/>
      <c r="B300" s="259"/>
      <c r="C300" s="260"/>
      <c r="D300" s="261" t="s">
        <v>223</v>
      </c>
      <c r="E300" s="262" t="s">
        <v>1</v>
      </c>
      <c r="F300" s="263" t="s">
        <v>786</v>
      </c>
      <c r="G300" s="260"/>
      <c r="H300" s="264">
        <v>3.456</v>
      </c>
      <c r="I300" s="265"/>
      <c r="J300" s="260"/>
      <c r="K300" s="260"/>
      <c r="L300" s="266"/>
      <c r="M300" s="267"/>
      <c r="N300" s="268"/>
      <c r="O300" s="268"/>
      <c r="P300" s="268"/>
      <c r="Q300" s="268"/>
      <c r="R300" s="268"/>
      <c r="S300" s="268"/>
      <c r="T300" s="269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70" t="s">
        <v>223</v>
      </c>
      <c r="AU300" s="270" t="s">
        <v>82</v>
      </c>
      <c r="AV300" s="13" t="s">
        <v>82</v>
      </c>
      <c r="AW300" s="13" t="s">
        <v>30</v>
      </c>
      <c r="AX300" s="13" t="s">
        <v>80</v>
      </c>
      <c r="AY300" s="270" t="s">
        <v>174</v>
      </c>
    </row>
    <row r="301" spans="1:65" s="2" customFormat="1" ht="32.4" customHeight="1">
      <c r="A301" s="39"/>
      <c r="B301" s="40"/>
      <c r="C301" s="245" t="s">
        <v>787</v>
      </c>
      <c r="D301" s="245" t="s">
        <v>176</v>
      </c>
      <c r="E301" s="246" t="s">
        <v>779</v>
      </c>
      <c r="F301" s="247" t="s">
        <v>780</v>
      </c>
      <c r="G301" s="248" t="s">
        <v>208</v>
      </c>
      <c r="H301" s="249">
        <v>32.25</v>
      </c>
      <c r="I301" s="250"/>
      <c r="J301" s="251">
        <f>ROUND(I301*H301,2)</f>
        <v>0</v>
      </c>
      <c r="K301" s="252"/>
      <c r="L301" s="45"/>
      <c r="M301" s="253" t="s">
        <v>1</v>
      </c>
      <c r="N301" s="254" t="s">
        <v>38</v>
      </c>
      <c r="O301" s="92"/>
      <c r="P301" s="255">
        <f>O301*H301</f>
        <v>0</v>
      </c>
      <c r="Q301" s="255">
        <v>0</v>
      </c>
      <c r="R301" s="255">
        <f>Q301*H301</f>
        <v>0</v>
      </c>
      <c r="S301" s="255">
        <v>0</v>
      </c>
      <c r="T301" s="256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57" t="s">
        <v>241</v>
      </c>
      <c r="AT301" s="257" t="s">
        <v>176</v>
      </c>
      <c r="AU301" s="257" t="s">
        <v>82</v>
      </c>
      <c r="AY301" s="18" t="s">
        <v>174</v>
      </c>
      <c r="BE301" s="258">
        <f>IF(N301="základní",J301,0)</f>
        <v>0</v>
      </c>
      <c r="BF301" s="258">
        <f>IF(N301="snížená",J301,0)</f>
        <v>0</v>
      </c>
      <c r="BG301" s="258">
        <f>IF(N301="zákl. přenesená",J301,0)</f>
        <v>0</v>
      </c>
      <c r="BH301" s="258">
        <f>IF(N301="sníž. přenesená",J301,0)</f>
        <v>0</v>
      </c>
      <c r="BI301" s="258">
        <f>IF(N301="nulová",J301,0)</f>
        <v>0</v>
      </c>
      <c r="BJ301" s="18" t="s">
        <v>80</v>
      </c>
      <c r="BK301" s="258">
        <f>ROUND(I301*H301,2)</f>
        <v>0</v>
      </c>
      <c r="BL301" s="18" t="s">
        <v>241</v>
      </c>
      <c r="BM301" s="257" t="s">
        <v>788</v>
      </c>
    </row>
    <row r="302" spans="1:51" s="13" customFormat="1" ht="12">
      <c r="A302" s="13"/>
      <c r="B302" s="259"/>
      <c r="C302" s="260"/>
      <c r="D302" s="261" t="s">
        <v>223</v>
      </c>
      <c r="E302" s="262" t="s">
        <v>1</v>
      </c>
      <c r="F302" s="263" t="s">
        <v>789</v>
      </c>
      <c r="G302" s="260"/>
      <c r="H302" s="264">
        <v>32.25</v>
      </c>
      <c r="I302" s="265"/>
      <c r="J302" s="260"/>
      <c r="K302" s="260"/>
      <c r="L302" s="266"/>
      <c r="M302" s="267"/>
      <c r="N302" s="268"/>
      <c r="O302" s="268"/>
      <c r="P302" s="268"/>
      <c r="Q302" s="268"/>
      <c r="R302" s="268"/>
      <c r="S302" s="268"/>
      <c r="T302" s="269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70" t="s">
        <v>223</v>
      </c>
      <c r="AU302" s="270" t="s">
        <v>82</v>
      </c>
      <c r="AV302" s="13" t="s">
        <v>82</v>
      </c>
      <c r="AW302" s="13" t="s">
        <v>30</v>
      </c>
      <c r="AX302" s="13" t="s">
        <v>80</v>
      </c>
      <c r="AY302" s="270" t="s">
        <v>174</v>
      </c>
    </row>
    <row r="303" spans="1:65" s="2" customFormat="1" ht="21.6" customHeight="1">
      <c r="A303" s="39"/>
      <c r="B303" s="40"/>
      <c r="C303" s="271" t="s">
        <v>790</v>
      </c>
      <c r="D303" s="271" t="s">
        <v>242</v>
      </c>
      <c r="E303" s="272" t="s">
        <v>783</v>
      </c>
      <c r="F303" s="273" t="s">
        <v>784</v>
      </c>
      <c r="G303" s="274" t="s">
        <v>221</v>
      </c>
      <c r="H303" s="275">
        <v>0.635</v>
      </c>
      <c r="I303" s="276"/>
      <c r="J303" s="277">
        <f>ROUND(I303*H303,2)</f>
        <v>0</v>
      </c>
      <c r="K303" s="278"/>
      <c r="L303" s="279"/>
      <c r="M303" s="280" t="s">
        <v>1</v>
      </c>
      <c r="N303" s="281" t="s">
        <v>38</v>
      </c>
      <c r="O303" s="92"/>
      <c r="P303" s="255">
        <f>O303*H303</f>
        <v>0</v>
      </c>
      <c r="Q303" s="255">
        <v>0.55</v>
      </c>
      <c r="R303" s="255">
        <f>Q303*H303</f>
        <v>0.34925000000000006</v>
      </c>
      <c r="S303" s="255">
        <v>0</v>
      </c>
      <c r="T303" s="256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57" t="s">
        <v>315</v>
      </c>
      <c r="AT303" s="257" t="s">
        <v>242</v>
      </c>
      <c r="AU303" s="257" t="s">
        <v>82</v>
      </c>
      <c r="AY303" s="18" t="s">
        <v>174</v>
      </c>
      <c r="BE303" s="258">
        <f>IF(N303="základní",J303,0)</f>
        <v>0</v>
      </c>
      <c r="BF303" s="258">
        <f>IF(N303="snížená",J303,0)</f>
        <v>0</v>
      </c>
      <c r="BG303" s="258">
        <f>IF(N303="zákl. přenesená",J303,0)</f>
        <v>0</v>
      </c>
      <c r="BH303" s="258">
        <f>IF(N303="sníž. přenesená",J303,0)</f>
        <v>0</v>
      </c>
      <c r="BI303" s="258">
        <f>IF(N303="nulová",J303,0)</f>
        <v>0</v>
      </c>
      <c r="BJ303" s="18" t="s">
        <v>80</v>
      </c>
      <c r="BK303" s="258">
        <f>ROUND(I303*H303,2)</f>
        <v>0</v>
      </c>
      <c r="BL303" s="18" t="s">
        <v>241</v>
      </c>
      <c r="BM303" s="257" t="s">
        <v>791</v>
      </c>
    </row>
    <row r="304" spans="1:51" s="13" customFormat="1" ht="12">
      <c r="A304" s="13"/>
      <c r="B304" s="259"/>
      <c r="C304" s="260"/>
      <c r="D304" s="261" t="s">
        <v>223</v>
      </c>
      <c r="E304" s="262" t="s">
        <v>1</v>
      </c>
      <c r="F304" s="263" t="s">
        <v>792</v>
      </c>
      <c r="G304" s="260"/>
      <c r="H304" s="264">
        <v>0.635</v>
      </c>
      <c r="I304" s="265"/>
      <c r="J304" s="260"/>
      <c r="K304" s="260"/>
      <c r="L304" s="266"/>
      <c r="M304" s="267"/>
      <c r="N304" s="268"/>
      <c r="O304" s="268"/>
      <c r="P304" s="268"/>
      <c r="Q304" s="268"/>
      <c r="R304" s="268"/>
      <c r="S304" s="268"/>
      <c r="T304" s="269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70" t="s">
        <v>223</v>
      </c>
      <c r="AU304" s="270" t="s">
        <v>82</v>
      </c>
      <c r="AV304" s="13" t="s">
        <v>82</v>
      </c>
      <c r="AW304" s="13" t="s">
        <v>30</v>
      </c>
      <c r="AX304" s="13" t="s">
        <v>80</v>
      </c>
      <c r="AY304" s="270" t="s">
        <v>174</v>
      </c>
    </row>
    <row r="305" spans="1:65" s="2" customFormat="1" ht="21.6" customHeight="1">
      <c r="A305" s="39"/>
      <c r="B305" s="40"/>
      <c r="C305" s="245" t="s">
        <v>793</v>
      </c>
      <c r="D305" s="245" t="s">
        <v>176</v>
      </c>
      <c r="E305" s="246" t="s">
        <v>794</v>
      </c>
      <c r="F305" s="247" t="s">
        <v>795</v>
      </c>
      <c r="G305" s="248" t="s">
        <v>188</v>
      </c>
      <c r="H305" s="249">
        <v>245.13</v>
      </c>
      <c r="I305" s="250"/>
      <c r="J305" s="251">
        <f>ROUND(I305*H305,2)</f>
        <v>0</v>
      </c>
      <c r="K305" s="252"/>
      <c r="L305" s="45"/>
      <c r="M305" s="253" t="s">
        <v>1</v>
      </c>
      <c r="N305" s="254" t="s">
        <v>38</v>
      </c>
      <c r="O305" s="92"/>
      <c r="P305" s="255">
        <f>O305*H305</f>
        <v>0</v>
      </c>
      <c r="Q305" s="255">
        <v>0</v>
      </c>
      <c r="R305" s="255">
        <f>Q305*H305</f>
        <v>0</v>
      </c>
      <c r="S305" s="255">
        <v>0</v>
      </c>
      <c r="T305" s="256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57" t="s">
        <v>241</v>
      </c>
      <c r="AT305" s="257" t="s">
        <v>176</v>
      </c>
      <c r="AU305" s="257" t="s">
        <v>82</v>
      </c>
      <c r="AY305" s="18" t="s">
        <v>174</v>
      </c>
      <c r="BE305" s="258">
        <f>IF(N305="základní",J305,0)</f>
        <v>0</v>
      </c>
      <c r="BF305" s="258">
        <f>IF(N305="snížená",J305,0)</f>
        <v>0</v>
      </c>
      <c r="BG305" s="258">
        <f>IF(N305="zákl. přenesená",J305,0)</f>
        <v>0</v>
      </c>
      <c r="BH305" s="258">
        <f>IF(N305="sníž. přenesená",J305,0)</f>
        <v>0</v>
      </c>
      <c r="BI305" s="258">
        <f>IF(N305="nulová",J305,0)</f>
        <v>0</v>
      </c>
      <c r="BJ305" s="18" t="s">
        <v>80</v>
      </c>
      <c r="BK305" s="258">
        <f>ROUND(I305*H305,2)</f>
        <v>0</v>
      </c>
      <c r="BL305" s="18" t="s">
        <v>241</v>
      </c>
      <c r="BM305" s="257" t="s">
        <v>796</v>
      </c>
    </row>
    <row r="306" spans="1:65" s="2" customFormat="1" ht="14.4" customHeight="1">
      <c r="A306" s="39"/>
      <c r="B306" s="40"/>
      <c r="C306" s="271" t="s">
        <v>797</v>
      </c>
      <c r="D306" s="271" t="s">
        <v>242</v>
      </c>
      <c r="E306" s="272" t="s">
        <v>798</v>
      </c>
      <c r="F306" s="273" t="s">
        <v>799</v>
      </c>
      <c r="G306" s="274" t="s">
        <v>221</v>
      </c>
      <c r="H306" s="275">
        <v>6.471</v>
      </c>
      <c r="I306" s="276"/>
      <c r="J306" s="277">
        <f>ROUND(I306*H306,2)</f>
        <v>0</v>
      </c>
      <c r="K306" s="278"/>
      <c r="L306" s="279"/>
      <c r="M306" s="280" t="s">
        <v>1</v>
      </c>
      <c r="N306" s="281" t="s">
        <v>38</v>
      </c>
      <c r="O306" s="92"/>
      <c r="P306" s="255">
        <f>O306*H306</f>
        <v>0</v>
      </c>
      <c r="Q306" s="255">
        <v>0.55</v>
      </c>
      <c r="R306" s="255">
        <f>Q306*H306</f>
        <v>3.5590500000000005</v>
      </c>
      <c r="S306" s="255">
        <v>0</v>
      </c>
      <c r="T306" s="256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57" t="s">
        <v>315</v>
      </c>
      <c r="AT306" s="257" t="s">
        <v>242</v>
      </c>
      <c r="AU306" s="257" t="s">
        <v>82</v>
      </c>
      <c r="AY306" s="18" t="s">
        <v>174</v>
      </c>
      <c r="BE306" s="258">
        <f>IF(N306="základní",J306,0)</f>
        <v>0</v>
      </c>
      <c r="BF306" s="258">
        <f>IF(N306="snížená",J306,0)</f>
        <v>0</v>
      </c>
      <c r="BG306" s="258">
        <f>IF(N306="zákl. přenesená",J306,0)</f>
        <v>0</v>
      </c>
      <c r="BH306" s="258">
        <f>IF(N306="sníž. přenesená",J306,0)</f>
        <v>0</v>
      </c>
      <c r="BI306" s="258">
        <f>IF(N306="nulová",J306,0)</f>
        <v>0</v>
      </c>
      <c r="BJ306" s="18" t="s">
        <v>80</v>
      </c>
      <c r="BK306" s="258">
        <f>ROUND(I306*H306,2)</f>
        <v>0</v>
      </c>
      <c r="BL306" s="18" t="s">
        <v>241</v>
      </c>
      <c r="BM306" s="257" t="s">
        <v>800</v>
      </c>
    </row>
    <row r="307" spans="1:51" s="13" customFormat="1" ht="12">
      <c r="A307" s="13"/>
      <c r="B307" s="259"/>
      <c r="C307" s="260"/>
      <c r="D307" s="261" t="s">
        <v>223</v>
      </c>
      <c r="E307" s="262" t="s">
        <v>1</v>
      </c>
      <c r="F307" s="263" t="s">
        <v>801</v>
      </c>
      <c r="G307" s="260"/>
      <c r="H307" s="264">
        <v>6.471</v>
      </c>
      <c r="I307" s="265"/>
      <c r="J307" s="260"/>
      <c r="K307" s="260"/>
      <c r="L307" s="266"/>
      <c r="M307" s="267"/>
      <c r="N307" s="268"/>
      <c r="O307" s="268"/>
      <c r="P307" s="268"/>
      <c r="Q307" s="268"/>
      <c r="R307" s="268"/>
      <c r="S307" s="268"/>
      <c r="T307" s="269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70" t="s">
        <v>223</v>
      </c>
      <c r="AU307" s="270" t="s">
        <v>82</v>
      </c>
      <c r="AV307" s="13" t="s">
        <v>82</v>
      </c>
      <c r="AW307" s="13" t="s">
        <v>30</v>
      </c>
      <c r="AX307" s="13" t="s">
        <v>80</v>
      </c>
      <c r="AY307" s="270" t="s">
        <v>174</v>
      </c>
    </row>
    <row r="308" spans="1:65" s="2" customFormat="1" ht="21.6" customHeight="1">
      <c r="A308" s="39"/>
      <c r="B308" s="40"/>
      <c r="C308" s="245" t="s">
        <v>802</v>
      </c>
      <c r="D308" s="245" t="s">
        <v>176</v>
      </c>
      <c r="E308" s="246" t="s">
        <v>794</v>
      </c>
      <c r="F308" s="247" t="s">
        <v>795</v>
      </c>
      <c r="G308" s="248" t="s">
        <v>188</v>
      </c>
      <c r="H308" s="249">
        <v>25</v>
      </c>
      <c r="I308" s="250"/>
      <c r="J308" s="251">
        <f>ROUND(I308*H308,2)</f>
        <v>0</v>
      </c>
      <c r="K308" s="252"/>
      <c r="L308" s="45"/>
      <c r="M308" s="253" t="s">
        <v>1</v>
      </c>
      <c r="N308" s="254" t="s">
        <v>38</v>
      </c>
      <c r="O308" s="92"/>
      <c r="P308" s="255">
        <f>O308*H308</f>
        <v>0</v>
      </c>
      <c r="Q308" s="255">
        <v>0</v>
      </c>
      <c r="R308" s="255">
        <f>Q308*H308</f>
        <v>0</v>
      </c>
      <c r="S308" s="255">
        <v>0</v>
      </c>
      <c r="T308" s="256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57" t="s">
        <v>241</v>
      </c>
      <c r="AT308" s="257" t="s">
        <v>176</v>
      </c>
      <c r="AU308" s="257" t="s">
        <v>82</v>
      </c>
      <c r="AY308" s="18" t="s">
        <v>174</v>
      </c>
      <c r="BE308" s="258">
        <f>IF(N308="základní",J308,0)</f>
        <v>0</v>
      </c>
      <c r="BF308" s="258">
        <f>IF(N308="snížená",J308,0)</f>
        <v>0</v>
      </c>
      <c r="BG308" s="258">
        <f>IF(N308="zákl. přenesená",J308,0)</f>
        <v>0</v>
      </c>
      <c r="BH308" s="258">
        <f>IF(N308="sníž. přenesená",J308,0)</f>
        <v>0</v>
      </c>
      <c r="BI308" s="258">
        <f>IF(N308="nulová",J308,0)</f>
        <v>0</v>
      </c>
      <c r="BJ308" s="18" t="s">
        <v>80</v>
      </c>
      <c r="BK308" s="258">
        <f>ROUND(I308*H308,2)</f>
        <v>0</v>
      </c>
      <c r="BL308" s="18" t="s">
        <v>241</v>
      </c>
      <c r="BM308" s="257" t="s">
        <v>803</v>
      </c>
    </row>
    <row r="309" spans="1:51" s="13" customFormat="1" ht="12">
      <c r="A309" s="13"/>
      <c r="B309" s="259"/>
      <c r="C309" s="260"/>
      <c r="D309" s="261" t="s">
        <v>223</v>
      </c>
      <c r="E309" s="262" t="s">
        <v>1</v>
      </c>
      <c r="F309" s="263" t="s">
        <v>804</v>
      </c>
      <c r="G309" s="260"/>
      <c r="H309" s="264">
        <v>25</v>
      </c>
      <c r="I309" s="265"/>
      <c r="J309" s="260"/>
      <c r="K309" s="260"/>
      <c r="L309" s="266"/>
      <c r="M309" s="267"/>
      <c r="N309" s="268"/>
      <c r="O309" s="268"/>
      <c r="P309" s="268"/>
      <c r="Q309" s="268"/>
      <c r="R309" s="268"/>
      <c r="S309" s="268"/>
      <c r="T309" s="269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70" t="s">
        <v>223</v>
      </c>
      <c r="AU309" s="270" t="s">
        <v>82</v>
      </c>
      <c r="AV309" s="13" t="s">
        <v>82</v>
      </c>
      <c r="AW309" s="13" t="s">
        <v>30</v>
      </c>
      <c r="AX309" s="13" t="s">
        <v>80</v>
      </c>
      <c r="AY309" s="270" t="s">
        <v>174</v>
      </c>
    </row>
    <row r="310" spans="1:65" s="2" customFormat="1" ht="14.4" customHeight="1">
      <c r="A310" s="39"/>
      <c r="B310" s="40"/>
      <c r="C310" s="271" t="s">
        <v>805</v>
      </c>
      <c r="D310" s="271" t="s">
        <v>242</v>
      </c>
      <c r="E310" s="272" t="s">
        <v>798</v>
      </c>
      <c r="F310" s="273" t="s">
        <v>799</v>
      </c>
      <c r="G310" s="274" t="s">
        <v>221</v>
      </c>
      <c r="H310" s="275">
        <v>0.66</v>
      </c>
      <c r="I310" s="276"/>
      <c r="J310" s="277">
        <f>ROUND(I310*H310,2)</f>
        <v>0</v>
      </c>
      <c r="K310" s="278"/>
      <c r="L310" s="279"/>
      <c r="M310" s="280" t="s">
        <v>1</v>
      </c>
      <c r="N310" s="281" t="s">
        <v>38</v>
      </c>
      <c r="O310" s="92"/>
      <c r="P310" s="255">
        <f>O310*H310</f>
        <v>0</v>
      </c>
      <c r="Q310" s="255">
        <v>0.55</v>
      </c>
      <c r="R310" s="255">
        <f>Q310*H310</f>
        <v>0.36300000000000004</v>
      </c>
      <c r="S310" s="255">
        <v>0</v>
      </c>
      <c r="T310" s="256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57" t="s">
        <v>315</v>
      </c>
      <c r="AT310" s="257" t="s">
        <v>242</v>
      </c>
      <c r="AU310" s="257" t="s">
        <v>82</v>
      </c>
      <c r="AY310" s="18" t="s">
        <v>174</v>
      </c>
      <c r="BE310" s="258">
        <f>IF(N310="základní",J310,0)</f>
        <v>0</v>
      </c>
      <c r="BF310" s="258">
        <f>IF(N310="snížená",J310,0)</f>
        <v>0</v>
      </c>
      <c r="BG310" s="258">
        <f>IF(N310="zákl. přenesená",J310,0)</f>
        <v>0</v>
      </c>
      <c r="BH310" s="258">
        <f>IF(N310="sníž. přenesená",J310,0)</f>
        <v>0</v>
      </c>
      <c r="BI310" s="258">
        <f>IF(N310="nulová",J310,0)</f>
        <v>0</v>
      </c>
      <c r="BJ310" s="18" t="s">
        <v>80</v>
      </c>
      <c r="BK310" s="258">
        <f>ROUND(I310*H310,2)</f>
        <v>0</v>
      </c>
      <c r="BL310" s="18" t="s">
        <v>241</v>
      </c>
      <c r="BM310" s="257" t="s">
        <v>806</v>
      </c>
    </row>
    <row r="311" spans="1:65" s="2" customFormat="1" ht="14.4" customHeight="1">
      <c r="A311" s="39"/>
      <c r="B311" s="40"/>
      <c r="C311" s="245" t="s">
        <v>807</v>
      </c>
      <c r="D311" s="245" t="s">
        <v>176</v>
      </c>
      <c r="E311" s="246" t="s">
        <v>808</v>
      </c>
      <c r="F311" s="247" t="s">
        <v>809</v>
      </c>
      <c r="G311" s="248" t="s">
        <v>188</v>
      </c>
      <c r="H311" s="249">
        <v>245.13</v>
      </c>
      <c r="I311" s="250"/>
      <c r="J311" s="251">
        <f>ROUND(I311*H311,2)</f>
        <v>0</v>
      </c>
      <c r="K311" s="252"/>
      <c r="L311" s="45"/>
      <c r="M311" s="253" t="s">
        <v>1</v>
      </c>
      <c r="N311" s="254" t="s">
        <v>38</v>
      </c>
      <c r="O311" s="92"/>
      <c r="P311" s="255">
        <f>O311*H311</f>
        <v>0</v>
      </c>
      <c r="Q311" s="255">
        <v>0</v>
      </c>
      <c r="R311" s="255">
        <f>Q311*H311</f>
        <v>0</v>
      </c>
      <c r="S311" s="255">
        <v>0.015</v>
      </c>
      <c r="T311" s="256">
        <f>S311*H311</f>
        <v>3.6769499999999997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57" t="s">
        <v>241</v>
      </c>
      <c r="AT311" s="257" t="s">
        <v>176</v>
      </c>
      <c r="AU311" s="257" t="s">
        <v>82</v>
      </c>
      <c r="AY311" s="18" t="s">
        <v>174</v>
      </c>
      <c r="BE311" s="258">
        <f>IF(N311="základní",J311,0)</f>
        <v>0</v>
      </c>
      <c r="BF311" s="258">
        <f>IF(N311="snížená",J311,0)</f>
        <v>0</v>
      </c>
      <c r="BG311" s="258">
        <f>IF(N311="zákl. přenesená",J311,0)</f>
        <v>0</v>
      </c>
      <c r="BH311" s="258">
        <f>IF(N311="sníž. přenesená",J311,0)</f>
        <v>0</v>
      </c>
      <c r="BI311" s="258">
        <f>IF(N311="nulová",J311,0)</f>
        <v>0</v>
      </c>
      <c r="BJ311" s="18" t="s">
        <v>80</v>
      </c>
      <c r="BK311" s="258">
        <f>ROUND(I311*H311,2)</f>
        <v>0</v>
      </c>
      <c r="BL311" s="18" t="s">
        <v>241</v>
      </c>
      <c r="BM311" s="257" t="s">
        <v>810</v>
      </c>
    </row>
    <row r="312" spans="1:65" s="2" customFormat="1" ht="21.6" customHeight="1">
      <c r="A312" s="39"/>
      <c r="B312" s="40"/>
      <c r="C312" s="245" t="s">
        <v>811</v>
      </c>
      <c r="D312" s="245" t="s">
        <v>176</v>
      </c>
      <c r="E312" s="246" t="s">
        <v>812</v>
      </c>
      <c r="F312" s="247" t="s">
        <v>813</v>
      </c>
      <c r="G312" s="248" t="s">
        <v>208</v>
      </c>
      <c r="H312" s="249">
        <v>166.6</v>
      </c>
      <c r="I312" s="250"/>
      <c r="J312" s="251">
        <f>ROUND(I312*H312,2)</f>
        <v>0</v>
      </c>
      <c r="K312" s="252"/>
      <c r="L312" s="45"/>
      <c r="M312" s="253" t="s">
        <v>1</v>
      </c>
      <c r="N312" s="254" t="s">
        <v>38</v>
      </c>
      <c r="O312" s="92"/>
      <c r="P312" s="255">
        <f>O312*H312</f>
        <v>0</v>
      </c>
      <c r="Q312" s="255">
        <v>0</v>
      </c>
      <c r="R312" s="255">
        <f>Q312*H312</f>
        <v>0</v>
      </c>
      <c r="S312" s="255">
        <v>0</v>
      </c>
      <c r="T312" s="256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57" t="s">
        <v>241</v>
      </c>
      <c r="AT312" s="257" t="s">
        <v>176</v>
      </c>
      <c r="AU312" s="257" t="s">
        <v>82</v>
      </c>
      <c r="AY312" s="18" t="s">
        <v>174</v>
      </c>
      <c r="BE312" s="258">
        <f>IF(N312="základní",J312,0)</f>
        <v>0</v>
      </c>
      <c r="BF312" s="258">
        <f>IF(N312="snížená",J312,0)</f>
        <v>0</v>
      </c>
      <c r="BG312" s="258">
        <f>IF(N312="zákl. přenesená",J312,0)</f>
        <v>0</v>
      </c>
      <c r="BH312" s="258">
        <f>IF(N312="sníž. přenesená",J312,0)</f>
        <v>0</v>
      </c>
      <c r="BI312" s="258">
        <f>IF(N312="nulová",J312,0)</f>
        <v>0</v>
      </c>
      <c r="BJ312" s="18" t="s">
        <v>80</v>
      </c>
      <c r="BK312" s="258">
        <f>ROUND(I312*H312,2)</f>
        <v>0</v>
      </c>
      <c r="BL312" s="18" t="s">
        <v>241</v>
      </c>
      <c r="BM312" s="257" t="s">
        <v>814</v>
      </c>
    </row>
    <row r="313" spans="1:51" s="13" customFormat="1" ht="12">
      <c r="A313" s="13"/>
      <c r="B313" s="259"/>
      <c r="C313" s="260"/>
      <c r="D313" s="261" t="s">
        <v>223</v>
      </c>
      <c r="E313" s="262" t="s">
        <v>1</v>
      </c>
      <c r="F313" s="263" t="s">
        <v>815</v>
      </c>
      <c r="G313" s="260"/>
      <c r="H313" s="264">
        <v>166.6</v>
      </c>
      <c r="I313" s="265"/>
      <c r="J313" s="260"/>
      <c r="K313" s="260"/>
      <c r="L313" s="266"/>
      <c r="M313" s="267"/>
      <c r="N313" s="268"/>
      <c r="O313" s="268"/>
      <c r="P313" s="268"/>
      <c r="Q313" s="268"/>
      <c r="R313" s="268"/>
      <c r="S313" s="268"/>
      <c r="T313" s="269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70" t="s">
        <v>223</v>
      </c>
      <c r="AU313" s="270" t="s">
        <v>82</v>
      </c>
      <c r="AV313" s="13" t="s">
        <v>82</v>
      </c>
      <c r="AW313" s="13" t="s">
        <v>30</v>
      </c>
      <c r="AX313" s="13" t="s">
        <v>80</v>
      </c>
      <c r="AY313" s="270" t="s">
        <v>174</v>
      </c>
    </row>
    <row r="314" spans="1:65" s="2" customFormat="1" ht="14.4" customHeight="1">
      <c r="A314" s="39"/>
      <c r="B314" s="40"/>
      <c r="C314" s="271" t="s">
        <v>816</v>
      </c>
      <c r="D314" s="271" t="s">
        <v>242</v>
      </c>
      <c r="E314" s="272" t="s">
        <v>817</v>
      </c>
      <c r="F314" s="273" t="s">
        <v>818</v>
      </c>
      <c r="G314" s="274" t="s">
        <v>221</v>
      </c>
      <c r="H314" s="275">
        <v>0.44</v>
      </c>
      <c r="I314" s="276"/>
      <c r="J314" s="277">
        <f>ROUND(I314*H314,2)</f>
        <v>0</v>
      </c>
      <c r="K314" s="278"/>
      <c r="L314" s="279"/>
      <c r="M314" s="280" t="s">
        <v>1</v>
      </c>
      <c r="N314" s="281" t="s">
        <v>38</v>
      </c>
      <c r="O314" s="92"/>
      <c r="P314" s="255">
        <f>O314*H314</f>
        <v>0</v>
      </c>
      <c r="Q314" s="255">
        <v>0.55</v>
      </c>
      <c r="R314" s="255">
        <f>Q314*H314</f>
        <v>0.24200000000000002</v>
      </c>
      <c r="S314" s="255">
        <v>0</v>
      </c>
      <c r="T314" s="256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57" t="s">
        <v>315</v>
      </c>
      <c r="AT314" s="257" t="s">
        <v>242</v>
      </c>
      <c r="AU314" s="257" t="s">
        <v>82</v>
      </c>
      <c r="AY314" s="18" t="s">
        <v>174</v>
      </c>
      <c r="BE314" s="258">
        <f>IF(N314="základní",J314,0)</f>
        <v>0</v>
      </c>
      <c r="BF314" s="258">
        <f>IF(N314="snížená",J314,0)</f>
        <v>0</v>
      </c>
      <c r="BG314" s="258">
        <f>IF(N314="zákl. přenesená",J314,0)</f>
        <v>0</v>
      </c>
      <c r="BH314" s="258">
        <f>IF(N314="sníž. přenesená",J314,0)</f>
        <v>0</v>
      </c>
      <c r="BI314" s="258">
        <f>IF(N314="nulová",J314,0)</f>
        <v>0</v>
      </c>
      <c r="BJ314" s="18" t="s">
        <v>80</v>
      </c>
      <c r="BK314" s="258">
        <f>ROUND(I314*H314,2)</f>
        <v>0</v>
      </c>
      <c r="BL314" s="18" t="s">
        <v>241</v>
      </c>
      <c r="BM314" s="257" t="s">
        <v>819</v>
      </c>
    </row>
    <row r="315" spans="1:51" s="13" customFormat="1" ht="12">
      <c r="A315" s="13"/>
      <c r="B315" s="259"/>
      <c r="C315" s="260"/>
      <c r="D315" s="261" t="s">
        <v>223</v>
      </c>
      <c r="E315" s="262" t="s">
        <v>1</v>
      </c>
      <c r="F315" s="263" t="s">
        <v>820</v>
      </c>
      <c r="G315" s="260"/>
      <c r="H315" s="264">
        <v>0.44</v>
      </c>
      <c r="I315" s="265"/>
      <c r="J315" s="260"/>
      <c r="K315" s="260"/>
      <c r="L315" s="266"/>
      <c r="M315" s="267"/>
      <c r="N315" s="268"/>
      <c r="O315" s="268"/>
      <c r="P315" s="268"/>
      <c r="Q315" s="268"/>
      <c r="R315" s="268"/>
      <c r="S315" s="268"/>
      <c r="T315" s="269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70" t="s">
        <v>223</v>
      </c>
      <c r="AU315" s="270" t="s">
        <v>82</v>
      </c>
      <c r="AV315" s="13" t="s">
        <v>82</v>
      </c>
      <c r="AW315" s="13" t="s">
        <v>30</v>
      </c>
      <c r="AX315" s="13" t="s">
        <v>80</v>
      </c>
      <c r="AY315" s="270" t="s">
        <v>174</v>
      </c>
    </row>
    <row r="316" spans="1:65" s="2" customFormat="1" ht="21.6" customHeight="1">
      <c r="A316" s="39"/>
      <c r="B316" s="40"/>
      <c r="C316" s="245" t="s">
        <v>821</v>
      </c>
      <c r="D316" s="245" t="s">
        <v>176</v>
      </c>
      <c r="E316" s="246" t="s">
        <v>822</v>
      </c>
      <c r="F316" s="247" t="s">
        <v>823</v>
      </c>
      <c r="G316" s="248" t="s">
        <v>221</v>
      </c>
      <c r="H316" s="249">
        <v>12.983</v>
      </c>
      <c r="I316" s="250"/>
      <c r="J316" s="251">
        <f>ROUND(I316*H316,2)</f>
        <v>0</v>
      </c>
      <c r="K316" s="252"/>
      <c r="L316" s="45"/>
      <c r="M316" s="253" t="s">
        <v>1</v>
      </c>
      <c r="N316" s="254" t="s">
        <v>38</v>
      </c>
      <c r="O316" s="92"/>
      <c r="P316" s="255">
        <f>O316*H316</f>
        <v>0</v>
      </c>
      <c r="Q316" s="255">
        <v>0.02337</v>
      </c>
      <c r="R316" s="255">
        <f>Q316*H316</f>
        <v>0.30341271</v>
      </c>
      <c r="S316" s="255">
        <v>0</v>
      </c>
      <c r="T316" s="256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57" t="s">
        <v>241</v>
      </c>
      <c r="AT316" s="257" t="s">
        <v>176</v>
      </c>
      <c r="AU316" s="257" t="s">
        <v>82</v>
      </c>
      <c r="AY316" s="18" t="s">
        <v>174</v>
      </c>
      <c r="BE316" s="258">
        <f>IF(N316="základní",J316,0)</f>
        <v>0</v>
      </c>
      <c r="BF316" s="258">
        <f>IF(N316="snížená",J316,0)</f>
        <v>0</v>
      </c>
      <c r="BG316" s="258">
        <f>IF(N316="zákl. přenesená",J316,0)</f>
        <v>0</v>
      </c>
      <c r="BH316" s="258">
        <f>IF(N316="sníž. přenesená",J316,0)</f>
        <v>0</v>
      </c>
      <c r="BI316" s="258">
        <f>IF(N316="nulová",J316,0)</f>
        <v>0</v>
      </c>
      <c r="BJ316" s="18" t="s">
        <v>80</v>
      </c>
      <c r="BK316" s="258">
        <f>ROUND(I316*H316,2)</f>
        <v>0</v>
      </c>
      <c r="BL316" s="18" t="s">
        <v>241</v>
      </c>
      <c r="BM316" s="257" t="s">
        <v>824</v>
      </c>
    </row>
    <row r="317" spans="1:51" s="13" customFormat="1" ht="12">
      <c r="A317" s="13"/>
      <c r="B317" s="259"/>
      <c r="C317" s="260"/>
      <c r="D317" s="261" t="s">
        <v>223</v>
      </c>
      <c r="E317" s="262" t="s">
        <v>1</v>
      </c>
      <c r="F317" s="263" t="s">
        <v>825</v>
      </c>
      <c r="G317" s="260"/>
      <c r="H317" s="264">
        <v>12.983</v>
      </c>
      <c r="I317" s="265"/>
      <c r="J317" s="260"/>
      <c r="K317" s="260"/>
      <c r="L317" s="266"/>
      <c r="M317" s="267"/>
      <c r="N317" s="268"/>
      <c r="O317" s="268"/>
      <c r="P317" s="268"/>
      <c r="Q317" s="268"/>
      <c r="R317" s="268"/>
      <c r="S317" s="268"/>
      <c r="T317" s="269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70" t="s">
        <v>223</v>
      </c>
      <c r="AU317" s="270" t="s">
        <v>82</v>
      </c>
      <c r="AV317" s="13" t="s">
        <v>82</v>
      </c>
      <c r="AW317" s="13" t="s">
        <v>30</v>
      </c>
      <c r="AX317" s="13" t="s">
        <v>80</v>
      </c>
      <c r="AY317" s="270" t="s">
        <v>174</v>
      </c>
    </row>
    <row r="318" spans="1:65" s="2" customFormat="1" ht="21.6" customHeight="1">
      <c r="A318" s="39"/>
      <c r="B318" s="40"/>
      <c r="C318" s="245" t="s">
        <v>826</v>
      </c>
      <c r="D318" s="245" t="s">
        <v>176</v>
      </c>
      <c r="E318" s="246" t="s">
        <v>822</v>
      </c>
      <c r="F318" s="247" t="s">
        <v>823</v>
      </c>
      <c r="G318" s="248" t="s">
        <v>221</v>
      </c>
      <c r="H318" s="249">
        <v>0.635</v>
      </c>
      <c r="I318" s="250"/>
      <c r="J318" s="251">
        <f>ROUND(I318*H318,2)</f>
        <v>0</v>
      </c>
      <c r="K318" s="252"/>
      <c r="L318" s="45"/>
      <c r="M318" s="253" t="s">
        <v>1</v>
      </c>
      <c r="N318" s="254" t="s">
        <v>38</v>
      </c>
      <c r="O318" s="92"/>
      <c r="P318" s="255">
        <f>O318*H318</f>
        <v>0</v>
      </c>
      <c r="Q318" s="255">
        <v>0.02337</v>
      </c>
      <c r="R318" s="255">
        <f>Q318*H318</f>
        <v>0.01483995</v>
      </c>
      <c r="S318" s="255">
        <v>0</v>
      </c>
      <c r="T318" s="256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57" t="s">
        <v>241</v>
      </c>
      <c r="AT318" s="257" t="s">
        <v>176</v>
      </c>
      <c r="AU318" s="257" t="s">
        <v>82</v>
      </c>
      <c r="AY318" s="18" t="s">
        <v>174</v>
      </c>
      <c r="BE318" s="258">
        <f>IF(N318="základní",J318,0)</f>
        <v>0</v>
      </c>
      <c r="BF318" s="258">
        <f>IF(N318="snížená",J318,0)</f>
        <v>0</v>
      </c>
      <c r="BG318" s="258">
        <f>IF(N318="zákl. přenesená",J318,0)</f>
        <v>0</v>
      </c>
      <c r="BH318" s="258">
        <f>IF(N318="sníž. přenesená",J318,0)</f>
        <v>0</v>
      </c>
      <c r="BI318" s="258">
        <f>IF(N318="nulová",J318,0)</f>
        <v>0</v>
      </c>
      <c r="BJ318" s="18" t="s">
        <v>80</v>
      </c>
      <c r="BK318" s="258">
        <f>ROUND(I318*H318,2)</f>
        <v>0</v>
      </c>
      <c r="BL318" s="18" t="s">
        <v>241</v>
      </c>
      <c r="BM318" s="257" t="s">
        <v>827</v>
      </c>
    </row>
    <row r="319" spans="1:65" s="2" customFormat="1" ht="21.6" customHeight="1">
      <c r="A319" s="39"/>
      <c r="B319" s="40"/>
      <c r="C319" s="245" t="s">
        <v>828</v>
      </c>
      <c r="D319" s="245" t="s">
        <v>176</v>
      </c>
      <c r="E319" s="246" t="s">
        <v>829</v>
      </c>
      <c r="F319" s="247" t="s">
        <v>830</v>
      </c>
      <c r="G319" s="248" t="s">
        <v>747</v>
      </c>
      <c r="H319" s="296"/>
      <c r="I319" s="250"/>
      <c r="J319" s="251">
        <f>ROUND(I319*H319,2)</f>
        <v>0</v>
      </c>
      <c r="K319" s="252"/>
      <c r="L319" s="45"/>
      <c r="M319" s="253" t="s">
        <v>1</v>
      </c>
      <c r="N319" s="254" t="s">
        <v>38</v>
      </c>
      <c r="O319" s="92"/>
      <c r="P319" s="255">
        <f>O319*H319</f>
        <v>0</v>
      </c>
      <c r="Q319" s="255">
        <v>0</v>
      </c>
      <c r="R319" s="255">
        <f>Q319*H319</f>
        <v>0</v>
      </c>
      <c r="S319" s="255">
        <v>0</v>
      </c>
      <c r="T319" s="256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57" t="s">
        <v>241</v>
      </c>
      <c r="AT319" s="257" t="s">
        <v>176</v>
      </c>
      <c r="AU319" s="257" t="s">
        <v>82</v>
      </c>
      <c r="AY319" s="18" t="s">
        <v>174</v>
      </c>
      <c r="BE319" s="258">
        <f>IF(N319="základní",J319,0)</f>
        <v>0</v>
      </c>
      <c r="BF319" s="258">
        <f>IF(N319="snížená",J319,0)</f>
        <v>0</v>
      </c>
      <c r="BG319" s="258">
        <f>IF(N319="zákl. přenesená",J319,0)</f>
        <v>0</v>
      </c>
      <c r="BH319" s="258">
        <f>IF(N319="sníž. přenesená",J319,0)</f>
        <v>0</v>
      </c>
      <c r="BI319" s="258">
        <f>IF(N319="nulová",J319,0)</f>
        <v>0</v>
      </c>
      <c r="BJ319" s="18" t="s">
        <v>80</v>
      </c>
      <c r="BK319" s="258">
        <f>ROUND(I319*H319,2)</f>
        <v>0</v>
      </c>
      <c r="BL319" s="18" t="s">
        <v>241</v>
      </c>
      <c r="BM319" s="257" t="s">
        <v>831</v>
      </c>
    </row>
    <row r="320" spans="1:63" s="12" customFormat="1" ht="22.8" customHeight="1">
      <c r="A320" s="12"/>
      <c r="B320" s="229"/>
      <c r="C320" s="230"/>
      <c r="D320" s="231" t="s">
        <v>72</v>
      </c>
      <c r="E320" s="243" t="s">
        <v>832</v>
      </c>
      <c r="F320" s="243" t="s">
        <v>833</v>
      </c>
      <c r="G320" s="230"/>
      <c r="H320" s="230"/>
      <c r="I320" s="233"/>
      <c r="J320" s="244">
        <f>BK320</f>
        <v>0</v>
      </c>
      <c r="K320" s="230"/>
      <c r="L320" s="235"/>
      <c r="M320" s="236"/>
      <c r="N320" s="237"/>
      <c r="O320" s="237"/>
      <c r="P320" s="238">
        <f>SUM(P321:P335)</f>
        <v>0</v>
      </c>
      <c r="Q320" s="237"/>
      <c r="R320" s="238">
        <f>SUM(R321:R335)</f>
        <v>4.0193791999999995</v>
      </c>
      <c r="S320" s="237"/>
      <c r="T320" s="239">
        <f>SUM(T321:T335)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40" t="s">
        <v>82</v>
      </c>
      <c r="AT320" s="241" t="s">
        <v>72</v>
      </c>
      <c r="AU320" s="241" t="s">
        <v>80</v>
      </c>
      <c r="AY320" s="240" t="s">
        <v>174</v>
      </c>
      <c r="BK320" s="242">
        <f>SUM(BK321:BK335)</f>
        <v>0</v>
      </c>
    </row>
    <row r="321" spans="1:65" s="2" customFormat="1" ht="21.6" customHeight="1">
      <c r="A321" s="39"/>
      <c r="B321" s="40"/>
      <c r="C321" s="245" t="s">
        <v>834</v>
      </c>
      <c r="D321" s="245" t="s">
        <v>176</v>
      </c>
      <c r="E321" s="246" t="s">
        <v>835</v>
      </c>
      <c r="F321" s="247" t="s">
        <v>836</v>
      </c>
      <c r="G321" s="248" t="s">
        <v>188</v>
      </c>
      <c r="H321" s="249">
        <v>18.05</v>
      </c>
      <c r="I321" s="250"/>
      <c r="J321" s="251">
        <f>ROUND(I321*H321,2)</f>
        <v>0</v>
      </c>
      <c r="K321" s="252"/>
      <c r="L321" s="45"/>
      <c r="M321" s="253" t="s">
        <v>1</v>
      </c>
      <c r="N321" s="254" t="s">
        <v>38</v>
      </c>
      <c r="O321" s="92"/>
      <c r="P321" s="255">
        <f>O321*H321</f>
        <v>0</v>
      </c>
      <c r="Q321" s="255">
        <v>0.0292</v>
      </c>
      <c r="R321" s="255">
        <f>Q321*H321</f>
        <v>0.52706</v>
      </c>
      <c r="S321" s="255">
        <v>0</v>
      </c>
      <c r="T321" s="256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57" t="s">
        <v>241</v>
      </c>
      <c r="AT321" s="257" t="s">
        <v>176</v>
      </c>
      <c r="AU321" s="257" t="s">
        <v>82</v>
      </c>
      <c r="AY321" s="18" t="s">
        <v>174</v>
      </c>
      <c r="BE321" s="258">
        <f>IF(N321="základní",J321,0)</f>
        <v>0</v>
      </c>
      <c r="BF321" s="258">
        <f>IF(N321="snížená",J321,0)</f>
        <v>0</v>
      </c>
      <c r="BG321" s="258">
        <f>IF(N321="zákl. přenesená",J321,0)</f>
        <v>0</v>
      </c>
      <c r="BH321" s="258">
        <f>IF(N321="sníž. přenesená",J321,0)</f>
        <v>0</v>
      </c>
      <c r="BI321" s="258">
        <f>IF(N321="nulová",J321,0)</f>
        <v>0</v>
      </c>
      <c r="BJ321" s="18" t="s">
        <v>80</v>
      </c>
      <c r="BK321" s="258">
        <f>ROUND(I321*H321,2)</f>
        <v>0</v>
      </c>
      <c r="BL321" s="18" t="s">
        <v>241</v>
      </c>
      <c r="BM321" s="257" t="s">
        <v>837</v>
      </c>
    </row>
    <row r="322" spans="1:65" s="2" customFormat="1" ht="14.4" customHeight="1">
      <c r="A322" s="39"/>
      <c r="B322" s="40"/>
      <c r="C322" s="245" t="s">
        <v>838</v>
      </c>
      <c r="D322" s="245" t="s">
        <v>176</v>
      </c>
      <c r="E322" s="246" t="s">
        <v>839</v>
      </c>
      <c r="F322" s="247" t="s">
        <v>840</v>
      </c>
      <c r="G322" s="248" t="s">
        <v>188</v>
      </c>
      <c r="H322" s="249">
        <v>119.29</v>
      </c>
      <c r="I322" s="250"/>
      <c r="J322" s="251">
        <f>ROUND(I322*H322,2)</f>
        <v>0</v>
      </c>
      <c r="K322" s="252"/>
      <c r="L322" s="45"/>
      <c r="M322" s="253" t="s">
        <v>1</v>
      </c>
      <c r="N322" s="254" t="s">
        <v>38</v>
      </c>
      <c r="O322" s="92"/>
      <c r="P322" s="255">
        <f>O322*H322</f>
        <v>0</v>
      </c>
      <c r="Q322" s="255">
        <v>0.0001</v>
      </c>
      <c r="R322" s="255">
        <f>Q322*H322</f>
        <v>0.011929</v>
      </c>
      <c r="S322" s="255">
        <v>0</v>
      </c>
      <c r="T322" s="256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57" t="s">
        <v>241</v>
      </c>
      <c r="AT322" s="257" t="s">
        <v>176</v>
      </c>
      <c r="AU322" s="257" t="s">
        <v>82</v>
      </c>
      <c r="AY322" s="18" t="s">
        <v>174</v>
      </c>
      <c r="BE322" s="258">
        <f>IF(N322="základní",J322,0)</f>
        <v>0</v>
      </c>
      <c r="BF322" s="258">
        <f>IF(N322="snížená",J322,0)</f>
        <v>0</v>
      </c>
      <c r="BG322" s="258">
        <f>IF(N322="zákl. přenesená",J322,0)</f>
        <v>0</v>
      </c>
      <c r="BH322" s="258">
        <f>IF(N322="sníž. přenesená",J322,0)</f>
        <v>0</v>
      </c>
      <c r="BI322" s="258">
        <f>IF(N322="nulová",J322,0)</f>
        <v>0</v>
      </c>
      <c r="BJ322" s="18" t="s">
        <v>80</v>
      </c>
      <c r="BK322" s="258">
        <f>ROUND(I322*H322,2)</f>
        <v>0</v>
      </c>
      <c r="BL322" s="18" t="s">
        <v>241</v>
      </c>
      <c r="BM322" s="257" t="s">
        <v>841</v>
      </c>
    </row>
    <row r="323" spans="1:51" s="13" customFormat="1" ht="12">
      <c r="A323" s="13"/>
      <c r="B323" s="259"/>
      <c r="C323" s="260"/>
      <c r="D323" s="261" t="s">
        <v>223</v>
      </c>
      <c r="E323" s="262" t="s">
        <v>1</v>
      </c>
      <c r="F323" s="263" t="s">
        <v>842</v>
      </c>
      <c r="G323" s="260"/>
      <c r="H323" s="264">
        <v>119.29</v>
      </c>
      <c r="I323" s="265"/>
      <c r="J323" s="260"/>
      <c r="K323" s="260"/>
      <c r="L323" s="266"/>
      <c r="M323" s="267"/>
      <c r="N323" s="268"/>
      <c r="O323" s="268"/>
      <c r="P323" s="268"/>
      <c r="Q323" s="268"/>
      <c r="R323" s="268"/>
      <c r="S323" s="268"/>
      <c r="T323" s="269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70" t="s">
        <v>223</v>
      </c>
      <c r="AU323" s="270" t="s">
        <v>82</v>
      </c>
      <c r="AV323" s="13" t="s">
        <v>82</v>
      </c>
      <c r="AW323" s="13" t="s">
        <v>30</v>
      </c>
      <c r="AX323" s="13" t="s">
        <v>80</v>
      </c>
      <c r="AY323" s="270" t="s">
        <v>174</v>
      </c>
    </row>
    <row r="324" spans="1:65" s="2" customFormat="1" ht="14.4" customHeight="1">
      <c r="A324" s="39"/>
      <c r="B324" s="40"/>
      <c r="C324" s="245" t="s">
        <v>843</v>
      </c>
      <c r="D324" s="245" t="s">
        <v>176</v>
      </c>
      <c r="E324" s="246" t="s">
        <v>844</v>
      </c>
      <c r="F324" s="247" t="s">
        <v>845</v>
      </c>
      <c r="G324" s="248" t="s">
        <v>188</v>
      </c>
      <c r="H324" s="249">
        <v>119.29</v>
      </c>
      <c r="I324" s="250"/>
      <c r="J324" s="251">
        <f>ROUND(I324*H324,2)</f>
        <v>0</v>
      </c>
      <c r="K324" s="252"/>
      <c r="L324" s="45"/>
      <c r="M324" s="253" t="s">
        <v>1</v>
      </c>
      <c r="N324" s="254" t="s">
        <v>38</v>
      </c>
      <c r="O324" s="92"/>
      <c r="P324" s="255">
        <f>O324*H324</f>
        <v>0</v>
      </c>
      <c r="Q324" s="255">
        <v>0</v>
      </c>
      <c r="R324" s="255">
        <f>Q324*H324</f>
        <v>0</v>
      </c>
      <c r="S324" s="255">
        <v>0</v>
      </c>
      <c r="T324" s="256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57" t="s">
        <v>241</v>
      </c>
      <c r="AT324" s="257" t="s">
        <v>176</v>
      </c>
      <c r="AU324" s="257" t="s">
        <v>82</v>
      </c>
      <c r="AY324" s="18" t="s">
        <v>174</v>
      </c>
      <c r="BE324" s="258">
        <f>IF(N324="základní",J324,0)</f>
        <v>0</v>
      </c>
      <c r="BF324" s="258">
        <f>IF(N324="snížená",J324,0)</f>
        <v>0</v>
      </c>
      <c r="BG324" s="258">
        <f>IF(N324="zákl. přenesená",J324,0)</f>
        <v>0</v>
      </c>
      <c r="BH324" s="258">
        <f>IF(N324="sníž. přenesená",J324,0)</f>
        <v>0</v>
      </c>
      <c r="BI324" s="258">
        <f>IF(N324="nulová",J324,0)</f>
        <v>0</v>
      </c>
      <c r="BJ324" s="18" t="s">
        <v>80</v>
      </c>
      <c r="BK324" s="258">
        <f>ROUND(I324*H324,2)</f>
        <v>0</v>
      </c>
      <c r="BL324" s="18" t="s">
        <v>241</v>
      </c>
      <c r="BM324" s="257" t="s">
        <v>846</v>
      </c>
    </row>
    <row r="325" spans="1:65" s="2" customFormat="1" ht="21.6" customHeight="1">
      <c r="A325" s="39"/>
      <c r="B325" s="40"/>
      <c r="C325" s="271" t="s">
        <v>847</v>
      </c>
      <c r="D325" s="271" t="s">
        <v>242</v>
      </c>
      <c r="E325" s="272" t="s">
        <v>848</v>
      </c>
      <c r="F325" s="273" t="s">
        <v>849</v>
      </c>
      <c r="G325" s="274" t="s">
        <v>188</v>
      </c>
      <c r="H325" s="275">
        <v>131.219</v>
      </c>
      <c r="I325" s="276"/>
      <c r="J325" s="277">
        <f>ROUND(I325*H325,2)</f>
        <v>0</v>
      </c>
      <c r="K325" s="278"/>
      <c r="L325" s="279"/>
      <c r="M325" s="280" t="s">
        <v>1</v>
      </c>
      <c r="N325" s="281" t="s">
        <v>38</v>
      </c>
      <c r="O325" s="92"/>
      <c r="P325" s="255">
        <f>O325*H325</f>
        <v>0</v>
      </c>
      <c r="Q325" s="255">
        <v>0.0002</v>
      </c>
      <c r="R325" s="255">
        <f>Q325*H325</f>
        <v>0.0262438</v>
      </c>
      <c r="S325" s="255">
        <v>0</v>
      </c>
      <c r="T325" s="256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57" t="s">
        <v>315</v>
      </c>
      <c r="AT325" s="257" t="s">
        <v>242</v>
      </c>
      <c r="AU325" s="257" t="s">
        <v>82</v>
      </c>
      <c r="AY325" s="18" t="s">
        <v>174</v>
      </c>
      <c r="BE325" s="258">
        <f>IF(N325="základní",J325,0)</f>
        <v>0</v>
      </c>
      <c r="BF325" s="258">
        <f>IF(N325="snížená",J325,0)</f>
        <v>0</v>
      </c>
      <c r="BG325" s="258">
        <f>IF(N325="zákl. přenesená",J325,0)</f>
        <v>0</v>
      </c>
      <c r="BH325" s="258">
        <f>IF(N325="sníž. přenesená",J325,0)</f>
        <v>0</v>
      </c>
      <c r="BI325" s="258">
        <f>IF(N325="nulová",J325,0)</f>
        <v>0</v>
      </c>
      <c r="BJ325" s="18" t="s">
        <v>80</v>
      </c>
      <c r="BK325" s="258">
        <f>ROUND(I325*H325,2)</f>
        <v>0</v>
      </c>
      <c r="BL325" s="18" t="s">
        <v>241</v>
      </c>
      <c r="BM325" s="257" t="s">
        <v>850</v>
      </c>
    </row>
    <row r="326" spans="1:51" s="13" customFormat="1" ht="12">
      <c r="A326" s="13"/>
      <c r="B326" s="259"/>
      <c r="C326" s="260"/>
      <c r="D326" s="261" t="s">
        <v>223</v>
      </c>
      <c r="E326" s="262" t="s">
        <v>1</v>
      </c>
      <c r="F326" s="263" t="s">
        <v>851</v>
      </c>
      <c r="G326" s="260"/>
      <c r="H326" s="264">
        <v>131.219</v>
      </c>
      <c r="I326" s="265"/>
      <c r="J326" s="260"/>
      <c r="K326" s="260"/>
      <c r="L326" s="266"/>
      <c r="M326" s="267"/>
      <c r="N326" s="268"/>
      <c r="O326" s="268"/>
      <c r="P326" s="268"/>
      <c r="Q326" s="268"/>
      <c r="R326" s="268"/>
      <c r="S326" s="268"/>
      <c r="T326" s="269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70" t="s">
        <v>223</v>
      </c>
      <c r="AU326" s="270" t="s">
        <v>82</v>
      </c>
      <c r="AV326" s="13" t="s">
        <v>82</v>
      </c>
      <c r="AW326" s="13" t="s">
        <v>30</v>
      </c>
      <c r="AX326" s="13" t="s">
        <v>80</v>
      </c>
      <c r="AY326" s="270" t="s">
        <v>174</v>
      </c>
    </row>
    <row r="327" spans="1:65" s="2" customFormat="1" ht="21.6" customHeight="1">
      <c r="A327" s="39"/>
      <c r="B327" s="40"/>
      <c r="C327" s="245" t="s">
        <v>852</v>
      </c>
      <c r="D327" s="245" t="s">
        <v>176</v>
      </c>
      <c r="E327" s="246" t="s">
        <v>853</v>
      </c>
      <c r="F327" s="247" t="s">
        <v>854</v>
      </c>
      <c r="G327" s="248" t="s">
        <v>179</v>
      </c>
      <c r="H327" s="249">
        <v>4</v>
      </c>
      <c r="I327" s="250"/>
      <c r="J327" s="251">
        <f>ROUND(I327*H327,2)</f>
        <v>0</v>
      </c>
      <c r="K327" s="252"/>
      <c r="L327" s="45"/>
      <c r="M327" s="253" t="s">
        <v>1</v>
      </c>
      <c r="N327" s="254" t="s">
        <v>38</v>
      </c>
      <c r="O327" s="92"/>
      <c r="P327" s="255">
        <f>O327*H327</f>
        <v>0</v>
      </c>
      <c r="Q327" s="255">
        <v>7E-05</v>
      </c>
      <c r="R327" s="255">
        <f>Q327*H327</f>
        <v>0.00028</v>
      </c>
      <c r="S327" s="255">
        <v>0</v>
      </c>
      <c r="T327" s="256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57" t="s">
        <v>241</v>
      </c>
      <c r="AT327" s="257" t="s">
        <v>176</v>
      </c>
      <c r="AU327" s="257" t="s">
        <v>82</v>
      </c>
      <c r="AY327" s="18" t="s">
        <v>174</v>
      </c>
      <c r="BE327" s="258">
        <f>IF(N327="základní",J327,0)</f>
        <v>0</v>
      </c>
      <c r="BF327" s="258">
        <f>IF(N327="snížená",J327,0)</f>
        <v>0</v>
      </c>
      <c r="BG327" s="258">
        <f>IF(N327="zákl. přenesená",J327,0)</f>
        <v>0</v>
      </c>
      <c r="BH327" s="258">
        <f>IF(N327="sníž. přenesená",J327,0)</f>
        <v>0</v>
      </c>
      <c r="BI327" s="258">
        <f>IF(N327="nulová",J327,0)</f>
        <v>0</v>
      </c>
      <c r="BJ327" s="18" t="s">
        <v>80</v>
      </c>
      <c r="BK327" s="258">
        <f>ROUND(I327*H327,2)</f>
        <v>0</v>
      </c>
      <c r="BL327" s="18" t="s">
        <v>241</v>
      </c>
      <c r="BM327" s="257" t="s">
        <v>855</v>
      </c>
    </row>
    <row r="328" spans="1:51" s="13" customFormat="1" ht="12">
      <c r="A328" s="13"/>
      <c r="B328" s="259"/>
      <c r="C328" s="260"/>
      <c r="D328" s="261" t="s">
        <v>223</v>
      </c>
      <c r="E328" s="262" t="s">
        <v>1</v>
      </c>
      <c r="F328" s="263" t="s">
        <v>856</v>
      </c>
      <c r="G328" s="260"/>
      <c r="H328" s="264">
        <v>4</v>
      </c>
      <c r="I328" s="265"/>
      <c r="J328" s="260"/>
      <c r="K328" s="260"/>
      <c r="L328" s="266"/>
      <c r="M328" s="267"/>
      <c r="N328" s="268"/>
      <c r="O328" s="268"/>
      <c r="P328" s="268"/>
      <c r="Q328" s="268"/>
      <c r="R328" s="268"/>
      <c r="S328" s="268"/>
      <c r="T328" s="269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70" t="s">
        <v>223</v>
      </c>
      <c r="AU328" s="270" t="s">
        <v>82</v>
      </c>
      <c r="AV328" s="13" t="s">
        <v>82</v>
      </c>
      <c r="AW328" s="13" t="s">
        <v>30</v>
      </c>
      <c r="AX328" s="13" t="s">
        <v>80</v>
      </c>
      <c r="AY328" s="270" t="s">
        <v>174</v>
      </c>
    </row>
    <row r="329" spans="1:65" s="2" customFormat="1" ht="21.6" customHeight="1">
      <c r="A329" s="39"/>
      <c r="B329" s="40"/>
      <c r="C329" s="271" t="s">
        <v>857</v>
      </c>
      <c r="D329" s="271" t="s">
        <v>242</v>
      </c>
      <c r="E329" s="272" t="s">
        <v>858</v>
      </c>
      <c r="F329" s="273" t="s">
        <v>859</v>
      </c>
      <c r="G329" s="274" t="s">
        <v>179</v>
      </c>
      <c r="H329" s="275">
        <v>4</v>
      </c>
      <c r="I329" s="276"/>
      <c r="J329" s="277">
        <f>ROUND(I329*H329,2)</f>
        <v>0</v>
      </c>
      <c r="K329" s="278"/>
      <c r="L329" s="279"/>
      <c r="M329" s="280" t="s">
        <v>1</v>
      </c>
      <c r="N329" s="281" t="s">
        <v>38</v>
      </c>
      <c r="O329" s="92"/>
      <c r="P329" s="255">
        <f>O329*H329</f>
        <v>0</v>
      </c>
      <c r="Q329" s="255">
        <v>0.0022</v>
      </c>
      <c r="R329" s="255">
        <f>Q329*H329</f>
        <v>0.0088</v>
      </c>
      <c r="S329" s="255">
        <v>0</v>
      </c>
      <c r="T329" s="256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57" t="s">
        <v>315</v>
      </c>
      <c r="AT329" s="257" t="s">
        <v>242</v>
      </c>
      <c r="AU329" s="257" t="s">
        <v>82</v>
      </c>
      <c r="AY329" s="18" t="s">
        <v>174</v>
      </c>
      <c r="BE329" s="258">
        <f>IF(N329="základní",J329,0)</f>
        <v>0</v>
      </c>
      <c r="BF329" s="258">
        <f>IF(N329="snížená",J329,0)</f>
        <v>0</v>
      </c>
      <c r="BG329" s="258">
        <f>IF(N329="zákl. přenesená",J329,0)</f>
        <v>0</v>
      </c>
      <c r="BH329" s="258">
        <f>IF(N329="sníž. přenesená",J329,0)</f>
        <v>0</v>
      </c>
      <c r="BI329" s="258">
        <f>IF(N329="nulová",J329,0)</f>
        <v>0</v>
      </c>
      <c r="BJ329" s="18" t="s">
        <v>80</v>
      </c>
      <c r="BK329" s="258">
        <f>ROUND(I329*H329,2)</f>
        <v>0</v>
      </c>
      <c r="BL329" s="18" t="s">
        <v>241</v>
      </c>
      <c r="BM329" s="257" t="s">
        <v>860</v>
      </c>
    </row>
    <row r="330" spans="1:65" s="2" customFormat="1" ht="21.6" customHeight="1">
      <c r="A330" s="39"/>
      <c r="B330" s="40"/>
      <c r="C330" s="245" t="s">
        <v>861</v>
      </c>
      <c r="D330" s="245" t="s">
        <v>176</v>
      </c>
      <c r="E330" s="246" t="s">
        <v>862</v>
      </c>
      <c r="F330" s="247" t="s">
        <v>863</v>
      </c>
      <c r="G330" s="248" t="s">
        <v>179</v>
      </c>
      <c r="H330" s="249">
        <v>4</v>
      </c>
      <c r="I330" s="250"/>
      <c r="J330" s="251">
        <f>ROUND(I330*H330,2)</f>
        <v>0</v>
      </c>
      <c r="K330" s="252"/>
      <c r="L330" s="45"/>
      <c r="M330" s="253" t="s">
        <v>1</v>
      </c>
      <c r="N330" s="254" t="s">
        <v>38</v>
      </c>
      <c r="O330" s="92"/>
      <c r="P330" s="255">
        <f>O330*H330</f>
        <v>0</v>
      </c>
      <c r="Q330" s="255">
        <v>7E-05</v>
      </c>
      <c r="R330" s="255">
        <f>Q330*H330</f>
        <v>0.00028</v>
      </c>
      <c r="S330" s="255">
        <v>0</v>
      </c>
      <c r="T330" s="256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57" t="s">
        <v>241</v>
      </c>
      <c r="AT330" s="257" t="s">
        <v>176</v>
      </c>
      <c r="AU330" s="257" t="s">
        <v>82</v>
      </c>
      <c r="AY330" s="18" t="s">
        <v>174</v>
      </c>
      <c r="BE330" s="258">
        <f>IF(N330="základní",J330,0)</f>
        <v>0</v>
      </c>
      <c r="BF330" s="258">
        <f>IF(N330="snížená",J330,0)</f>
        <v>0</v>
      </c>
      <c r="BG330" s="258">
        <f>IF(N330="zákl. přenesená",J330,0)</f>
        <v>0</v>
      </c>
      <c r="BH330" s="258">
        <f>IF(N330="sníž. přenesená",J330,0)</f>
        <v>0</v>
      </c>
      <c r="BI330" s="258">
        <f>IF(N330="nulová",J330,0)</f>
        <v>0</v>
      </c>
      <c r="BJ330" s="18" t="s">
        <v>80</v>
      </c>
      <c r="BK330" s="258">
        <f>ROUND(I330*H330,2)</f>
        <v>0</v>
      </c>
      <c r="BL330" s="18" t="s">
        <v>241</v>
      </c>
      <c r="BM330" s="257" t="s">
        <v>864</v>
      </c>
    </row>
    <row r="331" spans="1:51" s="13" customFormat="1" ht="12">
      <c r="A331" s="13"/>
      <c r="B331" s="259"/>
      <c r="C331" s="260"/>
      <c r="D331" s="261" t="s">
        <v>223</v>
      </c>
      <c r="E331" s="262" t="s">
        <v>1</v>
      </c>
      <c r="F331" s="263" t="s">
        <v>865</v>
      </c>
      <c r="G331" s="260"/>
      <c r="H331" s="264">
        <v>4</v>
      </c>
      <c r="I331" s="265"/>
      <c r="J331" s="260"/>
      <c r="K331" s="260"/>
      <c r="L331" s="266"/>
      <c r="M331" s="267"/>
      <c r="N331" s="268"/>
      <c r="O331" s="268"/>
      <c r="P331" s="268"/>
      <c r="Q331" s="268"/>
      <c r="R331" s="268"/>
      <c r="S331" s="268"/>
      <c r="T331" s="269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70" t="s">
        <v>223</v>
      </c>
      <c r="AU331" s="270" t="s">
        <v>82</v>
      </c>
      <c r="AV331" s="13" t="s">
        <v>82</v>
      </c>
      <c r="AW331" s="13" t="s">
        <v>30</v>
      </c>
      <c r="AX331" s="13" t="s">
        <v>80</v>
      </c>
      <c r="AY331" s="270" t="s">
        <v>174</v>
      </c>
    </row>
    <row r="332" spans="1:65" s="2" customFormat="1" ht="21.6" customHeight="1">
      <c r="A332" s="39"/>
      <c r="B332" s="40"/>
      <c r="C332" s="271" t="s">
        <v>866</v>
      </c>
      <c r="D332" s="271" t="s">
        <v>242</v>
      </c>
      <c r="E332" s="272" t="s">
        <v>867</v>
      </c>
      <c r="F332" s="273" t="s">
        <v>868</v>
      </c>
      <c r="G332" s="274" t="s">
        <v>179</v>
      </c>
      <c r="H332" s="275">
        <v>4</v>
      </c>
      <c r="I332" s="276"/>
      <c r="J332" s="277">
        <f>ROUND(I332*H332,2)</f>
        <v>0</v>
      </c>
      <c r="K332" s="278"/>
      <c r="L332" s="279"/>
      <c r="M332" s="280" t="s">
        <v>1</v>
      </c>
      <c r="N332" s="281" t="s">
        <v>38</v>
      </c>
      <c r="O332" s="92"/>
      <c r="P332" s="255">
        <f>O332*H332</f>
        <v>0</v>
      </c>
      <c r="Q332" s="255">
        <v>0.0042</v>
      </c>
      <c r="R332" s="255">
        <f>Q332*H332</f>
        <v>0.0168</v>
      </c>
      <c r="S332" s="255">
        <v>0</v>
      </c>
      <c r="T332" s="256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57" t="s">
        <v>315</v>
      </c>
      <c r="AT332" s="257" t="s">
        <v>242</v>
      </c>
      <c r="AU332" s="257" t="s">
        <v>82</v>
      </c>
      <c r="AY332" s="18" t="s">
        <v>174</v>
      </c>
      <c r="BE332" s="258">
        <f>IF(N332="základní",J332,0)</f>
        <v>0</v>
      </c>
      <c r="BF332" s="258">
        <f>IF(N332="snížená",J332,0)</f>
        <v>0</v>
      </c>
      <c r="BG332" s="258">
        <f>IF(N332="zákl. přenesená",J332,0)</f>
        <v>0</v>
      </c>
      <c r="BH332" s="258">
        <f>IF(N332="sníž. přenesená",J332,0)</f>
        <v>0</v>
      </c>
      <c r="BI332" s="258">
        <f>IF(N332="nulová",J332,0)</f>
        <v>0</v>
      </c>
      <c r="BJ332" s="18" t="s">
        <v>80</v>
      </c>
      <c r="BK332" s="258">
        <f>ROUND(I332*H332,2)</f>
        <v>0</v>
      </c>
      <c r="BL332" s="18" t="s">
        <v>241</v>
      </c>
      <c r="BM332" s="257" t="s">
        <v>869</v>
      </c>
    </row>
    <row r="333" spans="1:51" s="13" customFormat="1" ht="12">
      <c r="A333" s="13"/>
      <c r="B333" s="259"/>
      <c r="C333" s="260"/>
      <c r="D333" s="261" t="s">
        <v>223</v>
      </c>
      <c r="E333" s="262" t="s">
        <v>1</v>
      </c>
      <c r="F333" s="263" t="s">
        <v>180</v>
      </c>
      <c r="G333" s="260"/>
      <c r="H333" s="264">
        <v>4</v>
      </c>
      <c r="I333" s="265"/>
      <c r="J333" s="260"/>
      <c r="K333" s="260"/>
      <c r="L333" s="266"/>
      <c r="M333" s="267"/>
      <c r="N333" s="268"/>
      <c r="O333" s="268"/>
      <c r="P333" s="268"/>
      <c r="Q333" s="268"/>
      <c r="R333" s="268"/>
      <c r="S333" s="268"/>
      <c r="T333" s="269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70" t="s">
        <v>223</v>
      </c>
      <c r="AU333" s="270" t="s">
        <v>82</v>
      </c>
      <c r="AV333" s="13" t="s">
        <v>82</v>
      </c>
      <c r="AW333" s="13" t="s">
        <v>30</v>
      </c>
      <c r="AX333" s="13" t="s">
        <v>80</v>
      </c>
      <c r="AY333" s="270" t="s">
        <v>174</v>
      </c>
    </row>
    <row r="334" spans="1:65" s="2" customFormat="1" ht="32.4" customHeight="1">
      <c r="A334" s="39"/>
      <c r="B334" s="40"/>
      <c r="C334" s="245" t="s">
        <v>870</v>
      </c>
      <c r="D334" s="245" t="s">
        <v>176</v>
      </c>
      <c r="E334" s="246" t="s">
        <v>871</v>
      </c>
      <c r="F334" s="247" t="s">
        <v>872</v>
      </c>
      <c r="G334" s="248" t="s">
        <v>188</v>
      </c>
      <c r="H334" s="249">
        <v>101.24</v>
      </c>
      <c r="I334" s="250"/>
      <c r="J334" s="251">
        <f>ROUND(I334*H334,2)</f>
        <v>0</v>
      </c>
      <c r="K334" s="252"/>
      <c r="L334" s="45"/>
      <c r="M334" s="253" t="s">
        <v>1</v>
      </c>
      <c r="N334" s="254" t="s">
        <v>38</v>
      </c>
      <c r="O334" s="92"/>
      <c r="P334" s="255">
        <f>O334*H334</f>
        <v>0</v>
      </c>
      <c r="Q334" s="255">
        <v>0.03386</v>
      </c>
      <c r="R334" s="255">
        <f>Q334*H334</f>
        <v>3.4279864</v>
      </c>
      <c r="S334" s="255">
        <v>0</v>
      </c>
      <c r="T334" s="256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57" t="s">
        <v>241</v>
      </c>
      <c r="AT334" s="257" t="s">
        <v>176</v>
      </c>
      <c r="AU334" s="257" t="s">
        <v>82</v>
      </c>
      <c r="AY334" s="18" t="s">
        <v>174</v>
      </c>
      <c r="BE334" s="258">
        <f>IF(N334="základní",J334,0)</f>
        <v>0</v>
      </c>
      <c r="BF334" s="258">
        <f>IF(N334="snížená",J334,0)</f>
        <v>0</v>
      </c>
      <c r="BG334" s="258">
        <f>IF(N334="zákl. přenesená",J334,0)</f>
        <v>0</v>
      </c>
      <c r="BH334" s="258">
        <f>IF(N334="sníž. přenesená",J334,0)</f>
        <v>0</v>
      </c>
      <c r="BI334" s="258">
        <f>IF(N334="nulová",J334,0)</f>
        <v>0</v>
      </c>
      <c r="BJ334" s="18" t="s">
        <v>80</v>
      </c>
      <c r="BK334" s="258">
        <f>ROUND(I334*H334,2)</f>
        <v>0</v>
      </c>
      <c r="BL334" s="18" t="s">
        <v>241</v>
      </c>
      <c r="BM334" s="257" t="s">
        <v>873</v>
      </c>
    </row>
    <row r="335" spans="1:65" s="2" customFormat="1" ht="21.6" customHeight="1">
      <c r="A335" s="39"/>
      <c r="B335" s="40"/>
      <c r="C335" s="245" t="s">
        <v>874</v>
      </c>
      <c r="D335" s="245" t="s">
        <v>176</v>
      </c>
      <c r="E335" s="246" t="s">
        <v>875</v>
      </c>
      <c r="F335" s="247" t="s">
        <v>876</v>
      </c>
      <c r="G335" s="248" t="s">
        <v>747</v>
      </c>
      <c r="H335" s="296"/>
      <c r="I335" s="250"/>
      <c r="J335" s="251">
        <f>ROUND(I335*H335,2)</f>
        <v>0</v>
      </c>
      <c r="K335" s="252"/>
      <c r="L335" s="45"/>
      <c r="M335" s="253" t="s">
        <v>1</v>
      </c>
      <c r="N335" s="254" t="s">
        <v>38</v>
      </c>
      <c r="O335" s="92"/>
      <c r="P335" s="255">
        <f>O335*H335</f>
        <v>0</v>
      </c>
      <c r="Q335" s="255">
        <v>0</v>
      </c>
      <c r="R335" s="255">
        <f>Q335*H335</f>
        <v>0</v>
      </c>
      <c r="S335" s="255">
        <v>0</v>
      </c>
      <c r="T335" s="256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57" t="s">
        <v>241</v>
      </c>
      <c r="AT335" s="257" t="s">
        <v>176</v>
      </c>
      <c r="AU335" s="257" t="s">
        <v>82</v>
      </c>
      <c r="AY335" s="18" t="s">
        <v>174</v>
      </c>
      <c r="BE335" s="258">
        <f>IF(N335="základní",J335,0)</f>
        <v>0</v>
      </c>
      <c r="BF335" s="258">
        <f>IF(N335="snížená",J335,0)</f>
        <v>0</v>
      </c>
      <c r="BG335" s="258">
        <f>IF(N335="zákl. přenesená",J335,0)</f>
        <v>0</v>
      </c>
      <c r="BH335" s="258">
        <f>IF(N335="sníž. přenesená",J335,0)</f>
        <v>0</v>
      </c>
      <c r="BI335" s="258">
        <f>IF(N335="nulová",J335,0)</f>
        <v>0</v>
      </c>
      <c r="BJ335" s="18" t="s">
        <v>80</v>
      </c>
      <c r="BK335" s="258">
        <f>ROUND(I335*H335,2)</f>
        <v>0</v>
      </c>
      <c r="BL335" s="18" t="s">
        <v>241</v>
      </c>
      <c r="BM335" s="257" t="s">
        <v>877</v>
      </c>
    </row>
    <row r="336" spans="1:63" s="12" customFormat="1" ht="22.8" customHeight="1">
      <c r="A336" s="12"/>
      <c r="B336" s="229"/>
      <c r="C336" s="230"/>
      <c r="D336" s="231" t="s">
        <v>72</v>
      </c>
      <c r="E336" s="243" t="s">
        <v>878</v>
      </c>
      <c r="F336" s="243" t="s">
        <v>879</v>
      </c>
      <c r="G336" s="230"/>
      <c r="H336" s="230"/>
      <c r="I336" s="233"/>
      <c r="J336" s="244">
        <f>BK336</f>
        <v>0</v>
      </c>
      <c r="K336" s="230"/>
      <c r="L336" s="235"/>
      <c r="M336" s="236"/>
      <c r="N336" s="237"/>
      <c r="O336" s="237"/>
      <c r="P336" s="238">
        <f>SUM(P337:P363)</f>
        <v>0</v>
      </c>
      <c r="Q336" s="237"/>
      <c r="R336" s="238">
        <f>SUM(R337:R363)</f>
        <v>2.2851863</v>
      </c>
      <c r="S336" s="237"/>
      <c r="T336" s="239">
        <f>SUM(T337:T363)</f>
        <v>0.18359219999999998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40" t="s">
        <v>82</v>
      </c>
      <c r="AT336" s="241" t="s">
        <v>72</v>
      </c>
      <c r="AU336" s="241" t="s">
        <v>80</v>
      </c>
      <c r="AY336" s="240" t="s">
        <v>174</v>
      </c>
      <c r="BK336" s="242">
        <f>SUM(BK337:BK363)</f>
        <v>0</v>
      </c>
    </row>
    <row r="337" spans="1:65" s="2" customFormat="1" ht="21.6" customHeight="1">
      <c r="A337" s="39"/>
      <c r="B337" s="40"/>
      <c r="C337" s="245" t="s">
        <v>880</v>
      </c>
      <c r="D337" s="245" t="s">
        <v>176</v>
      </c>
      <c r="E337" s="246" t="s">
        <v>881</v>
      </c>
      <c r="F337" s="247" t="s">
        <v>882</v>
      </c>
      <c r="G337" s="248" t="s">
        <v>883</v>
      </c>
      <c r="H337" s="249">
        <v>42.5</v>
      </c>
      <c r="I337" s="250"/>
      <c r="J337" s="251">
        <f>ROUND(I337*H337,2)</f>
        <v>0</v>
      </c>
      <c r="K337" s="252"/>
      <c r="L337" s="45"/>
      <c r="M337" s="253" t="s">
        <v>1</v>
      </c>
      <c r="N337" s="254" t="s">
        <v>38</v>
      </c>
      <c r="O337" s="92"/>
      <c r="P337" s="255">
        <f>O337*H337</f>
        <v>0</v>
      </c>
      <c r="Q337" s="255">
        <v>0</v>
      </c>
      <c r="R337" s="255">
        <f>Q337*H337</f>
        <v>0</v>
      </c>
      <c r="S337" s="255">
        <v>0</v>
      </c>
      <c r="T337" s="256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57" t="s">
        <v>241</v>
      </c>
      <c r="AT337" s="257" t="s">
        <v>176</v>
      </c>
      <c r="AU337" s="257" t="s">
        <v>82</v>
      </c>
      <c r="AY337" s="18" t="s">
        <v>174</v>
      </c>
      <c r="BE337" s="258">
        <f>IF(N337="základní",J337,0)</f>
        <v>0</v>
      </c>
      <c r="BF337" s="258">
        <f>IF(N337="snížená",J337,0)</f>
        <v>0</v>
      </c>
      <c r="BG337" s="258">
        <f>IF(N337="zákl. přenesená",J337,0)</f>
        <v>0</v>
      </c>
      <c r="BH337" s="258">
        <f>IF(N337="sníž. přenesená",J337,0)</f>
        <v>0</v>
      </c>
      <c r="BI337" s="258">
        <f>IF(N337="nulová",J337,0)</f>
        <v>0</v>
      </c>
      <c r="BJ337" s="18" t="s">
        <v>80</v>
      </c>
      <c r="BK337" s="258">
        <f>ROUND(I337*H337,2)</f>
        <v>0</v>
      </c>
      <c r="BL337" s="18" t="s">
        <v>241</v>
      </c>
      <c r="BM337" s="257" t="s">
        <v>884</v>
      </c>
    </row>
    <row r="338" spans="1:51" s="13" customFormat="1" ht="12">
      <c r="A338" s="13"/>
      <c r="B338" s="259"/>
      <c r="C338" s="260"/>
      <c r="D338" s="261" t="s">
        <v>223</v>
      </c>
      <c r="E338" s="262" t="s">
        <v>1</v>
      </c>
      <c r="F338" s="263" t="s">
        <v>885</v>
      </c>
      <c r="G338" s="260"/>
      <c r="H338" s="264">
        <v>42.5</v>
      </c>
      <c r="I338" s="265"/>
      <c r="J338" s="260"/>
      <c r="K338" s="260"/>
      <c r="L338" s="266"/>
      <c r="M338" s="267"/>
      <c r="N338" s="268"/>
      <c r="O338" s="268"/>
      <c r="P338" s="268"/>
      <c r="Q338" s="268"/>
      <c r="R338" s="268"/>
      <c r="S338" s="268"/>
      <c r="T338" s="269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70" t="s">
        <v>223</v>
      </c>
      <c r="AU338" s="270" t="s">
        <v>82</v>
      </c>
      <c r="AV338" s="13" t="s">
        <v>82</v>
      </c>
      <c r="AW338" s="13" t="s">
        <v>30</v>
      </c>
      <c r="AX338" s="13" t="s">
        <v>80</v>
      </c>
      <c r="AY338" s="270" t="s">
        <v>174</v>
      </c>
    </row>
    <row r="339" spans="1:65" s="2" customFormat="1" ht="21.6" customHeight="1">
      <c r="A339" s="39"/>
      <c r="B339" s="40"/>
      <c r="C339" s="245" t="s">
        <v>886</v>
      </c>
      <c r="D339" s="245" t="s">
        <v>176</v>
      </c>
      <c r="E339" s="246" t="s">
        <v>887</v>
      </c>
      <c r="F339" s="247" t="s">
        <v>888</v>
      </c>
      <c r="G339" s="248" t="s">
        <v>208</v>
      </c>
      <c r="H339" s="249">
        <v>34.8</v>
      </c>
      <c r="I339" s="250"/>
      <c r="J339" s="251">
        <f>ROUND(I339*H339,2)</f>
        <v>0</v>
      </c>
      <c r="K339" s="252"/>
      <c r="L339" s="45"/>
      <c r="M339" s="253" t="s">
        <v>1</v>
      </c>
      <c r="N339" s="254" t="s">
        <v>38</v>
      </c>
      <c r="O339" s="92"/>
      <c r="P339" s="255">
        <f>O339*H339</f>
        <v>0</v>
      </c>
      <c r="Q339" s="255">
        <v>0</v>
      </c>
      <c r="R339" s="255">
        <f>Q339*H339</f>
        <v>0</v>
      </c>
      <c r="S339" s="255">
        <v>0.00177</v>
      </c>
      <c r="T339" s="256">
        <f>S339*H339</f>
        <v>0.061596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57" t="s">
        <v>241</v>
      </c>
      <c r="AT339" s="257" t="s">
        <v>176</v>
      </c>
      <c r="AU339" s="257" t="s">
        <v>82</v>
      </c>
      <c r="AY339" s="18" t="s">
        <v>174</v>
      </c>
      <c r="BE339" s="258">
        <f>IF(N339="základní",J339,0)</f>
        <v>0</v>
      </c>
      <c r="BF339" s="258">
        <f>IF(N339="snížená",J339,0)</f>
        <v>0</v>
      </c>
      <c r="BG339" s="258">
        <f>IF(N339="zákl. přenesená",J339,0)</f>
        <v>0</v>
      </c>
      <c r="BH339" s="258">
        <f>IF(N339="sníž. přenesená",J339,0)</f>
        <v>0</v>
      </c>
      <c r="BI339" s="258">
        <f>IF(N339="nulová",J339,0)</f>
        <v>0</v>
      </c>
      <c r="BJ339" s="18" t="s">
        <v>80</v>
      </c>
      <c r="BK339" s="258">
        <f>ROUND(I339*H339,2)</f>
        <v>0</v>
      </c>
      <c r="BL339" s="18" t="s">
        <v>241</v>
      </c>
      <c r="BM339" s="257" t="s">
        <v>889</v>
      </c>
    </row>
    <row r="340" spans="1:51" s="13" customFormat="1" ht="12">
      <c r="A340" s="13"/>
      <c r="B340" s="259"/>
      <c r="C340" s="260"/>
      <c r="D340" s="261" t="s">
        <v>223</v>
      </c>
      <c r="E340" s="262" t="s">
        <v>1</v>
      </c>
      <c r="F340" s="263" t="s">
        <v>890</v>
      </c>
      <c r="G340" s="260"/>
      <c r="H340" s="264">
        <v>34.8</v>
      </c>
      <c r="I340" s="265"/>
      <c r="J340" s="260"/>
      <c r="K340" s="260"/>
      <c r="L340" s="266"/>
      <c r="M340" s="267"/>
      <c r="N340" s="268"/>
      <c r="O340" s="268"/>
      <c r="P340" s="268"/>
      <c r="Q340" s="268"/>
      <c r="R340" s="268"/>
      <c r="S340" s="268"/>
      <c r="T340" s="269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70" t="s">
        <v>223</v>
      </c>
      <c r="AU340" s="270" t="s">
        <v>82</v>
      </c>
      <c r="AV340" s="13" t="s">
        <v>82</v>
      </c>
      <c r="AW340" s="13" t="s">
        <v>30</v>
      </c>
      <c r="AX340" s="13" t="s">
        <v>80</v>
      </c>
      <c r="AY340" s="270" t="s">
        <v>174</v>
      </c>
    </row>
    <row r="341" spans="1:65" s="2" customFormat="1" ht="14.4" customHeight="1">
      <c r="A341" s="39"/>
      <c r="B341" s="40"/>
      <c r="C341" s="245" t="s">
        <v>891</v>
      </c>
      <c r="D341" s="245" t="s">
        <v>176</v>
      </c>
      <c r="E341" s="246" t="s">
        <v>892</v>
      </c>
      <c r="F341" s="247" t="s">
        <v>893</v>
      </c>
      <c r="G341" s="248" t="s">
        <v>208</v>
      </c>
      <c r="H341" s="249">
        <v>9.6</v>
      </c>
      <c r="I341" s="250"/>
      <c r="J341" s="251">
        <f>ROUND(I341*H341,2)</f>
        <v>0</v>
      </c>
      <c r="K341" s="252"/>
      <c r="L341" s="45"/>
      <c r="M341" s="253" t="s">
        <v>1</v>
      </c>
      <c r="N341" s="254" t="s">
        <v>38</v>
      </c>
      <c r="O341" s="92"/>
      <c r="P341" s="255">
        <f>O341*H341</f>
        <v>0</v>
      </c>
      <c r="Q341" s="255">
        <v>0</v>
      </c>
      <c r="R341" s="255">
        <f>Q341*H341</f>
        <v>0</v>
      </c>
      <c r="S341" s="255">
        <v>0.00167</v>
      </c>
      <c r="T341" s="256">
        <f>S341*H341</f>
        <v>0.016032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57" t="s">
        <v>241</v>
      </c>
      <c r="AT341" s="257" t="s">
        <v>176</v>
      </c>
      <c r="AU341" s="257" t="s">
        <v>82</v>
      </c>
      <c r="AY341" s="18" t="s">
        <v>174</v>
      </c>
      <c r="BE341" s="258">
        <f>IF(N341="základní",J341,0)</f>
        <v>0</v>
      </c>
      <c r="BF341" s="258">
        <f>IF(N341="snížená",J341,0)</f>
        <v>0</v>
      </c>
      <c r="BG341" s="258">
        <f>IF(N341="zákl. přenesená",J341,0)</f>
        <v>0</v>
      </c>
      <c r="BH341" s="258">
        <f>IF(N341="sníž. přenesená",J341,0)</f>
        <v>0</v>
      </c>
      <c r="BI341" s="258">
        <f>IF(N341="nulová",J341,0)</f>
        <v>0</v>
      </c>
      <c r="BJ341" s="18" t="s">
        <v>80</v>
      </c>
      <c r="BK341" s="258">
        <f>ROUND(I341*H341,2)</f>
        <v>0</v>
      </c>
      <c r="BL341" s="18" t="s">
        <v>241</v>
      </c>
      <c r="BM341" s="257" t="s">
        <v>894</v>
      </c>
    </row>
    <row r="342" spans="1:51" s="13" customFormat="1" ht="12">
      <c r="A342" s="13"/>
      <c r="B342" s="259"/>
      <c r="C342" s="260"/>
      <c r="D342" s="261" t="s">
        <v>223</v>
      </c>
      <c r="E342" s="262" t="s">
        <v>1</v>
      </c>
      <c r="F342" s="263" t="s">
        <v>895</v>
      </c>
      <c r="G342" s="260"/>
      <c r="H342" s="264">
        <v>9.6</v>
      </c>
      <c r="I342" s="265"/>
      <c r="J342" s="260"/>
      <c r="K342" s="260"/>
      <c r="L342" s="266"/>
      <c r="M342" s="267"/>
      <c r="N342" s="268"/>
      <c r="O342" s="268"/>
      <c r="P342" s="268"/>
      <c r="Q342" s="268"/>
      <c r="R342" s="268"/>
      <c r="S342" s="268"/>
      <c r="T342" s="269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70" t="s">
        <v>223</v>
      </c>
      <c r="AU342" s="270" t="s">
        <v>82</v>
      </c>
      <c r="AV342" s="13" t="s">
        <v>82</v>
      </c>
      <c r="AW342" s="13" t="s">
        <v>30</v>
      </c>
      <c r="AX342" s="13" t="s">
        <v>80</v>
      </c>
      <c r="AY342" s="270" t="s">
        <v>174</v>
      </c>
    </row>
    <row r="343" spans="1:65" s="2" customFormat="1" ht="14.4" customHeight="1">
      <c r="A343" s="39"/>
      <c r="B343" s="40"/>
      <c r="C343" s="245" t="s">
        <v>896</v>
      </c>
      <c r="D343" s="245" t="s">
        <v>176</v>
      </c>
      <c r="E343" s="246" t="s">
        <v>897</v>
      </c>
      <c r="F343" s="247" t="s">
        <v>898</v>
      </c>
      <c r="G343" s="248" t="s">
        <v>208</v>
      </c>
      <c r="H343" s="249">
        <v>34.8</v>
      </c>
      <c r="I343" s="250"/>
      <c r="J343" s="251">
        <f>ROUND(I343*H343,2)</f>
        <v>0</v>
      </c>
      <c r="K343" s="252"/>
      <c r="L343" s="45"/>
      <c r="M343" s="253" t="s">
        <v>1</v>
      </c>
      <c r="N343" s="254" t="s">
        <v>38</v>
      </c>
      <c r="O343" s="92"/>
      <c r="P343" s="255">
        <f>O343*H343</f>
        <v>0</v>
      </c>
      <c r="Q343" s="255">
        <v>0</v>
      </c>
      <c r="R343" s="255">
        <f>Q343*H343</f>
        <v>0</v>
      </c>
      <c r="S343" s="255">
        <v>0.0026</v>
      </c>
      <c r="T343" s="256">
        <f>S343*H343</f>
        <v>0.09047999999999999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57" t="s">
        <v>241</v>
      </c>
      <c r="AT343" s="257" t="s">
        <v>176</v>
      </c>
      <c r="AU343" s="257" t="s">
        <v>82</v>
      </c>
      <c r="AY343" s="18" t="s">
        <v>174</v>
      </c>
      <c r="BE343" s="258">
        <f>IF(N343="základní",J343,0)</f>
        <v>0</v>
      </c>
      <c r="BF343" s="258">
        <f>IF(N343="snížená",J343,0)</f>
        <v>0</v>
      </c>
      <c r="BG343" s="258">
        <f>IF(N343="zákl. přenesená",J343,0)</f>
        <v>0</v>
      </c>
      <c r="BH343" s="258">
        <f>IF(N343="sníž. přenesená",J343,0)</f>
        <v>0</v>
      </c>
      <c r="BI343" s="258">
        <f>IF(N343="nulová",J343,0)</f>
        <v>0</v>
      </c>
      <c r="BJ343" s="18" t="s">
        <v>80</v>
      </c>
      <c r="BK343" s="258">
        <f>ROUND(I343*H343,2)</f>
        <v>0</v>
      </c>
      <c r="BL343" s="18" t="s">
        <v>241</v>
      </c>
      <c r="BM343" s="257" t="s">
        <v>899</v>
      </c>
    </row>
    <row r="344" spans="1:51" s="13" customFormat="1" ht="12">
      <c r="A344" s="13"/>
      <c r="B344" s="259"/>
      <c r="C344" s="260"/>
      <c r="D344" s="261" t="s">
        <v>223</v>
      </c>
      <c r="E344" s="262" t="s">
        <v>1</v>
      </c>
      <c r="F344" s="263" t="s">
        <v>890</v>
      </c>
      <c r="G344" s="260"/>
      <c r="H344" s="264">
        <v>34.8</v>
      </c>
      <c r="I344" s="265"/>
      <c r="J344" s="260"/>
      <c r="K344" s="260"/>
      <c r="L344" s="266"/>
      <c r="M344" s="267"/>
      <c r="N344" s="268"/>
      <c r="O344" s="268"/>
      <c r="P344" s="268"/>
      <c r="Q344" s="268"/>
      <c r="R344" s="268"/>
      <c r="S344" s="268"/>
      <c r="T344" s="269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70" t="s">
        <v>223</v>
      </c>
      <c r="AU344" s="270" t="s">
        <v>82</v>
      </c>
      <c r="AV344" s="13" t="s">
        <v>82</v>
      </c>
      <c r="AW344" s="13" t="s">
        <v>30</v>
      </c>
      <c r="AX344" s="13" t="s">
        <v>80</v>
      </c>
      <c r="AY344" s="270" t="s">
        <v>174</v>
      </c>
    </row>
    <row r="345" spans="1:65" s="2" customFormat="1" ht="14.4" customHeight="1">
      <c r="A345" s="39"/>
      <c r="B345" s="40"/>
      <c r="C345" s="245" t="s">
        <v>900</v>
      </c>
      <c r="D345" s="245" t="s">
        <v>176</v>
      </c>
      <c r="E345" s="246" t="s">
        <v>901</v>
      </c>
      <c r="F345" s="247" t="s">
        <v>902</v>
      </c>
      <c r="G345" s="248" t="s">
        <v>208</v>
      </c>
      <c r="H345" s="249">
        <v>3.93</v>
      </c>
      <c r="I345" s="250"/>
      <c r="J345" s="251">
        <f>ROUND(I345*H345,2)</f>
        <v>0</v>
      </c>
      <c r="K345" s="252"/>
      <c r="L345" s="45"/>
      <c r="M345" s="253" t="s">
        <v>1</v>
      </c>
      <c r="N345" s="254" t="s">
        <v>38</v>
      </c>
      <c r="O345" s="92"/>
      <c r="P345" s="255">
        <f>O345*H345</f>
        <v>0</v>
      </c>
      <c r="Q345" s="255">
        <v>0</v>
      </c>
      <c r="R345" s="255">
        <f>Q345*H345</f>
        <v>0</v>
      </c>
      <c r="S345" s="255">
        <v>0.00394</v>
      </c>
      <c r="T345" s="256">
        <f>S345*H345</f>
        <v>0.0154842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57" t="s">
        <v>241</v>
      </c>
      <c r="AT345" s="257" t="s">
        <v>176</v>
      </c>
      <c r="AU345" s="257" t="s">
        <v>82</v>
      </c>
      <c r="AY345" s="18" t="s">
        <v>174</v>
      </c>
      <c r="BE345" s="258">
        <f>IF(N345="základní",J345,0)</f>
        <v>0</v>
      </c>
      <c r="BF345" s="258">
        <f>IF(N345="snížená",J345,0)</f>
        <v>0</v>
      </c>
      <c r="BG345" s="258">
        <f>IF(N345="zákl. přenesená",J345,0)</f>
        <v>0</v>
      </c>
      <c r="BH345" s="258">
        <f>IF(N345="sníž. přenesená",J345,0)</f>
        <v>0</v>
      </c>
      <c r="BI345" s="258">
        <f>IF(N345="nulová",J345,0)</f>
        <v>0</v>
      </c>
      <c r="BJ345" s="18" t="s">
        <v>80</v>
      </c>
      <c r="BK345" s="258">
        <f>ROUND(I345*H345,2)</f>
        <v>0</v>
      </c>
      <c r="BL345" s="18" t="s">
        <v>241</v>
      </c>
      <c r="BM345" s="257" t="s">
        <v>903</v>
      </c>
    </row>
    <row r="346" spans="1:51" s="13" customFormat="1" ht="12">
      <c r="A346" s="13"/>
      <c r="B346" s="259"/>
      <c r="C346" s="260"/>
      <c r="D346" s="261" t="s">
        <v>223</v>
      </c>
      <c r="E346" s="262" t="s">
        <v>1</v>
      </c>
      <c r="F346" s="263" t="s">
        <v>904</v>
      </c>
      <c r="G346" s="260"/>
      <c r="H346" s="264">
        <v>3.93</v>
      </c>
      <c r="I346" s="265"/>
      <c r="J346" s="260"/>
      <c r="K346" s="260"/>
      <c r="L346" s="266"/>
      <c r="M346" s="267"/>
      <c r="N346" s="268"/>
      <c r="O346" s="268"/>
      <c r="P346" s="268"/>
      <c r="Q346" s="268"/>
      <c r="R346" s="268"/>
      <c r="S346" s="268"/>
      <c r="T346" s="269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70" t="s">
        <v>223</v>
      </c>
      <c r="AU346" s="270" t="s">
        <v>82</v>
      </c>
      <c r="AV346" s="13" t="s">
        <v>82</v>
      </c>
      <c r="AW346" s="13" t="s">
        <v>30</v>
      </c>
      <c r="AX346" s="13" t="s">
        <v>80</v>
      </c>
      <c r="AY346" s="270" t="s">
        <v>174</v>
      </c>
    </row>
    <row r="347" spans="1:65" s="2" customFormat="1" ht="21.6" customHeight="1">
      <c r="A347" s="39"/>
      <c r="B347" s="40"/>
      <c r="C347" s="245" t="s">
        <v>905</v>
      </c>
      <c r="D347" s="245" t="s">
        <v>176</v>
      </c>
      <c r="E347" s="246" t="s">
        <v>906</v>
      </c>
      <c r="F347" s="247" t="s">
        <v>907</v>
      </c>
      <c r="G347" s="248" t="s">
        <v>208</v>
      </c>
      <c r="H347" s="249">
        <v>122</v>
      </c>
      <c r="I347" s="250"/>
      <c r="J347" s="251">
        <f>ROUND(I347*H347,2)</f>
        <v>0</v>
      </c>
      <c r="K347" s="252"/>
      <c r="L347" s="45"/>
      <c r="M347" s="253" t="s">
        <v>1</v>
      </c>
      <c r="N347" s="254" t="s">
        <v>38</v>
      </c>
      <c r="O347" s="92"/>
      <c r="P347" s="255">
        <f>O347*H347</f>
        <v>0</v>
      </c>
      <c r="Q347" s="255">
        <v>0.00182</v>
      </c>
      <c r="R347" s="255">
        <f>Q347*H347</f>
        <v>0.22204</v>
      </c>
      <c r="S347" s="255">
        <v>0</v>
      </c>
      <c r="T347" s="256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57" t="s">
        <v>241</v>
      </c>
      <c r="AT347" s="257" t="s">
        <v>176</v>
      </c>
      <c r="AU347" s="257" t="s">
        <v>82</v>
      </c>
      <c r="AY347" s="18" t="s">
        <v>174</v>
      </c>
      <c r="BE347" s="258">
        <f>IF(N347="základní",J347,0)</f>
        <v>0</v>
      </c>
      <c r="BF347" s="258">
        <f>IF(N347="snížená",J347,0)</f>
        <v>0</v>
      </c>
      <c r="BG347" s="258">
        <f>IF(N347="zákl. přenesená",J347,0)</f>
        <v>0</v>
      </c>
      <c r="BH347" s="258">
        <f>IF(N347="sníž. přenesená",J347,0)</f>
        <v>0</v>
      </c>
      <c r="BI347" s="258">
        <f>IF(N347="nulová",J347,0)</f>
        <v>0</v>
      </c>
      <c r="BJ347" s="18" t="s">
        <v>80</v>
      </c>
      <c r="BK347" s="258">
        <f>ROUND(I347*H347,2)</f>
        <v>0</v>
      </c>
      <c r="BL347" s="18" t="s">
        <v>241</v>
      </c>
      <c r="BM347" s="257" t="s">
        <v>908</v>
      </c>
    </row>
    <row r="348" spans="1:51" s="13" customFormat="1" ht="12">
      <c r="A348" s="13"/>
      <c r="B348" s="259"/>
      <c r="C348" s="260"/>
      <c r="D348" s="261" t="s">
        <v>223</v>
      </c>
      <c r="E348" s="262" t="s">
        <v>1</v>
      </c>
      <c r="F348" s="263" t="s">
        <v>909</v>
      </c>
      <c r="G348" s="260"/>
      <c r="H348" s="264">
        <v>122</v>
      </c>
      <c r="I348" s="265"/>
      <c r="J348" s="260"/>
      <c r="K348" s="260"/>
      <c r="L348" s="266"/>
      <c r="M348" s="267"/>
      <c r="N348" s="268"/>
      <c r="O348" s="268"/>
      <c r="P348" s="268"/>
      <c r="Q348" s="268"/>
      <c r="R348" s="268"/>
      <c r="S348" s="268"/>
      <c r="T348" s="269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70" t="s">
        <v>223</v>
      </c>
      <c r="AU348" s="270" t="s">
        <v>82</v>
      </c>
      <c r="AV348" s="13" t="s">
        <v>82</v>
      </c>
      <c r="AW348" s="13" t="s">
        <v>30</v>
      </c>
      <c r="AX348" s="13" t="s">
        <v>80</v>
      </c>
      <c r="AY348" s="270" t="s">
        <v>174</v>
      </c>
    </row>
    <row r="349" spans="1:65" s="2" customFormat="1" ht="32.4" customHeight="1">
      <c r="A349" s="39"/>
      <c r="B349" s="40"/>
      <c r="C349" s="245" t="s">
        <v>910</v>
      </c>
      <c r="D349" s="245" t="s">
        <v>176</v>
      </c>
      <c r="E349" s="246" t="s">
        <v>911</v>
      </c>
      <c r="F349" s="247" t="s">
        <v>912</v>
      </c>
      <c r="G349" s="248" t="s">
        <v>188</v>
      </c>
      <c r="H349" s="249">
        <v>245.13</v>
      </c>
      <c r="I349" s="250"/>
      <c r="J349" s="251">
        <f>ROUND(I349*H349,2)</f>
        <v>0</v>
      </c>
      <c r="K349" s="252"/>
      <c r="L349" s="45"/>
      <c r="M349" s="253" t="s">
        <v>1</v>
      </c>
      <c r="N349" s="254" t="s">
        <v>38</v>
      </c>
      <c r="O349" s="92"/>
      <c r="P349" s="255">
        <f>O349*H349</f>
        <v>0</v>
      </c>
      <c r="Q349" s="255">
        <v>0.00661</v>
      </c>
      <c r="R349" s="255">
        <f>Q349*H349</f>
        <v>1.6203093000000002</v>
      </c>
      <c r="S349" s="255">
        <v>0</v>
      </c>
      <c r="T349" s="256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57" t="s">
        <v>180</v>
      </c>
      <c r="AT349" s="257" t="s">
        <v>176</v>
      </c>
      <c r="AU349" s="257" t="s">
        <v>82</v>
      </c>
      <c r="AY349" s="18" t="s">
        <v>174</v>
      </c>
      <c r="BE349" s="258">
        <f>IF(N349="základní",J349,0)</f>
        <v>0</v>
      </c>
      <c r="BF349" s="258">
        <f>IF(N349="snížená",J349,0)</f>
        <v>0</v>
      </c>
      <c r="BG349" s="258">
        <f>IF(N349="zákl. přenesená",J349,0)</f>
        <v>0</v>
      </c>
      <c r="BH349" s="258">
        <f>IF(N349="sníž. přenesená",J349,0)</f>
        <v>0</v>
      </c>
      <c r="BI349" s="258">
        <f>IF(N349="nulová",J349,0)</f>
        <v>0</v>
      </c>
      <c r="BJ349" s="18" t="s">
        <v>80</v>
      </c>
      <c r="BK349" s="258">
        <f>ROUND(I349*H349,2)</f>
        <v>0</v>
      </c>
      <c r="BL349" s="18" t="s">
        <v>180</v>
      </c>
      <c r="BM349" s="257" t="s">
        <v>913</v>
      </c>
    </row>
    <row r="350" spans="1:65" s="2" customFormat="1" ht="21.6" customHeight="1">
      <c r="A350" s="39"/>
      <c r="B350" s="40"/>
      <c r="C350" s="245" t="s">
        <v>914</v>
      </c>
      <c r="D350" s="245" t="s">
        <v>176</v>
      </c>
      <c r="E350" s="246" t="s">
        <v>915</v>
      </c>
      <c r="F350" s="247" t="s">
        <v>916</v>
      </c>
      <c r="G350" s="248" t="s">
        <v>208</v>
      </c>
      <c r="H350" s="249">
        <v>17.4</v>
      </c>
      <c r="I350" s="250"/>
      <c r="J350" s="251">
        <f>ROUND(I350*H350,2)</f>
        <v>0</v>
      </c>
      <c r="K350" s="252"/>
      <c r="L350" s="45"/>
      <c r="M350" s="253" t="s">
        <v>1</v>
      </c>
      <c r="N350" s="254" t="s">
        <v>38</v>
      </c>
      <c r="O350" s="92"/>
      <c r="P350" s="255">
        <f>O350*H350</f>
        <v>0</v>
      </c>
      <c r="Q350" s="255">
        <v>0.00359</v>
      </c>
      <c r="R350" s="255">
        <f>Q350*H350</f>
        <v>0.062465999999999994</v>
      </c>
      <c r="S350" s="255">
        <v>0</v>
      </c>
      <c r="T350" s="256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57" t="s">
        <v>241</v>
      </c>
      <c r="AT350" s="257" t="s">
        <v>176</v>
      </c>
      <c r="AU350" s="257" t="s">
        <v>82</v>
      </c>
      <c r="AY350" s="18" t="s">
        <v>174</v>
      </c>
      <c r="BE350" s="258">
        <f>IF(N350="základní",J350,0)</f>
        <v>0</v>
      </c>
      <c r="BF350" s="258">
        <f>IF(N350="snížená",J350,0)</f>
        <v>0</v>
      </c>
      <c r="BG350" s="258">
        <f>IF(N350="zákl. přenesená",J350,0)</f>
        <v>0</v>
      </c>
      <c r="BH350" s="258">
        <f>IF(N350="sníž. přenesená",J350,0)</f>
        <v>0</v>
      </c>
      <c r="BI350" s="258">
        <f>IF(N350="nulová",J350,0)</f>
        <v>0</v>
      </c>
      <c r="BJ350" s="18" t="s">
        <v>80</v>
      </c>
      <c r="BK350" s="258">
        <f>ROUND(I350*H350,2)</f>
        <v>0</v>
      </c>
      <c r="BL350" s="18" t="s">
        <v>241</v>
      </c>
      <c r="BM350" s="257" t="s">
        <v>917</v>
      </c>
    </row>
    <row r="351" spans="1:51" s="13" customFormat="1" ht="12">
      <c r="A351" s="13"/>
      <c r="B351" s="259"/>
      <c r="C351" s="260"/>
      <c r="D351" s="261" t="s">
        <v>223</v>
      </c>
      <c r="E351" s="262" t="s">
        <v>1</v>
      </c>
      <c r="F351" s="263" t="s">
        <v>918</v>
      </c>
      <c r="G351" s="260"/>
      <c r="H351" s="264">
        <v>17.4</v>
      </c>
      <c r="I351" s="265"/>
      <c r="J351" s="260"/>
      <c r="K351" s="260"/>
      <c r="L351" s="266"/>
      <c r="M351" s="267"/>
      <c r="N351" s="268"/>
      <c r="O351" s="268"/>
      <c r="P351" s="268"/>
      <c r="Q351" s="268"/>
      <c r="R351" s="268"/>
      <c r="S351" s="268"/>
      <c r="T351" s="269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70" t="s">
        <v>223</v>
      </c>
      <c r="AU351" s="270" t="s">
        <v>82</v>
      </c>
      <c r="AV351" s="13" t="s">
        <v>82</v>
      </c>
      <c r="AW351" s="13" t="s">
        <v>30</v>
      </c>
      <c r="AX351" s="13" t="s">
        <v>80</v>
      </c>
      <c r="AY351" s="270" t="s">
        <v>174</v>
      </c>
    </row>
    <row r="352" spans="1:65" s="2" customFormat="1" ht="21.6" customHeight="1">
      <c r="A352" s="39"/>
      <c r="B352" s="40"/>
      <c r="C352" s="245" t="s">
        <v>919</v>
      </c>
      <c r="D352" s="245" t="s">
        <v>176</v>
      </c>
      <c r="E352" s="246" t="s">
        <v>920</v>
      </c>
      <c r="F352" s="247" t="s">
        <v>921</v>
      </c>
      <c r="G352" s="248" t="s">
        <v>208</v>
      </c>
      <c r="H352" s="249">
        <v>42.5</v>
      </c>
      <c r="I352" s="250"/>
      <c r="J352" s="251">
        <f>ROUND(I352*H352,2)</f>
        <v>0</v>
      </c>
      <c r="K352" s="252"/>
      <c r="L352" s="45"/>
      <c r="M352" s="253" t="s">
        <v>1</v>
      </c>
      <c r="N352" s="254" t="s">
        <v>38</v>
      </c>
      <c r="O352" s="92"/>
      <c r="P352" s="255">
        <f>O352*H352</f>
        <v>0</v>
      </c>
      <c r="Q352" s="255">
        <v>0.00185</v>
      </c>
      <c r="R352" s="255">
        <f>Q352*H352</f>
        <v>0.078625</v>
      </c>
      <c r="S352" s="255">
        <v>0</v>
      </c>
      <c r="T352" s="256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57" t="s">
        <v>241</v>
      </c>
      <c r="AT352" s="257" t="s">
        <v>176</v>
      </c>
      <c r="AU352" s="257" t="s">
        <v>82</v>
      </c>
      <c r="AY352" s="18" t="s">
        <v>174</v>
      </c>
      <c r="BE352" s="258">
        <f>IF(N352="základní",J352,0)</f>
        <v>0</v>
      </c>
      <c r="BF352" s="258">
        <f>IF(N352="snížená",J352,0)</f>
        <v>0</v>
      </c>
      <c r="BG352" s="258">
        <f>IF(N352="zákl. přenesená",J352,0)</f>
        <v>0</v>
      </c>
      <c r="BH352" s="258">
        <f>IF(N352="sníž. přenesená",J352,0)</f>
        <v>0</v>
      </c>
      <c r="BI352" s="258">
        <f>IF(N352="nulová",J352,0)</f>
        <v>0</v>
      </c>
      <c r="BJ352" s="18" t="s">
        <v>80</v>
      </c>
      <c r="BK352" s="258">
        <f>ROUND(I352*H352,2)</f>
        <v>0</v>
      </c>
      <c r="BL352" s="18" t="s">
        <v>241</v>
      </c>
      <c r="BM352" s="257" t="s">
        <v>922</v>
      </c>
    </row>
    <row r="353" spans="1:51" s="13" customFormat="1" ht="12">
      <c r="A353" s="13"/>
      <c r="B353" s="259"/>
      <c r="C353" s="260"/>
      <c r="D353" s="261" t="s">
        <v>223</v>
      </c>
      <c r="E353" s="262" t="s">
        <v>1</v>
      </c>
      <c r="F353" s="263" t="s">
        <v>923</v>
      </c>
      <c r="G353" s="260"/>
      <c r="H353" s="264">
        <v>42.5</v>
      </c>
      <c r="I353" s="265"/>
      <c r="J353" s="260"/>
      <c r="K353" s="260"/>
      <c r="L353" s="266"/>
      <c r="M353" s="267"/>
      <c r="N353" s="268"/>
      <c r="O353" s="268"/>
      <c r="P353" s="268"/>
      <c r="Q353" s="268"/>
      <c r="R353" s="268"/>
      <c r="S353" s="268"/>
      <c r="T353" s="269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70" t="s">
        <v>223</v>
      </c>
      <c r="AU353" s="270" t="s">
        <v>82</v>
      </c>
      <c r="AV353" s="13" t="s">
        <v>82</v>
      </c>
      <c r="AW353" s="13" t="s">
        <v>30</v>
      </c>
      <c r="AX353" s="13" t="s">
        <v>80</v>
      </c>
      <c r="AY353" s="270" t="s">
        <v>174</v>
      </c>
    </row>
    <row r="354" spans="1:65" s="2" customFormat="1" ht="32.4" customHeight="1">
      <c r="A354" s="39"/>
      <c r="B354" s="40"/>
      <c r="C354" s="245" t="s">
        <v>924</v>
      </c>
      <c r="D354" s="245" t="s">
        <v>176</v>
      </c>
      <c r="E354" s="246" t="s">
        <v>925</v>
      </c>
      <c r="F354" s="247" t="s">
        <v>926</v>
      </c>
      <c r="G354" s="248" t="s">
        <v>208</v>
      </c>
      <c r="H354" s="249">
        <v>81</v>
      </c>
      <c r="I354" s="250"/>
      <c r="J354" s="251">
        <f>ROUND(I354*H354,2)</f>
        <v>0</v>
      </c>
      <c r="K354" s="252"/>
      <c r="L354" s="45"/>
      <c r="M354" s="253" t="s">
        <v>1</v>
      </c>
      <c r="N354" s="254" t="s">
        <v>38</v>
      </c>
      <c r="O354" s="92"/>
      <c r="P354" s="255">
        <f>O354*H354</f>
        <v>0</v>
      </c>
      <c r="Q354" s="255">
        <v>0.00228</v>
      </c>
      <c r="R354" s="255">
        <f>Q354*H354</f>
        <v>0.18467999999999998</v>
      </c>
      <c r="S354" s="255">
        <v>0</v>
      </c>
      <c r="T354" s="256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57" t="s">
        <v>241</v>
      </c>
      <c r="AT354" s="257" t="s">
        <v>176</v>
      </c>
      <c r="AU354" s="257" t="s">
        <v>82</v>
      </c>
      <c r="AY354" s="18" t="s">
        <v>174</v>
      </c>
      <c r="BE354" s="258">
        <f>IF(N354="základní",J354,0)</f>
        <v>0</v>
      </c>
      <c r="BF354" s="258">
        <f>IF(N354="snížená",J354,0)</f>
        <v>0</v>
      </c>
      <c r="BG354" s="258">
        <f>IF(N354="zákl. přenesená",J354,0)</f>
        <v>0</v>
      </c>
      <c r="BH354" s="258">
        <f>IF(N354="sníž. přenesená",J354,0)</f>
        <v>0</v>
      </c>
      <c r="BI354" s="258">
        <f>IF(N354="nulová",J354,0)</f>
        <v>0</v>
      </c>
      <c r="BJ354" s="18" t="s">
        <v>80</v>
      </c>
      <c r="BK354" s="258">
        <f>ROUND(I354*H354,2)</f>
        <v>0</v>
      </c>
      <c r="BL354" s="18" t="s">
        <v>241</v>
      </c>
      <c r="BM354" s="257" t="s">
        <v>927</v>
      </c>
    </row>
    <row r="355" spans="1:51" s="13" customFormat="1" ht="12">
      <c r="A355" s="13"/>
      <c r="B355" s="259"/>
      <c r="C355" s="260"/>
      <c r="D355" s="261" t="s">
        <v>223</v>
      </c>
      <c r="E355" s="262" t="s">
        <v>1</v>
      </c>
      <c r="F355" s="263" t="s">
        <v>928</v>
      </c>
      <c r="G355" s="260"/>
      <c r="H355" s="264">
        <v>81</v>
      </c>
      <c r="I355" s="265"/>
      <c r="J355" s="260"/>
      <c r="K355" s="260"/>
      <c r="L355" s="266"/>
      <c r="M355" s="267"/>
      <c r="N355" s="268"/>
      <c r="O355" s="268"/>
      <c r="P355" s="268"/>
      <c r="Q355" s="268"/>
      <c r="R355" s="268"/>
      <c r="S355" s="268"/>
      <c r="T355" s="269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70" t="s">
        <v>223</v>
      </c>
      <c r="AU355" s="270" t="s">
        <v>82</v>
      </c>
      <c r="AV355" s="13" t="s">
        <v>82</v>
      </c>
      <c r="AW355" s="13" t="s">
        <v>30</v>
      </c>
      <c r="AX355" s="13" t="s">
        <v>80</v>
      </c>
      <c r="AY355" s="270" t="s">
        <v>174</v>
      </c>
    </row>
    <row r="356" spans="1:65" s="2" customFormat="1" ht="21.6" customHeight="1">
      <c r="A356" s="39"/>
      <c r="B356" s="40"/>
      <c r="C356" s="245" t="s">
        <v>929</v>
      </c>
      <c r="D356" s="245" t="s">
        <v>176</v>
      </c>
      <c r="E356" s="246" t="s">
        <v>930</v>
      </c>
      <c r="F356" s="247" t="s">
        <v>931</v>
      </c>
      <c r="G356" s="248" t="s">
        <v>208</v>
      </c>
      <c r="H356" s="249">
        <v>9.6</v>
      </c>
      <c r="I356" s="250"/>
      <c r="J356" s="251">
        <f>ROUND(I356*H356,2)</f>
        <v>0</v>
      </c>
      <c r="K356" s="252"/>
      <c r="L356" s="45"/>
      <c r="M356" s="253" t="s">
        <v>1</v>
      </c>
      <c r="N356" s="254" t="s">
        <v>38</v>
      </c>
      <c r="O356" s="92"/>
      <c r="P356" s="255">
        <f>O356*H356</f>
        <v>0</v>
      </c>
      <c r="Q356" s="255">
        <v>0.00216</v>
      </c>
      <c r="R356" s="255">
        <f>Q356*H356</f>
        <v>0.020736</v>
      </c>
      <c r="S356" s="255">
        <v>0</v>
      </c>
      <c r="T356" s="256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57" t="s">
        <v>241</v>
      </c>
      <c r="AT356" s="257" t="s">
        <v>176</v>
      </c>
      <c r="AU356" s="257" t="s">
        <v>82</v>
      </c>
      <c r="AY356" s="18" t="s">
        <v>174</v>
      </c>
      <c r="BE356" s="258">
        <f>IF(N356="základní",J356,0)</f>
        <v>0</v>
      </c>
      <c r="BF356" s="258">
        <f>IF(N356="snížená",J356,0)</f>
        <v>0</v>
      </c>
      <c r="BG356" s="258">
        <f>IF(N356="zákl. přenesená",J356,0)</f>
        <v>0</v>
      </c>
      <c r="BH356" s="258">
        <f>IF(N356="sníž. přenesená",J356,0)</f>
        <v>0</v>
      </c>
      <c r="BI356" s="258">
        <f>IF(N356="nulová",J356,0)</f>
        <v>0</v>
      </c>
      <c r="BJ356" s="18" t="s">
        <v>80</v>
      </c>
      <c r="BK356" s="258">
        <f>ROUND(I356*H356,2)</f>
        <v>0</v>
      </c>
      <c r="BL356" s="18" t="s">
        <v>241</v>
      </c>
      <c r="BM356" s="257" t="s">
        <v>932</v>
      </c>
    </row>
    <row r="357" spans="1:51" s="13" customFormat="1" ht="12">
      <c r="A357" s="13"/>
      <c r="B357" s="259"/>
      <c r="C357" s="260"/>
      <c r="D357" s="261" t="s">
        <v>223</v>
      </c>
      <c r="E357" s="262" t="s">
        <v>1</v>
      </c>
      <c r="F357" s="263" t="s">
        <v>933</v>
      </c>
      <c r="G357" s="260"/>
      <c r="H357" s="264">
        <v>9.6</v>
      </c>
      <c r="I357" s="265"/>
      <c r="J357" s="260"/>
      <c r="K357" s="260"/>
      <c r="L357" s="266"/>
      <c r="M357" s="267"/>
      <c r="N357" s="268"/>
      <c r="O357" s="268"/>
      <c r="P357" s="268"/>
      <c r="Q357" s="268"/>
      <c r="R357" s="268"/>
      <c r="S357" s="268"/>
      <c r="T357" s="269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70" t="s">
        <v>223</v>
      </c>
      <c r="AU357" s="270" t="s">
        <v>82</v>
      </c>
      <c r="AV357" s="13" t="s">
        <v>82</v>
      </c>
      <c r="AW357" s="13" t="s">
        <v>30</v>
      </c>
      <c r="AX357" s="13" t="s">
        <v>80</v>
      </c>
      <c r="AY357" s="270" t="s">
        <v>174</v>
      </c>
    </row>
    <row r="358" spans="1:65" s="2" customFormat="1" ht="21.6" customHeight="1">
      <c r="A358" s="39"/>
      <c r="B358" s="40"/>
      <c r="C358" s="245" t="s">
        <v>934</v>
      </c>
      <c r="D358" s="245" t="s">
        <v>176</v>
      </c>
      <c r="E358" s="246" t="s">
        <v>935</v>
      </c>
      <c r="F358" s="247" t="s">
        <v>936</v>
      </c>
      <c r="G358" s="248" t="s">
        <v>208</v>
      </c>
      <c r="H358" s="249">
        <v>38.3</v>
      </c>
      <c r="I358" s="250"/>
      <c r="J358" s="251">
        <f>ROUND(I358*H358,2)</f>
        <v>0</v>
      </c>
      <c r="K358" s="252"/>
      <c r="L358" s="45"/>
      <c r="M358" s="253" t="s">
        <v>1</v>
      </c>
      <c r="N358" s="254" t="s">
        <v>38</v>
      </c>
      <c r="O358" s="92"/>
      <c r="P358" s="255">
        <f>O358*H358</f>
        <v>0</v>
      </c>
      <c r="Q358" s="255">
        <v>0.00169</v>
      </c>
      <c r="R358" s="255">
        <f>Q358*H358</f>
        <v>0.06472699999999999</v>
      </c>
      <c r="S358" s="255">
        <v>0</v>
      </c>
      <c r="T358" s="256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57" t="s">
        <v>241</v>
      </c>
      <c r="AT358" s="257" t="s">
        <v>176</v>
      </c>
      <c r="AU358" s="257" t="s">
        <v>82</v>
      </c>
      <c r="AY358" s="18" t="s">
        <v>174</v>
      </c>
      <c r="BE358" s="258">
        <f>IF(N358="základní",J358,0)</f>
        <v>0</v>
      </c>
      <c r="BF358" s="258">
        <f>IF(N358="snížená",J358,0)</f>
        <v>0</v>
      </c>
      <c r="BG358" s="258">
        <f>IF(N358="zákl. přenesená",J358,0)</f>
        <v>0</v>
      </c>
      <c r="BH358" s="258">
        <f>IF(N358="sníž. přenesená",J358,0)</f>
        <v>0</v>
      </c>
      <c r="BI358" s="258">
        <f>IF(N358="nulová",J358,0)</f>
        <v>0</v>
      </c>
      <c r="BJ358" s="18" t="s">
        <v>80</v>
      </c>
      <c r="BK358" s="258">
        <f>ROUND(I358*H358,2)</f>
        <v>0</v>
      </c>
      <c r="BL358" s="18" t="s">
        <v>241</v>
      </c>
      <c r="BM358" s="257" t="s">
        <v>937</v>
      </c>
    </row>
    <row r="359" spans="1:51" s="13" customFormat="1" ht="12">
      <c r="A359" s="13"/>
      <c r="B359" s="259"/>
      <c r="C359" s="260"/>
      <c r="D359" s="261" t="s">
        <v>223</v>
      </c>
      <c r="E359" s="262" t="s">
        <v>1</v>
      </c>
      <c r="F359" s="263" t="s">
        <v>938</v>
      </c>
      <c r="G359" s="260"/>
      <c r="H359" s="264">
        <v>38.3</v>
      </c>
      <c r="I359" s="265"/>
      <c r="J359" s="260"/>
      <c r="K359" s="260"/>
      <c r="L359" s="266"/>
      <c r="M359" s="267"/>
      <c r="N359" s="268"/>
      <c r="O359" s="268"/>
      <c r="P359" s="268"/>
      <c r="Q359" s="268"/>
      <c r="R359" s="268"/>
      <c r="S359" s="268"/>
      <c r="T359" s="269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70" t="s">
        <v>223</v>
      </c>
      <c r="AU359" s="270" t="s">
        <v>82</v>
      </c>
      <c r="AV359" s="13" t="s">
        <v>82</v>
      </c>
      <c r="AW359" s="13" t="s">
        <v>30</v>
      </c>
      <c r="AX359" s="13" t="s">
        <v>80</v>
      </c>
      <c r="AY359" s="270" t="s">
        <v>174</v>
      </c>
    </row>
    <row r="360" spans="1:65" s="2" customFormat="1" ht="21.6" customHeight="1">
      <c r="A360" s="39"/>
      <c r="B360" s="40"/>
      <c r="C360" s="245" t="s">
        <v>939</v>
      </c>
      <c r="D360" s="245" t="s">
        <v>176</v>
      </c>
      <c r="E360" s="246" t="s">
        <v>940</v>
      </c>
      <c r="F360" s="247" t="s">
        <v>941</v>
      </c>
      <c r="G360" s="248" t="s">
        <v>179</v>
      </c>
      <c r="H360" s="249">
        <v>4</v>
      </c>
      <c r="I360" s="250"/>
      <c r="J360" s="251">
        <f>ROUND(I360*H360,2)</f>
        <v>0</v>
      </c>
      <c r="K360" s="252"/>
      <c r="L360" s="45"/>
      <c r="M360" s="253" t="s">
        <v>1</v>
      </c>
      <c r="N360" s="254" t="s">
        <v>38</v>
      </c>
      <c r="O360" s="92"/>
      <c r="P360" s="255">
        <f>O360*H360</f>
        <v>0</v>
      </c>
      <c r="Q360" s="255">
        <v>0.00036</v>
      </c>
      <c r="R360" s="255">
        <f>Q360*H360</f>
        <v>0.00144</v>
      </c>
      <c r="S360" s="255">
        <v>0</v>
      </c>
      <c r="T360" s="256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57" t="s">
        <v>241</v>
      </c>
      <c r="AT360" s="257" t="s">
        <v>176</v>
      </c>
      <c r="AU360" s="257" t="s">
        <v>82</v>
      </c>
      <c r="AY360" s="18" t="s">
        <v>174</v>
      </c>
      <c r="BE360" s="258">
        <f>IF(N360="základní",J360,0)</f>
        <v>0</v>
      </c>
      <c r="BF360" s="258">
        <f>IF(N360="snížená",J360,0)</f>
        <v>0</v>
      </c>
      <c r="BG360" s="258">
        <f>IF(N360="zákl. přenesená",J360,0)</f>
        <v>0</v>
      </c>
      <c r="BH360" s="258">
        <f>IF(N360="sníž. přenesená",J360,0)</f>
        <v>0</v>
      </c>
      <c r="BI360" s="258">
        <f>IF(N360="nulová",J360,0)</f>
        <v>0</v>
      </c>
      <c r="BJ360" s="18" t="s">
        <v>80</v>
      </c>
      <c r="BK360" s="258">
        <f>ROUND(I360*H360,2)</f>
        <v>0</v>
      </c>
      <c r="BL360" s="18" t="s">
        <v>241</v>
      </c>
      <c r="BM360" s="257" t="s">
        <v>942</v>
      </c>
    </row>
    <row r="361" spans="1:65" s="2" customFormat="1" ht="32.4" customHeight="1">
      <c r="A361" s="39"/>
      <c r="B361" s="40"/>
      <c r="C361" s="245" t="s">
        <v>943</v>
      </c>
      <c r="D361" s="245" t="s">
        <v>176</v>
      </c>
      <c r="E361" s="246" t="s">
        <v>944</v>
      </c>
      <c r="F361" s="247" t="s">
        <v>945</v>
      </c>
      <c r="G361" s="248" t="s">
        <v>208</v>
      </c>
      <c r="H361" s="249">
        <v>13.9</v>
      </c>
      <c r="I361" s="250"/>
      <c r="J361" s="251">
        <f>ROUND(I361*H361,2)</f>
        <v>0</v>
      </c>
      <c r="K361" s="252"/>
      <c r="L361" s="45"/>
      <c r="M361" s="253" t="s">
        <v>1</v>
      </c>
      <c r="N361" s="254" t="s">
        <v>38</v>
      </c>
      <c r="O361" s="92"/>
      <c r="P361" s="255">
        <f>O361*H361</f>
        <v>0</v>
      </c>
      <c r="Q361" s="255">
        <v>0.00217</v>
      </c>
      <c r="R361" s="255">
        <f>Q361*H361</f>
        <v>0.030163000000000002</v>
      </c>
      <c r="S361" s="255">
        <v>0</v>
      </c>
      <c r="T361" s="256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57" t="s">
        <v>241</v>
      </c>
      <c r="AT361" s="257" t="s">
        <v>176</v>
      </c>
      <c r="AU361" s="257" t="s">
        <v>82</v>
      </c>
      <c r="AY361" s="18" t="s">
        <v>174</v>
      </c>
      <c r="BE361" s="258">
        <f>IF(N361="základní",J361,0)</f>
        <v>0</v>
      </c>
      <c r="BF361" s="258">
        <f>IF(N361="snížená",J361,0)</f>
        <v>0</v>
      </c>
      <c r="BG361" s="258">
        <f>IF(N361="zákl. přenesená",J361,0)</f>
        <v>0</v>
      </c>
      <c r="BH361" s="258">
        <f>IF(N361="sníž. přenesená",J361,0)</f>
        <v>0</v>
      </c>
      <c r="BI361" s="258">
        <f>IF(N361="nulová",J361,0)</f>
        <v>0</v>
      </c>
      <c r="BJ361" s="18" t="s">
        <v>80</v>
      </c>
      <c r="BK361" s="258">
        <f>ROUND(I361*H361,2)</f>
        <v>0</v>
      </c>
      <c r="BL361" s="18" t="s">
        <v>241</v>
      </c>
      <c r="BM361" s="257" t="s">
        <v>946</v>
      </c>
    </row>
    <row r="362" spans="1:51" s="13" customFormat="1" ht="12">
      <c r="A362" s="13"/>
      <c r="B362" s="259"/>
      <c r="C362" s="260"/>
      <c r="D362" s="261" t="s">
        <v>223</v>
      </c>
      <c r="E362" s="262" t="s">
        <v>1</v>
      </c>
      <c r="F362" s="263" t="s">
        <v>947</v>
      </c>
      <c r="G362" s="260"/>
      <c r="H362" s="264">
        <v>13.9</v>
      </c>
      <c r="I362" s="265"/>
      <c r="J362" s="260"/>
      <c r="K362" s="260"/>
      <c r="L362" s="266"/>
      <c r="M362" s="267"/>
      <c r="N362" s="268"/>
      <c r="O362" s="268"/>
      <c r="P362" s="268"/>
      <c r="Q362" s="268"/>
      <c r="R362" s="268"/>
      <c r="S362" s="268"/>
      <c r="T362" s="269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70" t="s">
        <v>223</v>
      </c>
      <c r="AU362" s="270" t="s">
        <v>82</v>
      </c>
      <c r="AV362" s="13" t="s">
        <v>82</v>
      </c>
      <c r="AW362" s="13" t="s">
        <v>30</v>
      </c>
      <c r="AX362" s="13" t="s">
        <v>80</v>
      </c>
      <c r="AY362" s="270" t="s">
        <v>174</v>
      </c>
    </row>
    <row r="363" spans="1:65" s="2" customFormat="1" ht="21.6" customHeight="1">
      <c r="A363" s="39"/>
      <c r="B363" s="40"/>
      <c r="C363" s="245" t="s">
        <v>948</v>
      </c>
      <c r="D363" s="245" t="s">
        <v>176</v>
      </c>
      <c r="E363" s="246" t="s">
        <v>949</v>
      </c>
      <c r="F363" s="247" t="s">
        <v>950</v>
      </c>
      <c r="G363" s="248" t="s">
        <v>747</v>
      </c>
      <c r="H363" s="296"/>
      <c r="I363" s="250"/>
      <c r="J363" s="251">
        <f>ROUND(I363*H363,2)</f>
        <v>0</v>
      </c>
      <c r="K363" s="252"/>
      <c r="L363" s="45"/>
      <c r="M363" s="253" t="s">
        <v>1</v>
      </c>
      <c r="N363" s="254" t="s">
        <v>38</v>
      </c>
      <c r="O363" s="92"/>
      <c r="P363" s="255">
        <f>O363*H363</f>
        <v>0</v>
      </c>
      <c r="Q363" s="255">
        <v>0</v>
      </c>
      <c r="R363" s="255">
        <f>Q363*H363</f>
        <v>0</v>
      </c>
      <c r="S363" s="255">
        <v>0</v>
      </c>
      <c r="T363" s="256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57" t="s">
        <v>241</v>
      </c>
      <c r="AT363" s="257" t="s">
        <v>176</v>
      </c>
      <c r="AU363" s="257" t="s">
        <v>82</v>
      </c>
      <c r="AY363" s="18" t="s">
        <v>174</v>
      </c>
      <c r="BE363" s="258">
        <f>IF(N363="základní",J363,0)</f>
        <v>0</v>
      </c>
      <c r="BF363" s="258">
        <f>IF(N363="snížená",J363,0)</f>
        <v>0</v>
      </c>
      <c r="BG363" s="258">
        <f>IF(N363="zákl. přenesená",J363,0)</f>
        <v>0</v>
      </c>
      <c r="BH363" s="258">
        <f>IF(N363="sníž. přenesená",J363,0)</f>
        <v>0</v>
      </c>
      <c r="BI363" s="258">
        <f>IF(N363="nulová",J363,0)</f>
        <v>0</v>
      </c>
      <c r="BJ363" s="18" t="s">
        <v>80</v>
      </c>
      <c r="BK363" s="258">
        <f>ROUND(I363*H363,2)</f>
        <v>0</v>
      </c>
      <c r="BL363" s="18" t="s">
        <v>241</v>
      </c>
      <c r="BM363" s="257" t="s">
        <v>951</v>
      </c>
    </row>
    <row r="364" spans="1:63" s="12" customFormat="1" ht="22.8" customHeight="1">
      <c r="A364" s="12"/>
      <c r="B364" s="229"/>
      <c r="C364" s="230"/>
      <c r="D364" s="231" t="s">
        <v>72</v>
      </c>
      <c r="E364" s="243" t="s">
        <v>952</v>
      </c>
      <c r="F364" s="243" t="s">
        <v>953</v>
      </c>
      <c r="G364" s="230"/>
      <c r="H364" s="230"/>
      <c r="I364" s="233"/>
      <c r="J364" s="244">
        <f>BK364</f>
        <v>0</v>
      </c>
      <c r="K364" s="230"/>
      <c r="L364" s="235"/>
      <c r="M364" s="236"/>
      <c r="N364" s="237"/>
      <c r="O364" s="237"/>
      <c r="P364" s="238">
        <f>SUM(P365:P368)</f>
        <v>0</v>
      </c>
      <c r="Q364" s="237"/>
      <c r="R364" s="238">
        <f>SUM(R365:R368)</f>
        <v>0</v>
      </c>
      <c r="S364" s="237"/>
      <c r="T364" s="239">
        <f>SUM(T365:T368)</f>
        <v>2.3606019</v>
      </c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R364" s="240" t="s">
        <v>82</v>
      </c>
      <c r="AT364" s="241" t="s">
        <v>72</v>
      </c>
      <c r="AU364" s="241" t="s">
        <v>80</v>
      </c>
      <c r="AY364" s="240" t="s">
        <v>174</v>
      </c>
      <c r="BK364" s="242">
        <f>SUM(BK365:BK368)</f>
        <v>0</v>
      </c>
    </row>
    <row r="365" spans="1:65" s="2" customFormat="1" ht="21.6" customHeight="1">
      <c r="A365" s="39"/>
      <c r="B365" s="40"/>
      <c r="C365" s="245" t="s">
        <v>954</v>
      </c>
      <c r="D365" s="245" t="s">
        <v>176</v>
      </c>
      <c r="E365" s="246" t="s">
        <v>955</v>
      </c>
      <c r="F365" s="247" t="s">
        <v>956</v>
      </c>
      <c r="G365" s="248" t="s">
        <v>188</v>
      </c>
      <c r="H365" s="249">
        <v>245.13</v>
      </c>
      <c r="I365" s="250"/>
      <c r="J365" s="251">
        <f>ROUND(I365*H365,2)</f>
        <v>0</v>
      </c>
      <c r="K365" s="252"/>
      <c r="L365" s="45"/>
      <c r="M365" s="253" t="s">
        <v>1</v>
      </c>
      <c r="N365" s="254" t="s">
        <v>38</v>
      </c>
      <c r="O365" s="92"/>
      <c r="P365" s="255">
        <f>O365*H365</f>
        <v>0</v>
      </c>
      <c r="Q365" s="255">
        <v>0</v>
      </c>
      <c r="R365" s="255">
        <f>Q365*H365</f>
        <v>0</v>
      </c>
      <c r="S365" s="255">
        <v>0.0095</v>
      </c>
      <c r="T365" s="256">
        <f>S365*H365</f>
        <v>2.328735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57" t="s">
        <v>241</v>
      </c>
      <c r="AT365" s="257" t="s">
        <v>176</v>
      </c>
      <c r="AU365" s="257" t="s">
        <v>82</v>
      </c>
      <c r="AY365" s="18" t="s">
        <v>174</v>
      </c>
      <c r="BE365" s="258">
        <f>IF(N365="základní",J365,0)</f>
        <v>0</v>
      </c>
      <c r="BF365" s="258">
        <f>IF(N365="snížená",J365,0)</f>
        <v>0</v>
      </c>
      <c r="BG365" s="258">
        <f>IF(N365="zákl. přenesená",J365,0)</f>
        <v>0</v>
      </c>
      <c r="BH365" s="258">
        <f>IF(N365="sníž. přenesená",J365,0)</f>
        <v>0</v>
      </c>
      <c r="BI365" s="258">
        <f>IF(N365="nulová",J365,0)</f>
        <v>0</v>
      </c>
      <c r="BJ365" s="18" t="s">
        <v>80</v>
      </c>
      <c r="BK365" s="258">
        <f>ROUND(I365*H365,2)</f>
        <v>0</v>
      </c>
      <c r="BL365" s="18" t="s">
        <v>241</v>
      </c>
      <c r="BM365" s="257" t="s">
        <v>957</v>
      </c>
    </row>
    <row r="366" spans="1:51" s="13" customFormat="1" ht="12">
      <c r="A366" s="13"/>
      <c r="B366" s="259"/>
      <c r="C366" s="260"/>
      <c r="D366" s="261" t="s">
        <v>223</v>
      </c>
      <c r="E366" s="262" t="s">
        <v>1</v>
      </c>
      <c r="F366" s="263" t="s">
        <v>958</v>
      </c>
      <c r="G366" s="260"/>
      <c r="H366" s="264">
        <v>245.13</v>
      </c>
      <c r="I366" s="265"/>
      <c r="J366" s="260"/>
      <c r="K366" s="260"/>
      <c r="L366" s="266"/>
      <c r="M366" s="267"/>
      <c r="N366" s="268"/>
      <c r="O366" s="268"/>
      <c r="P366" s="268"/>
      <c r="Q366" s="268"/>
      <c r="R366" s="268"/>
      <c r="S366" s="268"/>
      <c r="T366" s="269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70" t="s">
        <v>223</v>
      </c>
      <c r="AU366" s="270" t="s">
        <v>82</v>
      </c>
      <c r="AV366" s="13" t="s">
        <v>82</v>
      </c>
      <c r="AW366" s="13" t="s">
        <v>30</v>
      </c>
      <c r="AX366" s="13" t="s">
        <v>80</v>
      </c>
      <c r="AY366" s="270" t="s">
        <v>174</v>
      </c>
    </row>
    <row r="367" spans="1:65" s="2" customFormat="1" ht="21.6" customHeight="1">
      <c r="A367" s="39"/>
      <c r="B367" s="40"/>
      <c r="C367" s="245" t="s">
        <v>959</v>
      </c>
      <c r="D367" s="245" t="s">
        <v>176</v>
      </c>
      <c r="E367" s="246" t="s">
        <v>960</v>
      </c>
      <c r="F367" s="247" t="s">
        <v>961</v>
      </c>
      <c r="G367" s="248" t="s">
        <v>208</v>
      </c>
      <c r="H367" s="249">
        <v>17.4</v>
      </c>
      <c r="I367" s="250"/>
      <c r="J367" s="251">
        <f>ROUND(I367*H367,2)</f>
        <v>0</v>
      </c>
      <c r="K367" s="252"/>
      <c r="L367" s="45"/>
      <c r="M367" s="253" t="s">
        <v>1</v>
      </c>
      <c r="N367" s="254" t="s">
        <v>38</v>
      </c>
      <c r="O367" s="92"/>
      <c r="P367" s="255">
        <f>O367*H367</f>
        <v>0</v>
      </c>
      <c r="Q367" s="255">
        <v>0</v>
      </c>
      <c r="R367" s="255">
        <f>Q367*H367</f>
        <v>0</v>
      </c>
      <c r="S367" s="255">
        <v>0</v>
      </c>
      <c r="T367" s="256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57" t="s">
        <v>241</v>
      </c>
      <c r="AT367" s="257" t="s">
        <v>176</v>
      </c>
      <c r="AU367" s="257" t="s">
        <v>82</v>
      </c>
      <c r="AY367" s="18" t="s">
        <v>174</v>
      </c>
      <c r="BE367" s="258">
        <f>IF(N367="základní",J367,0)</f>
        <v>0</v>
      </c>
      <c r="BF367" s="258">
        <f>IF(N367="snížená",J367,0)</f>
        <v>0</v>
      </c>
      <c r="BG367" s="258">
        <f>IF(N367="zákl. přenesená",J367,0)</f>
        <v>0</v>
      </c>
      <c r="BH367" s="258">
        <f>IF(N367="sníž. přenesená",J367,0)</f>
        <v>0</v>
      </c>
      <c r="BI367" s="258">
        <f>IF(N367="nulová",J367,0)</f>
        <v>0</v>
      </c>
      <c r="BJ367" s="18" t="s">
        <v>80</v>
      </c>
      <c r="BK367" s="258">
        <f>ROUND(I367*H367,2)</f>
        <v>0</v>
      </c>
      <c r="BL367" s="18" t="s">
        <v>241</v>
      </c>
      <c r="BM367" s="257" t="s">
        <v>962</v>
      </c>
    </row>
    <row r="368" spans="1:65" s="2" customFormat="1" ht="21.6" customHeight="1">
      <c r="A368" s="39"/>
      <c r="B368" s="40"/>
      <c r="C368" s="245" t="s">
        <v>963</v>
      </c>
      <c r="D368" s="245" t="s">
        <v>176</v>
      </c>
      <c r="E368" s="246" t="s">
        <v>964</v>
      </c>
      <c r="F368" s="247" t="s">
        <v>965</v>
      </c>
      <c r="G368" s="248" t="s">
        <v>188</v>
      </c>
      <c r="H368" s="249">
        <v>245.13</v>
      </c>
      <c r="I368" s="250"/>
      <c r="J368" s="251">
        <f>ROUND(I368*H368,2)</f>
        <v>0</v>
      </c>
      <c r="K368" s="252"/>
      <c r="L368" s="45"/>
      <c r="M368" s="253" t="s">
        <v>1</v>
      </c>
      <c r="N368" s="254" t="s">
        <v>38</v>
      </c>
      <c r="O368" s="92"/>
      <c r="P368" s="255">
        <f>O368*H368</f>
        <v>0</v>
      </c>
      <c r="Q368" s="255">
        <v>0</v>
      </c>
      <c r="R368" s="255">
        <f>Q368*H368</f>
        <v>0</v>
      </c>
      <c r="S368" s="255">
        <v>0.00013</v>
      </c>
      <c r="T368" s="256">
        <f>S368*H368</f>
        <v>0.0318669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57" t="s">
        <v>241</v>
      </c>
      <c r="AT368" s="257" t="s">
        <v>176</v>
      </c>
      <c r="AU368" s="257" t="s">
        <v>82</v>
      </c>
      <c r="AY368" s="18" t="s">
        <v>174</v>
      </c>
      <c r="BE368" s="258">
        <f>IF(N368="základní",J368,0)</f>
        <v>0</v>
      </c>
      <c r="BF368" s="258">
        <f>IF(N368="snížená",J368,0)</f>
        <v>0</v>
      </c>
      <c r="BG368" s="258">
        <f>IF(N368="zákl. přenesená",J368,0)</f>
        <v>0</v>
      </c>
      <c r="BH368" s="258">
        <f>IF(N368="sníž. přenesená",J368,0)</f>
        <v>0</v>
      </c>
      <c r="BI368" s="258">
        <f>IF(N368="nulová",J368,0)</f>
        <v>0</v>
      </c>
      <c r="BJ368" s="18" t="s">
        <v>80</v>
      </c>
      <c r="BK368" s="258">
        <f>ROUND(I368*H368,2)</f>
        <v>0</v>
      </c>
      <c r="BL368" s="18" t="s">
        <v>241</v>
      </c>
      <c r="BM368" s="257" t="s">
        <v>966</v>
      </c>
    </row>
    <row r="369" spans="1:63" s="12" customFormat="1" ht="22.8" customHeight="1">
      <c r="A369" s="12"/>
      <c r="B369" s="229"/>
      <c r="C369" s="230"/>
      <c r="D369" s="231" t="s">
        <v>72</v>
      </c>
      <c r="E369" s="243" t="s">
        <v>967</v>
      </c>
      <c r="F369" s="243" t="s">
        <v>968</v>
      </c>
      <c r="G369" s="230"/>
      <c r="H369" s="230"/>
      <c r="I369" s="233"/>
      <c r="J369" s="244">
        <f>BK369</f>
        <v>0</v>
      </c>
      <c r="K369" s="230"/>
      <c r="L369" s="235"/>
      <c r="M369" s="236"/>
      <c r="N369" s="237"/>
      <c r="O369" s="237"/>
      <c r="P369" s="238">
        <f>SUM(P370:P383)</f>
        <v>0</v>
      </c>
      <c r="Q369" s="237"/>
      <c r="R369" s="238">
        <f>SUM(R370:R383)</f>
        <v>0</v>
      </c>
      <c r="S369" s="237"/>
      <c r="T369" s="239">
        <f>SUM(T370:T383)</f>
        <v>0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240" t="s">
        <v>82</v>
      </c>
      <c r="AT369" s="241" t="s">
        <v>72</v>
      </c>
      <c r="AU369" s="241" t="s">
        <v>80</v>
      </c>
      <c r="AY369" s="240" t="s">
        <v>174</v>
      </c>
      <c r="BK369" s="242">
        <f>SUM(BK370:BK383)</f>
        <v>0</v>
      </c>
    </row>
    <row r="370" spans="1:65" s="2" customFormat="1" ht="32.4" customHeight="1">
      <c r="A370" s="39"/>
      <c r="B370" s="40"/>
      <c r="C370" s="245" t="s">
        <v>969</v>
      </c>
      <c r="D370" s="245" t="s">
        <v>176</v>
      </c>
      <c r="E370" s="246" t="s">
        <v>970</v>
      </c>
      <c r="F370" s="247" t="s">
        <v>971</v>
      </c>
      <c r="G370" s="248" t="s">
        <v>188</v>
      </c>
      <c r="H370" s="249">
        <v>8</v>
      </c>
      <c r="I370" s="250"/>
      <c r="J370" s="251">
        <f>ROUND(I370*H370,2)</f>
        <v>0</v>
      </c>
      <c r="K370" s="252"/>
      <c r="L370" s="45"/>
      <c r="M370" s="253" t="s">
        <v>1</v>
      </c>
      <c r="N370" s="254" t="s">
        <v>38</v>
      </c>
      <c r="O370" s="92"/>
      <c r="P370" s="255">
        <f>O370*H370</f>
        <v>0</v>
      </c>
      <c r="Q370" s="255">
        <v>0</v>
      </c>
      <c r="R370" s="255">
        <f>Q370*H370</f>
        <v>0</v>
      </c>
      <c r="S370" s="255">
        <v>0</v>
      </c>
      <c r="T370" s="256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57" t="s">
        <v>241</v>
      </c>
      <c r="AT370" s="257" t="s">
        <v>176</v>
      </c>
      <c r="AU370" s="257" t="s">
        <v>82</v>
      </c>
      <c r="AY370" s="18" t="s">
        <v>174</v>
      </c>
      <c r="BE370" s="258">
        <f>IF(N370="základní",J370,0)</f>
        <v>0</v>
      </c>
      <c r="BF370" s="258">
        <f>IF(N370="snížená",J370,0)</f>
        <v>0</v>
      </c>
      <c r="BG370" s="258">
        <f>IF(N370="zákl. přenesená",J370,0)</f>
        <v>0</v>
      </c>
      <c r="BH370" s="258">
        <f>IF(N370="sníž. přenesená",J370,0)</f>
        <v>0</v>
      </c>
      <c r="BI370" s="258">
        <f>IF(N370="nulová",J370,0)</f>
        <v>0</v>
      </c>
      <c r="BJ370" s="18" t="s">
        <v>80</v>
      </c>
      <c r="BK370" s="258">
        <f>ROUND(I370*H370,2)</f>
        <v>0</v>
      </c>
      <c r="BL370" s="18" t="s">
        <v>241</v>
      </c>
      <c r="BM370" s="257" t="s">
        <v>972</v>
      </c>
    </row>
    <row r="371" spans="1:51" s="13" customFormat="1" ht="12">
      <c r="A371" s="13"/>
      <c r="B371" s="259"/>
      <c r="C371" s="260"/>
      <c r="D371" s="261" t="s">
        <v>223</v>
      </c>
      <c r="E371" s="262" t="s">
        <v>1</v>
      </c>
      <c r="F371" s="263" t="s">
        <v>973</v>
      </c>
      <c r="G371" s="260"/>
      <c r="H371" s="264">
        <v>8</v>
      </c>
      <c r="I371" s="265"/>
      <c r="J371" s="260"/>
      <c r="K371" s="260"/>
      <c r="L371" s="266"/>
      <c r="M371" s="267"/>
      <c r="N371" s="268"/>
      <c r="O371" s="268"/>
      <c r="P371" s="268"/>
      <c r="Q371" s="268"/>
      <c r="R371" s="268"/>
      <c r="S371" s="268"/>
      <c r="T371" s="269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70" t="s">
        <v>223</v>
      </c>
      <c r="AU371" s="270" t="s">
        <v>82</v>
      </c>
      <c r="AV371" s="13" t="s">
        <v>82</v>
      </c>
      <c r="AW371" s="13" t="s">
        <v>30</v>
      </c>
      <c r="AX371" s="13" t="s">
        <v>80</v>
      </c>
      <c r="AY371" s="270" t="s">
        <v>174</v>
      </c>
    </row>
    <row r="372" spans="1:65" s="2" customFormat="1" ht="21.6" customHeight="1">
      <c r="A372" s="39"/>
      <c r="B372" s="40"/>
      <c r="C372" s="245" t="s">
        <v>974</v>
      </c>
      <c r="D372" s="245" t="s">
        <v>176</v>
      </c>
      <c r="E372" s="246" t="s">
        <v>975</v>
      </c>
      <c r="F372" s="247" t="s">
        <v>976</v>
      </c>
      <c r="G372" s="248" t="s">
        <v>883</v>
      </c>
      <c r="H372" s="249">
        <v>5.5</v>
      </c>
      <c r="I372" s="250"/>
      <c r="J372" s="251">
        <f>ROUND(I372*H372,2)</f>
        <v>0</v>
      </c>
      <c r="K372" s="252"/>
      <c r="L372" s="45"/>
      <c r="M372" s="253" t="s">
        <v>1</v>
      </c>
      <c r="N372" s="254" t="s">
        <v>38</v>
      </c>
      <c r="O372" s="92"/>
      <c r="P372" s="255">
        <f>O372*H372</f>
        <v>0</v>
      </c>
      <c r="Q372" s="255">
        <v>0</v>
      </c>
      <c r="R372" s="255">
        <f>Q372*H372</f>
        <v>0</v>
      </c>
      <c r="S372" s="255">
        <v>0</v>
      </c>
      <c r="T372" s="256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57" t="s">
        <v>241</v>
      </c>
      <c r="AT372" s="257" t="s">
        <v>176</v>
      </c>
      <c r="AU372" s="257" t="s">
        <v>82</v>
      </c>
      <c r="AY372" s="18" t="s">
        <v>174</v>
      </c>
      <c r="BE372" s="258">
        <f>IF(N372="základní",J372,0)</f>
        <v>0</v>
      </c>
      <c r="BF372" s="258">
        <f>IF(N372="snížená",J372,0)</f>
        <v>0</v>
      </c>
      <c r="BG372" s="258">
        <f>IF(N372="zákl. přenesená",J372,0)</f>
        <v>0</v>
      </c>
      <c r="BH372" s="258">
        <f>IF(N372="sníž. přenesená",J372,0)</f>
        <v>0</v>
      </c>
      <c r="BI372" s="258">
        <f>IF(N372="nulová",J372,0)</f>
        <v>0</v>
      </c>
      <c r="BJ372" s="18" t="s">
        <v>80</v>
      </c>
      <c r="BK372" s="258">
        <f>ROUND(I372*H372,2)</f>
        <v>0</v>
      </c>
      <c r="BL372" s="18" t="s">
        <v>241</v>
      </c>
      <c r="BM372" s="257" t="s">
        <v>977</v>
      </c>
    </row>
    <row r="373" spans="1:65" s="2" customFormat="1" ht="14.4" customHeight="1">
      <c r="A373" s="39"/>
      <c r="B373" s="40"/>
      <c r="C373" s="245" t="s">
        <v>978</v>
      </c>
      <c r="D373" s="245" t="s">
        <v>176</v>
      </c>
      <c r="E373" s="246" t="s">
        <v>979</v>
      </c>
      <c r="F373" s="247" t="s">
        <v>980</v>
      </c>
      <c r="G373" s="248" t="s">
        <v>981</v>
      </c>
      <c r="H373" s="249">
        <v>1</v>
      </c>
      <c r="I373" s="250"/>
      <c r="J373" s="251">
        <f>ROUND(I373*H373,2)</f>
        <v>0</v>
      </c>
      <c r="K373" s="252"/>
      <c r="L373" s="45"/>
      <c r="M373" s="253" t="s">
        <v>1</v>
      </c>
      <c r="N373" s="254" t="s">
        <v>38</v>
      </c>
      <c r="O373" s="92"/>
      <c r="P373" s="255">
        <f>O373*H373</f>
        <v>0</v>
      </c>
      <c r="Q373" s="255">
        <v>0</v>
      </c>
      <c r="R373" s="255">
        <f>Q373*H373</f>
        <v>0</v>
      </c>
      <c r="S373" s="255">
        <v>0</v>
      </c>
      <c r="T373" s="256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57" t="s">
        <v>241</v>
      </c>
      <c r="AT373" s="257" t="s">
        <v>176</v>
      </c>
      <c r="AU373" s="257" t="s">
        <v>82</v>
      </c>
      <c r="AY373" s="18" t="s">
        <v>174</v>
      </c>
      <c r="BE373" s="258">
        <f>IF(N373="základní",J373,0)</f>
        <v>0</v>
      </c>
      <c r="BF373" s="258">
        <f>IF(N373="snížená",J373,0)</f>
        <v>0</v>
      </c>
      <c r="BG373" s="258">
        <f>IF(N373="zákl. přenesená",J373,0)</f>
        <v>0</v>
      </c>
      <c r="BH373" s="258">
        <f>IF(N373="sníž. přenesená",J373,0)</f>
        <v>0</v>
      </c>
      <c r="BI373" s="258">
        <f>IF(N373="nulová",J373,0)</f>
        <v>0</v>
      </c>
      <c r="BJ373" s="18" t="s">
        <v>80</v>
      </c>
      <c r="BK373" s="258">
        <f>ROUND(I373*H373,2)</f>
        <v>0</v>
      </c>
      <c r="BL373" s="18" t="s">
        <v>241</v>
      </c>
      <c r="BM373" s="257" t="s">
        <v>982</v>
      </c>
    </row>
    <row r="374" spans="1:51" s="13" customFormat="1" ht="12">
      <c r="A374" s="13"/>
      <c r="B374" s="259"/>
      <c r="C374" s="260"/>
      <c r="D374" s="261" t="s">
        <v>223</v>
      </c>
      <c r="E374" s="262" t="s">
        <v>1</v>
      </c>
      <c r="F374" s="263" t="s">
        <v>983</v>
      </c>
      <c r="G374" s="260"/>
      <c r="H374" s="264">
        <v>1</v>
      </c>
      <c r="I374" s="265"/>
      <c r="J374" s="260"/>
      <c r="K374" s="260"/>
      <c r="L374" s="266"/>
      <c r="M374" s="267"/>
      <c r="N374" s="268"/>
      <c r="O374" s="268"/>
      <c r="P374" s="268"/>
      <c r="Q374" s="268"/>
      <c r="R374" s="268"/>
      <c r="S374" s="268"/>
      <c r="T374" s="269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70" t="s">
        <v>223</v>
      </c>
      <c r="AU374" s="270" t="s">
        <v>82</v>
      </c>
      <c r="AV374" s="13" t="s">
        <v>82</v>
      </c>
      <c r="AW374" s="13" t="s">
        <v>30</v>
      </c>
      <c r="AX374" s="13" t="s">
        <v>80</v>
      </c>
      <c r="AY374" s="270" t="s">
        <v>174</v>
      </c>
    </row>
    <row r="375" spans="1:65" s="2" customFormat="1" ht="21.6" customHeight="1">
      <c r="A375" s="39"/>
      <c r="B375" s="40"/>
      <c r="C375" s="245" t="s">
        <v>984</v>
      </c>
      <c r="D375" s="245" t="s">
        <v>176</v>
      </c>
      <c r="E375" s="246" t="s">
        <v>985</v>
      </c>
      <c r="F375" s="247" t="s">
        <v>986</v>
      </c>
      <c r="G375" s="248" t="s">
        <v>987</v>
      </c>
      <c r="H375" s="249">
        <v>1</v>
      </c>
      <c r="I375" s="250"/>
      <c r="J375" s="251">
        <f>ROUND(I375*H375,2)</f>
        <v>0</v>
      </c>
      <c r="K375" s="252"/>
      <c r="L375" s="45"/>
      <c r="M375" s="253" t="s">
        <v>1</v>
      </c>
      <c r="N375" s="254" t="s">
        <v>38</v>
      </c>
      <c r="O375" s="92"/>
      <c r="P375" s="255">
        <f>O375*H375</f>
        <v>0</v>
      </c>
      <c r="Q375" s="255">
        <v>0</v>
      </c>
      <c r="R375" s="255">
        <f>Q375*H375</f>
        <v>0</v>
      </c>
      <c r="S375" s="255">
        <v>0</v>
      </c>
      <c r="T375" s="256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57" t="s">
        <v>241</v>
      </c>
      <c r="AT375" s="257" t="s">
        <v>176</v>
      </c>
      <c r="AU375" s="257" t="s">
        <v>82</v>
      </c>
      <c r="AY375" s="18" t="s">
        <v>174</v>
      </c>
      <c r="BE375" s="258">
        <f>IF(N375="základní",J375,0)</f>
        <v>0</v>
      </c>
      <c r="BF375" s="258">
        <f>IF(N375="snížená",J375,0)</f>
        <v>0</v>
      </c>
      <c r="BG375" s="258">
        <f>IF(N375="zákl. přenesená",J375,0)</f>
        <v>0</v>
      </c>
      <c r="BH375" s="258">
        <f>IF(N375="sníž. přenesená",J375,0)</f>
        <v>0</v>
      </c>
      <c r="BI375" s="258">
        <f>IF(N375="nulová",J375,0)</f>
        <v>0</v>
      </c>
      <c r="BJ375" s="18" t="s">
        <v>80</v>
      </c>
      <c r="BK375" s="258">
        <f>ROUND(I375*H375,2)</f>
        <v>0</v>
      </c>
      <c r="BL375" s="18" t="s">
        <v>241</v>
      </c>
      <c r="BM375" s="257" t="s">
        <v>988</v>
      </c>
    </row>
    <row r="376" spans="1:51" s="13" customFormat="1" ht="12">
      <c r="A376" s="13"/>
      <c r="B376" s="259"/>
      <c r="C376" s="260"/>
      <c r="D376" s="261" t="s">
        <v>223</v>
      </c>
      <c r="E376" s="262" t="s">
        <v>1</v>
      </c>
      <c r="F376" s="263" t="s">
        <v>989</v>
      </c>
      <c r="G376" s="260"/>
      <c r="H376" s="264">
        <v>1</v>
      </c>
      <c r="I376" s="265"/>
      <c r="J376" s="260"/>
      <c r="K376" s="260"/>
      <c r="L376" s="266"/>
      <c r="M376" s="267"/>
      <c r="N376" s="268"/>
      <c r="O376" s="268"/>
      <c r="P376" s="268"/>
      <c r="Q376" s="268"/>
      <c r="R376" s="268"/>
      <c r="S376" s="268"/>
      <c r="T376" s="269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70" t="s">
        <v>223</v>
      </c>
      <c r="AU376" s="270" t="s">
        <v>82</v>
      </c>
      <c r="AV376" s="13" t="s">
        <v>82</v>
      </c>
      <c r="AW376" s="13" t="s">
        <v>30</v>
      </c>
      <c r="AX376" s="13" t="s">
        <v>80</v>
      </c>
      <c r="AY376" s="270" t="s">
        <v>174</v>
      </c>
    </row>
    <row r="377" spans="1:65" s="2" customFormat="1" ht="14.4" customHeight="1">
      <c r="A377" s="39"/>
      <c r="B377" s="40"/>
      <c r="C377" s="245" t="s">
        <v>990</v>
      </c>
      <c r="D377" s="245" t="s">
        <v>176</v>
      </c>
      <c r="E377" s="246" t="s">
        <v>991</v>
      </c>
      <c r="F377" s="247" t="s">
        <v>992</v>
      </c>
      <c r="G377" s="248" t="s">
        <v>987</v>
      </c>
      <c r="H377" s="249">
        <v>1</v>
      </c>
      <c r="I377" s="250"/>
      <c r="J377" s="251">
        <f>ROUND(I377*H377,2)</f>
        <v>0</v>
      </c>
      <c r="K377" s="252"/>
      <c r="L377" s="45"/>
      <c r="M377" s="253" t="s">
        <v>1</v>
      </c>
      <c r="N377" s="254" t="s">
        <v>38</v>
      </c>
      <c r="O377" s="92"/>
      <c r="P377" s="255">
        <f>O377*H377</f>
        <v>0</v>
      </c>
      <c r="Q377" s="255">
        <v>0</v>
      </c>
      <c r="R377" s="255">
        <f>Q377*H377</f>
        <v>0</v>
      </c>
      <c r="S377" s="255">
        <v>0</v>
      </c>
      <c r="T377" s="256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57" t="s">
        <v>241</v>
      </c>
      <c r="AT377" s="257" t="s">
        <v>176</v>
      </c>
      <c r="AU377" s="257" t="s">
        <v>82</v>
      </c>
      <c r="AY377" s="18" t="s">
        <v>174</v>
      </c>
      <c r="BE377" s="258">
        <f>IF(N377="základní",J377,0)</f>
        <v>0</v>
      </c>
      <c r="BF377" s="258">
        <f>IF(N377="snížená",J377,0)</f>
        <v>0</v>
      </c>
      <c r="BG377" s="258">
        <f>IF(N377="zákl. přenesená",J377,0)</f>
        <v>0</v>
      </c>
      <c r="BH377" s="258">
        <f>IF(N377="sníž. přenesená",J377,0)</f>
        <v>0</v>
      </c>
      <c r="BI377" s="258">
        <f>IF(N377="nulová",J377,0)</f>
        <v>0</v>
      </c>
      <c r="BJ377" s="18" t="s">
        <v>80</v>
      </c>
      <c r="BK377" s="258">
        <f>ROUND(I377*H377,2)</f>
        <v>0</v>
      </c>
      <c r="BL377" s="18" t="s">
        <v>241</v>
      </c>
      <c r="BM377" s="257" t="s">
        <v>993</v>
      </c>
    </row>
    <row r="378" spans="1:51" s="13" customFormat="1" ht="12">
      <c r="A378" s="13"/>
      <c r="B378" s="259"/>
      <c r="C378" s="260"/>
      <c r="D378" s="261" t="s">
        <v>223</v>
      </c>
      <c r="E378" s="262" t="s">
        <v>1</v>
      </c>
      <c r="F378" s="263" t="s">
        <v>994</v>
      </c>
      <c r="G378" s="260"/>
      <c r="H378" s="264">
        <v>1</v>
      </c>
      <c r="I378" s="265"/>
      <c r="J378" s="260"/>
      <c r="K378" s="260"/>
      <c r="L378" s="266"/>
      <c r="M378" s="267"/>
      <c r="N378" s="268"/>
      <c r="O378" s="268"/>
      <c r="P378" s="268"/>
      <c r="Q378" s="268"/>
      <c r="R378" s="268"/>
      <c r="S378" s="268"/>
      <c r="T378" s="269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70" t="s">
        <v>223</v>
      </c>
      <c r="AU378" s="270" t="s">
        <v>82</v>
      </c>
      <c r="AV378" s="13" t="s">
        <v>82</v>
      </c>
      <c r="AW378" s="13" t="s">
        <v>30</v>
      </c>
      <c r="AX378" s="13" t="s">
        <v>80</v>
      </c>
      <c r="AY378" s="270" t="s">
        <v>174</v>
      </c>
    </row>
    <row r="379" spans="1:65" s="2" customFormat="1" ht="21.6" customHeight="1">
      <c r="A379" s="39"/>
      <c r="B379" s="40"/>
      <c r="C379" s="245" t="s">
        <v>995</v>
      </c>
      <c r="D379" s="245" t="s">
        <v>176</v>
      </c>
      <c r="E379" s="246" t="s">
        <v>996</v>
      </c>
      <c r="F379" s="247" t="s">
        <v>997</v>
      </c>
      <c r="G379" s="248" t="s">
        <v>987</v>
      </c>
      <c r="H379" s="249">
        <v>1</v>
      </c>
      <c r="I379" s="250"/>
      <c r="J379" s="251">
        <f>ROUND(I379*H379,2)</f>
        <v>0</v>
      </c>
      <c r="K379" s="252"/>
      <c r="L379" s="45"/>
      <c r="M379" s="253" t="s">
        <v>1</v>
      </c>
      <c r="N379" s="254" t="s">
        <v>38</v>
      </c>
      <c r="O379" s="92"/>
      <c r="P379" s="255">
        <f>O379*H379</f>
        <v>0</v>
      </c>
      <c r="Q379" s="255">
        <v>0</v>
      </c>
      <c r="R379" s="255">
        <f>Q379*H379</f>
        <v>0</v>
      </c>
      <c r="S379" s="255">
        <v>0</v>
      </c>
      <c r="T379" s="256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57" t="s">
        <v>241</v>
      </c>
      <c r="AT379" s="257" t="s">
        <v>176</v>
      </c>
      <c r="AU379" s="257" t="s">
        <v>82</v>
      </c>
      <c r="AY379" s="18" t="s">
        <v>174</v>
      </c>
      <c r="BE379" s="258">
        <f>IF(N379="základní",J379,0)</f>
        <v>0</v>
      </c>
      <c r="BF379" s="258">
        <f>IF(N379="snížená",J379,0)</f>
        <v>0</v>
      </c>
      <c r="BG379" s="258">
        <f>IF(N379="zákl. přenesená",J379,0)</f>
        <v>0</v>
      </c>
      <c r="BH379" s="258">
        <f>IF(N379="sníž. přenesená",J379,0)</f>
        <v>0</v>
      </c>
      <c r="BI379" s="258">
        <f>IF(N379="nulová",J379,0)</f>
        <v>0</v>
      </c>
      <c r="BJ379" s="18" t="s">
        <v>80</v>
      </c>
      <c r="BK379" s="258">
        <f>ROUND(I379*H379,2)</f>
        <v>0</v>
      </c>
      <c r="BL379" s="18" t="s">
        <v>241</v>
      </c>
      <c r="BM379" s="257" t="s">
        <v>998</v>
      </c>
    </row>
    <row r="380" spans="1:51" s="13" customFormat="1" ht="12">
      <c r="A380" s="13"/>
      <c r="B380" s="259"/>
      <c r="C380" s="260"/>
      <c r="D380" s="261" t="s">
        <v>223</v>
      </c>
      <c r="E380" s="262" t="s">
        <v>1</v>
      </c>
      <c r="F380" s="263" t="s">
        <v>999</v>
      </c>
      <c r="G380" s="260"/>
      <c r="H380" s="264">
        <v>1</v>
      </c>
      <c r="I380" s="265"/>
      <c r="J380" s="260"/>
      <c r="K380" s="260"/>
      <c r="L380" s="266"/>
      <c r="M380" s="267"/>
      <c r="N380" s="268"/>
      <c r="O380" s="268"/>
      <c r="P380" s="268"/>
      <c r="Q380" s="268"/>
      <c r="R380" s="268"/>
      <c r="S380" s="268"/>
      <c r="T380" s="269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70" t="s">
        <v>223</v>
      </c>
      <c r="AU380" s="270" t="s">
        <v>82</v>
      </c>
      <c r="AV380" s="13" t="s">
        <v>82</v>
      </c>
      <c r="AW380" s="13" t="s">
        <v>30</v>
      </c>
      <c r="AX380" s="13" t="s">
        <v>80</v>
      </c>
      <c r="AY380" s="270" t="s">
        <v>174</v>
      </c>
    </row>
    <row r="381" spans="1:65" s="2" customFormat="1" ht="21.6" customHeight="1">
      <c r="A381" s="39"/>
      <c r="B381" s="40"/>
      <c r="C381" s="245" t="s">
        <v>1000</v>
      </c>
      <c r="D381" s="245" t="s">
        <v>176</v>
      </c>
      <c r="E381" s="246" t="s">
        <v>1001</v>
      </c>
      <c r="F381" s="247" t="s">
        <v>1002</v>
      </c>
      <c r="G381" s="248" t="s">
        <v>987</v>
      </c>
      <c r="H381" s="249">
        <v>1</v>
      </c>
      <c r="I381" s="250"/>
      <c r="J381" s="251">
        <f>ROUND(I381*H381,2)</f>
        <v>0</v>
      </c>
      <c r="K381" s="252"/>
      <c r="L381" s="45"/>
      <c r="M381" s="253" t="s">
        <v>1</v>
      </c>
      <c r="N381" s="254" t="s">
        <v>38</v>
      </c>
      <c r="O381" s="92"/>
      <c r="P381" s="255">
        <f>O381*H381</f>
        <v>0</v>
      </c>
      <c r="Q381" s="255">
        <v>0</v>
      </c>
      <c r="R381" s="255">
        <f>Q381*H381</f>
        <v>0</v>
      </c>
      <c r="S381" s="255">
        <v>0</v>
      </c>
      <c r="T381" s="256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57" t="s">
        <v>241</v>
      </c>
      <c r="AT381" s="257" t="s">
        <v>176</v>
      </c>
      <c r="AU381" s="257" t="s">
        <v>82</v>
      </c>
      <c r="AY381" s="18" t="s">
        <v>174</v>
      </c>
      <c r="BE381" s="258">
        <f>IF(N381="základní",J381,0)</f>
        <v>0</v>
      </c>
      <c r="BF381" s="258">
        <f>IF(N381="snížená",J381,0)</f>
        <v>0</v>
      </c>
      <c r="BG381" s="258">
        <f>IF(N381="zákl. přenesená",J381,0)</f>
        <v>0</v>
      </c>
      <c r="BH381" s="258">
        <f>IF(N381="sníž. přenesená",J381,0)</f>
        <v>0</v>
      </c>
      <c r="BI381" s="258">
        <f>IF(N381="nulová",J381,0)</f>
        <v>0</v>
      </c>
      <c r="BJ381" s="18" t="s">
        <v>80</v>
      </c>
      <c r="BK381" s="258">
        <f>ROUND(I381*H381,2)</f>
        <v>0</v>
      </c>
      <c r="BL381" s="18" t="s">
        <v>241</v>
      </c>
      <c r="BM381" s="257" t="s">
        <v>1003</v>
      </c>
    </row>
    <row r="382" spans="1:51" s="13" customFormat="1" ht="12">
      <c r="A382" s="13"/>
      <c r="B382" s="259"/>
      <c r="C382" s="260"/>
      <c r="D382" s="261" t="s">
        <v>223</v>
      </c>
      <c r="E382" s="262" t="s">
        <v>1</v>
      </c>
      <c r="F382" s="263" t="s">
        <v>1004</v>
      </c>
      <c r="G382" s="260"/>
      <c r="H382" s="264">
        <v>1</v>
      </c>
      <c r="I382" s="265"/>
      <c r="J382" s="260"/>
      <c r="K382" s="260"/>
      <c r="L382" s="266"/>
      <c r="M382" s="267"/>
      <c r="N382" s="268"/>
      <c r="O382" s="268"/>
      <c r="P382" s="268"/>
      <c r="Q382" s="268"/>
      <c r="R382" s="268"/>
      <c r="S382" s="268"/>
      <c r="T382" s="269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70" t="s">
        <v>223</v>
      </c>
      <c r="AU382" s="270" t="s">
        <v>82</v>
      </c>
      <c r="AV382" s="13" t="s">
        <v>82</v>
      </c>
      <c r="AW382" s="13" t="s">
        <v>30</v>
      </c>
      <c r="AX382" s="13" t="s">
        <v>80</v>
      </c>
      <c r="AY382" s="270" t="s">
        <v>174</v>
      </c>
    </row>
    <row r="383" spans="1:65" s="2" customFormat="1" ht="21.6" customHeight="1">
      <c r="A383" s="39"/>
      <c r="B383" s="40"/>
      <c r="C383" s="245" t="s">
        <v>1005</v>
      </c>
      <c r="D383" s="245" t="s">
        <v>176</v>
      </c>
      <c r="E383" s="246" t="s">
        <v>1006</v>
      </c>
      <c r="F383" s="247" t="s">
        <v>1007</v>
      </c>
      <c r="G383" s="248" t="s">
        <v>747</v>
      </c>
      <c r="H383" s="296"/>
      <c r="I383" s="250"/>
      <c r="J383" s="251">
        <f>ROUND(I383*H383,2)</f>
        <v>0</v>
      </c>
      <c r="K383" s="252"/>
      <c r="L383" s="45"/>
      <c r="M383" s="253" t="s">
        <v>1</v>
      </c>
      <c r="N383" s="254" t="s">
        <v>38</v>
      </c>
      <c r="O383" s="92"/>
      <c r="P383" s="255">
        <f>O383*H383</f>
        <v>0</v>
      </c>
      <c r="Q383" s="255">
        <v>0</v>
      </c>
      <c r="R383" s="255">
        <f>Q383*H383</f>
        <v>0</v>
      </c>
      <c r="S383" s="255">
        <v>0</v>
      </c>
      <c r="T383" s="256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57" t="s">
        <v>241</v>
      </c>
      <c r="AT383" s="257" t="s">
        <v>176</v>
      </c>
      <c r="AU383" s="257" t="s">
        <v>82</v>
      </c>
      <c r="AY383" s="18" t="s">
        <v>174</v>
      </c>
      <c r="BE383" s="258">
        <f>IF(N383="základní",J383,0)</f>
        <v>0</v>
      </c>
      <c r="BF383" s="258">
        <f>IF(N383="snížená",J383,0)</f>
        <v>0</v>
      </c>
      <c r="BG383" s="258">
        <f>IF(N383="zákl. přenesená",J383,0)</f>
        <v>0</v>
      </c>
      <c r="BH383" s="258">
        <f>IF(N383="sníž. přenesená",J383,0)</f>
        <v>0</v>
      </c>
      <c r="BI383" s="258">
        <f>IF(N383="nulová",J383,0)</f>
        <v>0</v>
      </c>
      <c r="BJ383" s="18" t="s">
        <v>80</v>
      </c>
      <c r="BK383" s="258">
        <f>ROUND(I383*H383,2)</f>
        <v>0</v>
      </c>
      <c r="BL383" s="18" t="s">
        <v>241</v>
      </c>
      <c r="BM383" s="257" t="s">
        <v>1008</v>
      </c>
    </row>
    <row r="384" spans="1:63" s="12" customFormat="1" ht="22.8" customHeight="1">
      <c r="A384" s="12"/>
      <c r="B384" s="229"/>
      <c r="C384" s="230"/>
      <c r="D384" s="231" t="s">
        <v>72</v>
      </c>
      <c r="E384" s="243" t="s">
        <v>1009</v>
      </c>
      <c r="F384" s="243" t="s">
        <v>1010</v>
      </c>
      <c r="G384" s="230"/>
      <c r="H384" s="230"/>
      <c r="I384" s="233"/>
      <c r="J384" s="244">
        <f>BK384</f>
        <v>0</v>
      </c>
      <c r="K384" s="230"/>
      <c r="L384" s="235"/>
      <c r="M384" s="236"/>
      <c r="N384" s="237"/>
      <c r="O384" s="237"/>
      <c r="P384" s="238">
        <f>SUM(P385:P409)</f>
        <v>0</v>
      </c>
      <c r="Q384" s="237"/>
      <c r="R384" s="238">
        <f>SUM(R385:R409)</f>
        <v>0</v>
      </c>
      <c r="S384" s="237"/>
      <c r="T384" s="239">
        <f>SUM(T385:T409)</f>
        <v>0.5584</v>
      </c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R384" s="240" t="s">
        <v>82</v>
      </c>
      <c r="AT384" s="241" t="s">
        <v>72</v>
      </c>
      <c r="AU384" s="241" t="s">
        <v>80</v>
      </c>
      <c r="AY384" s="240" t="s">
        <v>174</v>
      </c>
      <c r="BK384" s="242">
        <f>SUM(BK385:BK409)</f>
        <v>0</v>
      </c>
    </row>
    <row r="385" spans="1:65" s="2" customFormat="1" ht="14.4" customHeight="1">
      <c r="A385" s="39"/>
      <c r="B385" s="40"/>
      <c r="C385" s="245" t="s">
        <v>1011</v>
      </c>
      <c r="D385" s="245" t="s">
        <v>176</v>
      </c>
      <c r="E385" s="246" t="s">
        <v>1012</v>
      </c>
      <c r="F385" s="247" t="s">
        <v>1013</v>
      </c>
      <c r="G385" s="248" t="s">
        <v>188</v>
      </c>
      <c r="H385" s="249">
        <v>4.725</v>
      </c>
      <c r="I385" s="250"/>
      <c r="J385" s="251">
        <f>ROUND(I385*H385,2)</f>
        <v>0</v>
      </c>
      <c r="K385" s="252"/>
      <c r="L385" s="45"/>
      <c r="M385" s="253" t="s">
        <v>1</v>
      </c>
      <c r="N385" s="254" t="s">
        <v>38</v>
      </c>
      <c r="O385" s="92"/>
      <c r="P385" s="255">
        <f>O385*H385</f>
        <v>0</v>
      </c>
      <c r="Q385" s="255">
        <v>0</v>
      </c>
      <c r="R385" s="255">
        <f>Q385*H385</f>
        <v>0</v>
      </c>
      <c r="S385" s="255">
        <v>0</v>
      </c>
      <c r="T385" s="256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57" t="s">
        <v>241</v>
      </c>
      <c r="AT385" s="257" t="s">
        <v>176</v>
      </c>
      <c r="AU385" s="257" t="s">
        <v>82</v>
      </c>
      <c r="AY385" s="18" t="s">
        <v>174</v>
      </c>
      <c r="BE385" s="258">
        <f>IF(N385="základní",J385,0)</f>
        <v>0</v>
      </c>
      <c r="BF385" s="258">
        <f>IF(N385="snížená",J385,0)</f>
        <v>0</v>
      </c>
      <c r="BG385" s="258">
        <f>IF(N385="zákl. přenesená",J385,0)</f>
        <v>0</v>
      </c>
      <c r="BH385" s="258">
        <f>IF(N385="sníž. přenesená",J385,0)</f>
        <v>0</v>
      </c>
      <c r="BI385" s="258">
        <f>IF(N385="nulová",J385,0)</f>
        <v>0</v>
      </c>
      <c r="BJ385" s="18" t="s">
        <v>80</v>
      </c>
      <c r="BK385" s="258">
        <f>ROUND(I385*H385,2)</f>
        <v>0</v>
      </c>
      <c r="BL385" s="18" t="s">
        <v>241</v>
      </c>
      <c r="BM385" s="257" t="s">
        <v>1014</v>
      </c>
    </row>
    <row r="386" spans="1:51" s="13" customFormat="1" ht="12">
      <c r="A386" s="13"/>
      <c r="B386" s="259"/>
      <c r="C386" s="260"/>
      <c r="D386" s="261" t="s">
        <v>223</v>
      </c>
      <c r="E386" s="262" t="s">
        <v>1</v>
      </c>
      <c r="F386" s="263" t="s">
        <v>1015</v>
      </c>
      <c r="G386" s="260"/>
      <c r="H386" s="264">
        <v>4.725</v>
      </c>
      <c r="I386" s="265"/>
      <c r="J386" s="260"/>
      <c r="K386" s="260"/>
      <c r="L386" s="266"/>
      <c r="M386" s="267"/>
      <c r="N386" s="268"/>
      <c r="O386" s="268"/>
      <c r="P386" s="268"/>
      <c r="Q386" s="268"/>
      <c r="R386" s="268"/>
      <c r="S386" s="268"/>
      <c r="T386" s="269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70" t="s">
        <v>223</v>
      </c>
      <c r="AU386" s="270" t="s">
        <v>82</v>
      </c>
      <c r="AV386" s="13" t="s">
        <v>82</v>
      </c>
      <c r="AW386" s="13" t="s">
        <v>30</v>
      </c>
      <c r="AX386" s="13" t="s">
        <v>80</v>
      </c>
      <c r="AY386" s="270" t="s">
        <v>174</v>
      </c>
    </row>
    <row r="387" spans="1:65" s="2" customFormat="1" ht="32.4" customHeight="1">
      <c r="A387" s="39"/>
      <c r="B387" s="40"/>
      <c r="C387" s="245" t="s">
        <v>1016</v>
      </c>
      <c r="D387" s="245" t="s">
        <v>176</v>
      </c>
      <c r="E387" s="246" t="s">
        <v>1017</v>
      </c>
      <c r="F387" s="247" t="s">
        <v>1018</v>
      </c>
      <c r="G387" s="248" t="s">
        <v>188</v>
      </c>
      <c r="H387" s="249">
        <v>3.68</v>
      </c>
      <c r="I387" s="250"/>
      <c r="J387" s="251">
        <f>ROUND(I387*H387,2)</f>
        <v>0</v>
      </c>
      <c r="K387" s="252"/>
      <c r="L387" s="45"/>
      <c r="M387" s="253" t="s">
        <v>1</v>
      </c>
      <c r="N387" s="254" t="s">
        <v>38</v>
      </c>
      <c r="O387" s="92"/>
      <c r="P387" s="255">
        <f>O387*H387</f>
        <v>0</v>
      </c>
      <c r="Q387" s="255">
        <v>0</v>
      </c>
      <c r="R387" s="255">
        <f>Q387*H387</f>
        <v>0</v>
      </c>
      <c r="S387" s="255">
        <v>0</v>
      </c>
      <c r="T387" s="256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57" t="s">
        <v>241</v>
      </c>
      <c r="AT387" s="257" t="s">
        <v>176</v>
      </c>
      <c r="AU387" s="257" t="s">
        <v>82</v>
      </c>
      <c r="AY387" s="18" t="s">
        <v>174</v>
      </c>
      <c r="BE387" s="258">
        <f>IF(N387="základní",J387,0)</f>
        <v>0</v>
      </c>
      <c r="BF387" s="258">
        <f>IF(N387="snížená",J387,0)</f>
        <v>0</v>
      </c>
      <c r="BG387" s="258">
        <f>IF(N387="zákl. přenesená",J387,0)</f>
        <v>0</v>
      </c>
      <c r="BH387" s="258">
        <f>IF(N387="sníž. přenesená",J387,0)</f>
        <v>0</v>
      </c>
      <c r="BI387" s="258">
        <f>IF(N387="nulová",J387,0)</f>
        <v>0</v>
      </c>
      <c r="BJ387" s="18" t="s">
        <v>80</v>
      </c>
      <c r="BK387" s="258">
        <f>ROUND(I387*H387,2)</f>
        <v>0</v>
      </c>
      <c r="BL387" s="18" t="s">
        <v>241</v>
      </c>
      <c r="BM387" s="257" t="s">
        <v>1019</v>
      </c>
    </row>
    <row r="388" spans="1:51" s="13" customFormat="1" ht="12">
      <c r="A388" s="13"/>
      <c r="B388" s="259"/>
      <c r="C388" s="260"/>
      <c r="D388" s="261" t="s">
        <v>223</v>
      </c>
      <c r="E388" s="262" t="s">
        <v>1</v>
      </c>
      <c r="F388" s="263" t="s">
        <v>1020</v>
      </c>
      <c r="G388" s="260"/>
      <c r="H388" s="264">
        <v>3.68</v>
      </c>
      <c r="I388" s="265"/>
      <c r="J388" s="260"/>
      <c r="K388" s="260"/>
      <c r="L388" s="266"/>
      <c r="M388" s="267"/>
      <c r="N388" s="268"/>
      <c r="O388" s="268"/>
      <c r="P388" s="268"/>
      <c r="Q388" s="268"/>
      <c r="R388" s="268"/>
      <c r="S388" s="268"/>
      <c r="T388" s="269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70" t="s">
        <v>223</v>
      </c>
      <c r="AU388" s="270" t="s">
        <v>82</v>
      </c>
      <c r="AV388" s="13" t="s">
        <v>82</v>
      </c>
      <c r="AW388" s="13" t="s">
        <v>30</v>
      </c>
      <c r="AX388" s="13" t="s">
        <v>80</v>
      </c>
      <c r="AY388" s="270" t="s">
        <v>174</v>
      </c>
    </row>
    <row r="389" spans="1:65" s="2" customFormat="1" ht="21.6" customHeight="1">
      <c r="A389" s="39"/>
      <c r="B389" s="40"/>
      <c r="C389" s="245" t="s">
        <v>1021</v>
      </c>
      <c r="D389" s="245" t="s">
        <v>176</v>
      </c>
      <c r="E389" s="246" t="s">
        <v>1022</v>
      </c>
      <c r="F389" s="247" t="s">
        <v>1023</v>
      </c>
      <c r="G389" s="248" t="s">
        <v>883</v>
      </c>
      <c r="H389" s="249">
        <v>29.3</v>
      </c>
      <c r="I389" s="250"/>
      <c r="J389" s="251">
        <f>ROUND(I389*H389,2)</f>
        <v>0</v>
      </c>
      <c r="K389" s="252"/>
      <c r="L389" s="45"/>
      <c r="M389" s="253" t="s">
        <v>1</v>
      </c>
      <c r="N389" s="254" t="s">
        <v>38</v>
      </c>
      <c r="O389" s="92"/>
      <c r="P389" s="255">
        <f>O389*H389</f>
        <v>0</v>
      </c>
      <c r="Q389" s="255">
        <v>0</v>
      </c>
      <c r="R389" s="255">
        <f>Q389*H389</f>
        <v>0</v>
      </c>
      <c r="S389" s="255">
        <v>0</v>
      </c>
      <c r="T389" s="256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57" t="s">
        <v>241</v>
      </c>
      <c r="AT389" s="257" t="s">
        <v>176</v>
      </c>
      <c r="AU389" s="257" t="s">
        <v>82</v>
      </c>
      <c r="AY389" s="18" t="s">
        <v>174</v>
      </c>
      <c r="BE389" s="258">
        <f>IF(N389="základní",J389,0)</f>
        <v>0</v>
      </c>
      <c r="BF389" s="258">
        <f>IF(N389="snížená",J389,0)</f>
        <v>0</v>
      </c>
      <c r="BG389" s="258">
        <f>IF(N389="zákl. přenesená",J389,0)</f>
        <v>0</v>
      </c>
      <c r="BH389" s="258">
        <f>IF(N389="sníž. přenesená",J389,0)</f>
        <v>0</v>
      </c>
      <c r="BI389" s="258">
        <f>IF(N389="nulová",J389,0)</f>
        <v>0</v>
      </c>
      <c r="BJ389" s="18" t="s">
        <v>80</v>
      </c>
      <c r="BK389" s="258">
        <f>ROUND(I389*H389,2)</f>
        <v>0</v>
      </c>
      <c r="BL389" s="18" t="s">
        <v>241</v>
      </c>
      <c r="BM389" s="257" t="s">
        <v>1024</v>
      </c>
    </row>
    <row r="390" spans="1:51" s="13" customFormat="1" ht="12">
      <c r="A390" s="13"/>
      <c r="B390" s="259"/>
      <c r="C390" s="260"/>
      <c r="D390" s="261" t="s">
        <v>223</v>
      </c>
      <c r="E390" s="262" t="s">
        <v>1</v>
      </c>
      <c r="F390" s="263" t="s">
        <v>1025</v>
      </c>
      <c r="G390" s="260"/>
      <c r="H390" s="264">
        <v>29.3</v>
      </c>
      <c r="I390" s="265"/>
      <c r="J390" s="260"/>
      <c r="K390" s="260"/>
      <c r="L390" s="266"/>
      <c r="M390" s="267"/>
      <c r="N390" s="268"/>
      <c r="O390" s="268"/>
      <c r="P390" s="268"/>
      <c r="Q390" s="268"/>
      <c r="R390" s="268"/>
      <c r="S390" s="268"/>
      <c r="T390" s="269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70" t="s">
        <v>223</v>
      </c>
      <c r="AU390" s="270" t="s">
        <v>82</v>
      </c>
      <c r="AV390" s="13" t="s">
        <v>82</v>
      </c>
      <c r="AW390" s="13" t="s">
        <v>30</v>
      </c>
      <c r="AX390" s="13" t="s">
        <v>80</v>
      </c>
      <c r="AY390" s="270" t="s">
        <v>174</v>
      </c>
    </row>
    <row r="391" spans="1:65" s="2" customFormat="1" ht="21.6" customHeight="1">
      <c r="A391" s="39"/>
      <c r="B391" s="40"/>
      <c r="C391" s="245" t="s">
        <v>1026</v>
      </c>
      <c r="D391" s="245" t="s">
        <v>176</v>
      </c>
      <c r="E391" s="246" t="s">
        <v>1027</v>
      </c>
      <c r="F391" s="247" t="s">
        <v>1028</v>
      </c>
      <c r="G391" s="248" t="s">
        <v>987</v>
      </c>
      <c r="H391" s="249">
        <v>1</v>
      </c>
      <c r="I391" s="250"/>
      <c r="J391" s="251">
        <f>ROUND(I391*H391,2)</f>
        <v>0</v>
      </c>
      <c r="K391" s="252"/>
      <c r="L391" s="45"/>
      <c r="M391" s="253" t="s">
        <v>1</v>
      </c>
      <c r="N391" s="254" t="s">
        <v>38</v>
      </c>
      <c r="O391" s="92"/>
      <c r="P391" s="255">
        <f>O391*H391</f>
        <v>0</v>
      </c>
      <c r="Q391" s="255">
        <v>0</v>
      </c>
      <c r="R391" s="255">
        <f>Q391*H391</f>
        <v>0</v>
      </c>
      <c r="S391" s="255">
        <v>0</v>
      </c>
      <c r="T391" s="256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57" t="s">
        <v>241</v>
      </c>
      <c r="AT391" s="257" t="s">
        <v>176</v>
      </c>
      <c r="AU391" s="257" t="s">
        <v>82</v>
      </c>
      <c r="AY391" s="18" t="s">
        <v>174</v>
      </c>
      <c r="BE391" s="258">
        <f>IF(N391="základní",J391,0)</f>
        <v>0</v>
      </c>
      <c r="BF391" s="258">
        <f>IF(N391="snížená",J391,0)</f>
        <v>0</v>
      </c>
      <c r="BG391" s="258">
        <f>IF(N391="zákl. přenesená",J391,0)</f>
        <v>0</v>
      </c>
      <c r="BH391" s="258">
        <f>IF(N391="sníž. přenesená",J391,0)</f>
        <v>0</v>
      </c>
      <c r="BI391" s="258">
        <f>IF(N391="nulová",J391,0)</f>
        <v>0</v>
      </c>
      <c r="BJ391" s="18" t="s">
        <v>80</v>
      </c>
      <c r="BK391" s="258">
        <f>ROUND(I391*H391,2)</f>
        <v>0</v>
      </c>
      <c r="BL391" s="18" t="s">
        <v>241</v>
      </c>
      <c r="BM391" s="257" t="s">
        <v>1029</v>
      </c>
    </row>
    <row r="392" spans="1:51" s="13" customFormat="1" ht="12">
      <c r="A392" s="13"/>
      <c r="B392" s="259"/>
      <c r="C392" s="260"/>
      <c r="D392" s="261" t="s">
        <v>223</v>
      </c>
      <c r="E392" s="262" t="s">
        <v>1</v>
      </c>
      <c r="F392" s="263" t="s">
        <v>1030</v>
      </c>
      <c r="G392" s="260"/>
      <c r="H392" s="264">
        <v>1</v>
      </c>
      <c r="I392" s="265"/>
      <c r="J392" s="260"/>
      <c r="K392" s="260"/>
      <c r="L392" s="266"/>
      <c r="M392" s="267"/>
      <c r="N392" s="268"/>
      <c r="O392" s="268"/>
      <c r="P392" s="268"/>
      <c r="Q392" s="268"/>
      <c r="R392" s="268"/>
      <c r="S392" s="268"/>
      <c r="T392" s="269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70" t="s">
        <v>223</v>
      </c>
      <c r="AU392" s="270" t="s">
        <v>82</v>
      </c>
      <c r="AV392" s="13" t="s">
        <v>82</v>
      </c>
      <c r="AW392" s="13" t="s">
        <v>30</v>
      </c>
      <c r="AX392" s="13" t="s">
        <v>80</v>
      </c>
      <c r="AY392" s="270" t="s">
        <v>174</v>
      </c>
    </row>
    <row r="393" spans="1:65" s="2" customFormat="1" ht="14.4" customHeight="1">
      <c r="A393" s="39"/>
      <c r="B393" s="40"/>
      <c r="C393" s="245" t="s">
        <v>1031</v>
      </c>
      <c r="D393" s="245" t="s">
        <v>176</v>
      </c>
      <c r="E393" s="246" t="s">
        <v>1032</v>
      </c>
      <c r="F393" s="247" t="s">
        <v>1033</v>
      </c>
      <c r="G393" s="248" t="s">
        <v>987</v>
      </c>
      <c r="H393" s="249">
        <v>1</v>
      </c>
      <c r="I393" s="250"/>
      <c r="J393" s="251">
        <f>ROUND(I393*H393,2)</f>
        <v>0</v>
      </c>
      <c r="K393" s="252"/>
      <c r="L393" s="45"/>
      <c r="M393" s="253" t="s">
        <v>1</v>
      </c>
      <c r="N393" s="254" t="s">
        <v>38</v>
      </c>
      <c r="O393" s="92"/>
      <c r="P393" s="255">
        <f>O393*H393</f>
        <v>0</v>
      </c>
      <c r="Q393" s="255">
        <v>0</v>
      </c>
      <c r="R393" s="255">
        <f>Q393*H393</f>
        <v>0</v>
      </c>
      <c r="S393" s="255">
        <v>0</v>
      </c>
      <c r="T393" s="256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57" t="s">
        <v>241</v>
      </c>
      <c r="AT393" s="257" t="s">
        <v>176</v>
      </c>
      <c r="AU393" s="257" t="s">
        <v>82</v>
      </c>
      <c r="AY393" s="18" t="s">
        <v>174</v>
      </c>
      <c r="BE393" s="258">
        <f>IF(N393="základní",J393,0)</f>
        <v>0</v>
      </c>
      <c r="BF393" s="258">
        <f>IF(N393="snížená",J393,0)</f>
        <v>0</v>
      </c>
      <c r="BG393" s="258">
        <f>IF(N393="zákl. přenesená",J393,0)</f>
        <v>0</v>
      </c>
      <c r="BH393" s="258">
        <f>IF(N393="sníž. přenesená",J393,0)</f>
        <v>0</v>
      </c>
      <c r="BI393" s="258">
        <f>IF(N393="nulová",J393,0)</f>
        <v>0</v>
      </c>
      <c r="BJ393" s="18" t="s">
        <v>80</v>
      </c>
      <c r="BK393" s="258">
        <f>ROUND(I393*H393,2)</f>
        <v>0</v>
      </c>
      <c r="BL393" s="18" t="s">
        <v>241</v>
      </c>
      <c r="BM393" s="257" t="s">
        <v>1034</v>
      </c>
    </row>
    <row r="394" spans="1:51" s="13" customFormat="1" ht="12">
      <c r="A394" s="13"/>
      <c r="B394" s="259"/>
      <c r="C394" s="260"/>
      <c r="D394" s="261" t="s">
        <v>223</v>
      </c>
      <c r="E394" s="262" t="s">
        <v>1</v>
      </c>
      <c r="F394" s="263" t="s">
        <v>1035</v>
      </c>
      <c r="G394" s="260"/>
      <c r="H394" s="264">
        <v>1</v>
      </c>
      <c r="I394" s="265"/>
      <c r="J394" s="260"/>
      <c r="K394" s="260"/>
      <c r="L394" s="266"/>
      <c r="M394" s="267"/>
      <c r="N394" s="268"/>
      <c r="O394" s="268"/>
      <c r="P394" s="268"/>
      <c r="Q394" s="268"/>
      <c r="R394" s="268"/>
      <c r="S394" s="268"/>
      <c r="T394" s="269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70" t="s">
        <v>223</v>
      </c>
      <c r="AU394" s="270" t="s">
        <v>82</v>
      </c>
      <c r="AV394" s="13" t="s">
        <v>82</v>
      </c>
      <c r="AW394" s="13" t="s">
        <v>30</v>
      </c>
      <c r="AX394" s="13" t="s">
        <v>80</v>
      </c>
      <c r="AY394" s="270" t="s">
        <v>174</v>
      </c>
    </row>
    <row r="395" spans="1:65" s="2" customFormat="1" ht="14.4" customHeight="1">
      <c r="A395" s="39"/>
      <c r="B395" s="40"/>
      <c r="C395" s="245" t="s">
        <v>1036</v>
      </c>
      <c r="D395" s="245" t="s">
        <v>176</v>
      </c>
      <c r="E395" s="246" t="s">
        <v>1037</v>
      </c>
      <c r="F395" s="247" t="s">
        <v>1038</v>
      </c>
      <c r="G395" s="248" t="s">
        <v>883</v>
      </c>
      <c r="H395" s="249">
        <v>2.4</v>
      </c>
      <c r="I395" s="250"/>
      <c r="J395" s="251">
        <f>ROUND(I395*H395,2)</f>
        <v>0</v>
      </c>
      <c r="K395" s="252"/>
      <c r="L395" s="45"/>
      <c r="M395" s="253" t="s">
        <v>1</v>
      </c>
      <c r="N395" s="254" t="s">
        <v>38</v>
      </c>
      <c r="O395" s="92"/>
      <c r="P395" s="255">
        <f>O395*H395</f>
        <v>0</v>
      </c>
      <c r="Q395" s="255">
        <v>0</v>
      </c>
      <c r="R395" s="255">
        <f>Q395*H395</f>
        <v>0</v>
      </c>
      <c r="S395" s="255">
        <v>0</v>
      </c>
      <c r="T395" s="256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57" t="s">
        <v>241</v>
      </c>
      <c r="AT395" s="257" t="s">
        <v>176</v>
      </c>
      <c r="AU395" s="257" t="s">
        <v>82</v>
      </c>
      <c r="AY395" s="18" t="s">
        <v>174</v>
      </c>
      <c r="BE395" s="258">
        <f>IF(N395="základní",J395,0)</f>
        <v>0</v>
      </c>
      <c r="BF395" s="258">
        <f>IF(N395="snížená",J395,0)</f>
        <v>0</v>
      </c>
      <c r="BG395" s="258">
        <f>IF(N395="zákl. přenesená",J395,0)</f>
        <v>0</v>
      </c>
      <c r="BH395" s="258">
        <f>IF(N395="sníž. přenesená",J395,0)</f>
        <v>0</v>
      </c>
      <c r="BI395" s="258">
        <f>IF(N395="nulová",J395,0)</f>
        <v>0</v>
      </c>
      <c r="BJ395" s="18" t="s">
        <v>80</v>
      </c>
      <c r="BK395" s="258">
        <f>ROUND(I395*H395,2)</f>
        <v>0</v>
      </c>
      <c r="BL395" s="18" t="s">
        <v>241</v>
      </c>
      <c r="BM395" s="257" t="s">
        <v>1039</v>
      </c>
    </row>
    <row r="396" spans="1:51" s="13" customFormat="1" ht="12">
      <c r="A396" s="13"/>
      <c r="B396" s="259"/>
      <c r="C396" s="260"/>
      <c r="D396" s="261" t="s">
        <v>223</v>
      </c>
      <c r="E396" s="262" t="s">
        <v>1</v>
      </c>
      <c r="F396" s="263" t="s">
        <v>1040</v>
      </c>
      <c r="G396" s="260"/>
      <c r="H396" s="264">
        <v>2.4</v>
      </c>
      <c r="I396" s="265"/>
      <c r="J396" s="260"/>
      <c r="K396" s="260"/>
      <c r="L396" s="266"/>
      <c r="M396" s="267"/>
      <c r="N396" s="268"/>
      <c r="O396" s="268"/>
      <c r="P396" s="268"/>
      <c r="Q396" s="268"/>
      <c r="R396" s="268"/>
      <c r="S396" s="268"/>
      <c r="T396" s="269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70" t="s">
        <v>223</v>
      </c>
      <c r="AU396" s="270" t="s">
        <v>82</v>
      </c>
      <c r="AV396" s="13" t="s">
        <v>82</v>
      </c>
      <c r="AW396" s="13" t="s">
        <v>30</v>
      </c>
      <c r="AX396" s="13" t="s">
        <v>80</v>
      </c>
      <c r="AY396" s="270" t="s">
        <v>174</v>
      </c>
    </row>
    <row r="397" spans="1:65" s="2" customFormat="1" ht="32.4" customHeight="1">
      <c r="A397" s="39"/>
      <c r="B397" s="40"/>
      <c r="C397" s="245" t="s">
        <v>1041</v>
      </c>
      <c r="D397" s="245" t="s">
        <v>176</v>
      </c>
      <c r="E397" s="246" t="s">
        <v>1042</v>
      </c>
      <c r="F397" s="247" t="s">
        <v>1043</v>
      </c>
      <c r="G397" s="248" t="s">
        <v>987</v>
      </c>
      <c r="H397" s="249">
        <v>3</v>
      </c>
      <c r="I397" s="250"/>
      <c r="J397" s="251">
        <f>ROUND(I397*H397,2)</f>
        <v>0</v>
      </c>
      <c r="K397" s="252"/>
      <c r="L397" s="45"/>
      <c r="M397" s="253" t="s">
        <v>1</v>
      </c>
      <c r="N397" s="254" t="s">
        <v>38</v>
      </c>
      <c r="O397" s="92"/>
      <c r="P397" s="255">
        <f>O397*H397</f>
        <v>0</v>
      </c>
      <c r="Q397" s="255">
        <v>0</v>
      </c>
      <c r="R397" s="255">
        <f>Q397*H397</f>
        <v>0</v>
      </c>
      <c r="S397" s="255">
        <v>0</v>
      </c>
      <c r="T397" s="256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57" t="s">
        <v>241</v>
      </c>
      <c r="AT397" s="257" t="s">
        <v>176</v>
      </c>
      <c r="AU397" s="257" t="s">
        <v>82</v>
      </c>
      <c r="AY397" s="18" t="s">
        <v>174</v>
      </c>
      <c r="BE397" s="258">
        <f>IF(N397="základní",J397,0)</f>
        <v>0</v>
      </c>
      <c r="BF397" s="258">
        <f>IF(N397="snížená",J397,0)</f>
        <v>0</v>
      </c>
      <c r="BG397" s="258">
        <f>IF(N397="zákl. přenesená",J397,0)</f>
        <v>0</v>
      </c>
      <c r="BH397" s="258">
        <f>IF(N397="sníž. přenesená",J397,0)</f>
        <v>0</v>
      </c>
      <c r="BI397" s="258">
        <f>IF(N397="nulová",J397,0)</f>
        <v>0</v>
      </c>
      <c r="BJ397" s="18" t="s">
        <v>80</v>
      </c>
      <c r="BK397" s="258">
        <f>ROUND(I397*H397,2)</f>
        <v>0</v>
      </c>
      <c r="BL397" s="18" t="s">
        <v>241</v>
      </c>
      <c r="BM397" s="257" t="s">
        <v>1044</v>
      </c>
    </row>
    <row r="398" spans="1:51" s="13" customFormat="1" ht="12">
      <c r="A398" s="13"/>
      <c r="B398" s="259"/>
      <c r="C398" s="260"/>
      <c r="D398" s="261" t="s">
        <v>223</v>
      </c>
      <c r="E398" s="262" t="s">
        <v>1</v>
      </c>
      <c r="F398" s="263" t="s">
        <v>1045</v>
      </c>
      <c r="G398" s="260"/>
      <c r="H398" s="264">
        <v>3</v>
      </c>
      <c r="I398" s="265"/>
      <c r="J398" s="260"/>
      <c r="K398" s="260"/>
      <c r="L398" s="266"/>
      <c r="M398" s="267"/>
      <c r="N398" s="268"/>
      <c r="O398" s="268"/>
      <c r="P398" s="268"/>
      <c r="Q398" s="268"/>
      <c r="R398" s="268"/>
      <c r="S398" s="268"/>
      <c r="T398" s="269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70" t="s">
        <v>223</v>
      </c>
      <c r="AU398" s="270" t="s">
        <v>82</v>
      </c>
      <c r="AV398" s="13" t="s">
        <v>82</v>
      </c>
      <c r="AW398" s="13" t="s">
        <v>30</v>
      </c>
      <c r="AX398" s="13" t="s">
        <v>80</v>
      </c>
      <c r="AY398" s="270" t="s">
        <v>174</v>
      </c>
    </row>
    <row r="399" spans="1:65" s="2" customFormat="1" ht="14.4" customHeight="1">
      <c r="A399" s="39"/>
      <c r="B399" s="40"/>
      <c r="C399" s="245" t="s">
        <v>1046</v>
      </c>
      <c r="D399" s="245" t="s">
        <v>176</v>
      </c>
      <c r="E399" s="246" t="s">
        <v>1047</v>
      </c>
      <c r="F399" s="247" t="s">
        <v>1048</v>
      </c>
      <c r="G399" s="248" t="s">
        <v>987</v>
      </c>
      <c r="H399" s="249">
        <v>1</v>
      </c>
      <c r="I399" s="250"/>
      <c r="J399" s="251">
        <f>ROUND(I399*H399,2)</f>
        <v>0</v>
      </c>
      <c r="K399" s="252"/>
      <c r="L399" s="45"/>
      <c r="M399" s="253" t="s">
        <v>1</v>
      </c>
      <c r="N399" s="254" t="s">
        <v>38</v>
      </c>
      <c r="O399" s="92"/>
      <c r="P399" s="255">
        <f>O399*H399</f>
        <v>0</v>
      </c>
      <c r="Q399" s="255">
        <v>0</v>
      </c>
      <c r="R399" s="255">
        <f>Q399*H399</f>
        <v>0</v>
      </c>
      <c r="S399" s="255">
        <v>0</v>
      </c>
      <c r="T399" s="256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57" t="s">
        <v>241</v>
      </c>
      <c r="AT399" s="257" t="s">
        <v>176</v>
      </c>
      <c r="AU399" s="257" t="s">
        <v>82</v>
      </c>
      <c r="AY399" s="18" t="s">
        <v>174</v>
      </c>
      <c r="BE399" s="258">
        <f>IF(N399="základní",J399,0)</f>
        <v>0</v>
      </c>
      <c r="BF399" s="258">
        <f>IF(N399="snížená",J399,0)</f>
        <v>0</v>
      </c>
      <c r="BG399" s="258">
        <f>IF(N399="zákl. přenesená",J399,0)</f>
        <v>0</v>
      </c>
      <c r="BH399" s="258">
        <f>IF(N399="sníž. přenesená",J399,0)</f>
        <v>0</v>
      </c>
      <c r="BI399" s="258">
        <f>IF(N399="nulová",J399,0)</f>
        <v>0</v>
      </c>
      <c r="BJ399" s="18" t="s">
        <v>80</v>
      </c>
      <c r="BK399" s="258">
        <f>ROUND(I399*H399,2)</f>
        <v>0</v>
      </c>
      <c r="BL399" s="18" t="s">
        <v>241</v>
      </c>
      <c r="BM399" s="257" t="s">
        <v>1049</v>
      </c>
    </row>
    <row r="400" spans="1:51" s="13" customFormat="1" ht="12">
      <c r="A400" s="13"/>
      <c r="B400" s="259"/>
      <c r="C400" s="260"/>
      <c r="D400" s="261" t="s">
        <v>223</v>
      </c>
      <c r="E400" s="262" t="s">
        <v>1</v>
      </c>
      <c r="F400" s="263" t="s">
        <v>1050</v>
      </c>
      <c r="G400" s="260"/>
      <c r="H400" s="264">
        <v>1</v>
      </c>
      <c r="I400" s="265"/>
      <c r="J400" s="260"/>
      <c r="K400" s="260"/>
      <c r="L400" s="266"/>
      <c r="M400" s="267"/>
      <c r="N400" s="268"/>
      <c r="O400" s="268"/>
      <c r="P400" s="268"/>
      <c r="Q400" s="268"/>
      <c r="R400" s="268"/>
      <c r="S400" s="268"/>
      <c r="T400" s="269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70" t="s">
        <v>223</v>
      </c>
      <c r="AU400" s="270" t="s">
        <v>82</v>
      </c>
      <c r="AV400" s="13" t="s">
        <v>82</v>
      </c>
      <c r="AW400" s="13" t="s">
        <v>30</v>
      </c>
      <c r="AX400" s="13" t="s">
        <v>80</v>
      </c>
      <c r="AY400" s="270" t="s">
        <v>174</v>
      </c>
    </row>
    <row r="401" spans="1:65" s="2" customFormat="1" ht="32.4" customHeight="1">
      <c r="A401" s="39"/>
      <c r="B401" s="40"/>
      <c r="C401" s="245" t="s">
        <v>1051</v>
      </c>
      <c r="D401" s="245" t="s">
        <v>176</v>
      </c>
      <c r="E401" s="246" t="s">
        <v>1052</v>
      </c>
      <c r="F401" s="247" t="s">
        <v>1053</v>
      </c>
      <c r="G401" s="248" t="s">
        <v>987</v>
      </c>
      <c r="H401" s="249">
        <v>1</v>
      </c>
      <c r="I401" s="250"/>
      <c r="J401" s="251">
        <f>ROUND(I401*H401,2)</f>
        <v>0</v>
      </c>
      <c r="K401" s="252"/>
      <c r="L401" s="45"/>
      <c r="M401" s="253" t="s">
        <v>1</v>
      </c>
      <c r="N401" s="254" t="s">
        <v>38</v>
      </c>
      <c r="O401" s="92"/>
      <c r="P401" s="255">
        <f>O401*H401</f>
        <v>0</v>
      </c>
      <c r="Q401" s="255">
        <v>0</v>
      </c>
      <c r="R401" s="255">
        <f>Q401*H401</f>
        <v>0</v>
      </c>
      <c r="S401" s="255">
        <v>0</v>
      </c>
      <c r="T401" s="256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57" t="s">
        <v>241</v>
      </c>
      <c r="AT401" s="257" t="s">
        <v>176</v>
      </c>
      <c r="AU401" s="257" t="s">
        <v>82</v>
      </c>
      <c r="AY401" s="18" t="s">
        <v>174</v>
      </c>
      <c r="BE401" s="258">
        <f>IF(N401="základní",J401,0)</f>
        <v>0</v>
      </c>
      <c r="BF401" s="258">
        <f>IF(N401="snížená",J401,0)</f>
        <v>0</v>
      </c>
      <c r="BG401" s="258">
        <f>IF(N401="zákl. přenesená",J401,0)</f>
        <v>0</v>
      </c>
      <c r="BH401" s="258">
        <f>IF(N401="sníž. přenesená",J401,0)</f>
        <v>0</v>
      </c>
      <c r="BI401" s="258">
        <f>IF(N401="nulová",J401,0)</f>
        <v>0</v>
      </c>
      <c r="BJ401" s="18" t="s">
        <v>80</v>
      </c>
      <c r="BK401" s="258">
        <f>ROUND(I401*H401,2)</f>
        <v>0</v>
      </c>
      <c r="BL401" s="18" t="s">
        <v>241</v>
      </c>
      <c r="BM401" s="257" t="s">
        <v>1054</v>
      </c>
    </row>
    <row r="402" spans="1:51" s="13" customFormat="1" ht="12">
      <c r="A402" s="13"/>
      <c r="B402" s="259"/>
      <c r="C402" s="260"/>
      <c r="D402" s="261" t="s">
        <v>223</v>
      </c>
      <c r="E402" s="262" t="s">
        <v>1</v>
      </c>
      <c r="F402" s="263" t="s">
        <v>1055</v>
      </c>
      <c r="G402" s="260"/>
      <c r="H402" s="264">
        <v>1</v>
      </c>
      <c r="I402" s="265"/>
      <c r="J402" s="260"/>
      <c r="K402" s="260"/>
      <c r="L402" s="266"/>
      <c r="M402" s="267"/>
      <c r="N402" s="268"/>
      <c r="O402" s="268"/>
      <c r="P402" s="268"/>
      <c r="Q402" s="268"/>
      <c r="R402" s="268"/>
      <c r="S402" s="268"/>
      <c r="T402" s="269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70" t="s">
        <v>223</v>
      </c>
      <c r="AU402" s="270" t="s">
        <v>82</v>
      </c>
      <c r="AV402" s="13" t="s">
        <v>82</v>
      </c>
      <c r="AW402" s="13" t="s">
        <v>30</v>
      </c>
      <c r="AX402" s="13" t="s">
        <v>80</v>
      </c>
      <c r="AY402" s="270" t="s">
        <v>174</v>
      </c>
    </row>
    <row r="403" spans="1:65" s="2" customFormat="1" ht="21.6" customHeight="1">
      <c r="A403" s="39"/>
      <c r="B403" s="40"/>
      <c r="C403" s="245" t="s">
        <v>1056</v>
      </c>
      <c r="D403" s="245" t="s">
        <v>176</v>
      </c>
      <c r="E403" s="246" t="s">
        <v>1057</v>
      </c>
      <c r="F403" s="247" t="s">
        <v>1058</v>
      </c>
      <c r="G403" s="248" t="s">
        <v>188</v>
      </c>
      <c r="H403" s="249">
        <v>10.15</v>
      </c>
      <c r="I403" s="250"/>
      <c r="J403" s="251">
        <f>ROUND(I403*H403,2)</f>
        <v>0</v>
      </c>
      <c r="K403" s="252"/>
      <c r="L403" s="45"/>
      <c r="M403" s="253" t="s">
        <v>1</v>
      </c>
      <c r="N403" s="254" t="s">
        <v>38</v>
      </c>
      <c r="O403" s="92"/>
      <c r="P403" s="255">
        <f>O403*H403</f>
        <v>0</v>
      </c>
      <c r="Q403" s="255">
        <v>0</v>
      </c>
      <c r="R403" s="255">
        <f>Q403*H403</f>
        <v>0</v>
      </c>
      <c r="S403" s="255">
        <v>0</v>
      </c>
      <c r="T403" s="256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57" t="s">
        <v>241</v>
      </c>
      <c r="AT403" s="257" t="s">
        <v>176</v>
      </c>
      <c r="AU403" s="257" t="s">
        <v>82</v>
      </c>
      <c r="AY403" s="18" t="s">
        <v>174</v>
      </c>
      <c r="BE403" s="258">
        <f>IF(N403="základní",J403,0)</f>
        <v>0</v>
      </c>
      <c r="BF403" s="258">
        <f>IF(N403="snížená",J403,0)</f>
        <v>0</v>
      </c>
      <c r="BG403" s="258">
        <f>IF(N403="zákl. přenesená",J403,0)</f>
        <v>0</v>
      </c>
      <c r="BH403" s="258">
        <f>IF(N403="sníž. přenesená",J403,0)</f>
        <v>0</v>
      </c>
      <c r="BI403" s="258">
        <f>IF(N403="nulová",J403,0)</f>
        <v>0</v>
      </c>
      <c r="BJ403" s="18" t="s">
        <v>80</v>
      </c>
      <c r="BK403" s="258">
        <f>ROUND(I403*H403,2)</f>
        <v>0</v>
      </c>
      <c r="BL403" s="18" t="s">
        <v>241</v>
      </c>
      <c r="BM403" s="257" t="s">
        <v>1059</v>
      </c>
    </row>
    <row r="404" spans="1:51" s="13" customFormat="1" ht="12">
      <c r="A404" s="13"/>
      <c r="B404" s="259"/>
      <c r="C404" s="260"/>
      <c r="D404" s="261" t="s">
        <v>223</v>
      </c>
      <c r="E404" s="262" t="s">
        <v>1</v>
      </c>
      <c r="F404" s="263" t="s">
        <v>1060</v>
      </c>
      <c r="G404" s="260"/>
      <c r="H404" s="264">
        <v>10.15</v>
      </c>
      <c r="I404" s="265"/>
      <c r="J404" s="260"/>
      <c r="K404" s="260"/>
      <c r="L404" s="266"/>
      <c r="M404" s="267"/>
      <c r="N404" s="268"/>
      <c r="O404" s="268"/>
      <c r="P404" s="268"/>
      <c r="Q404" s="268"/>
      <c r="R404" s="268"/>
      <c r="S404" s="268"/>
      <c r="T404" s="269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70" t="s">
        <v>223</v>
      </c>
      <c r="AU404" s="270" t="s">
        <v>82</v>
      </c>
      <c r="AV404" s="13" t="s">
        <v>82</v>
      </c>
      <c r="AW404" s="13" t="s">
        <v>30</v>
      </c>
      <c r="AX404" s="13" t="s">
        <v>80</v>
      </c>
      <c r="AY404" s="270" t="s">
        <v>174</v>
      </c>
    </row>
    <row r="405" spans="1:65" s="2" customFormat="1" ht="14.4" customHeight="1">
      <c r="A405" s="39"/>
      <c r="B405" s="40"/>
      <c r="C405" s="245" t="s">
        <v>1061</v>
      </c>
      <c r="D405" s="245" t="s">
        <v>176</v>
      </c>
      <c r="E405" s="246" t="s">
        <v>1062</v>
      </c>
      <c r="F405" s="247" t="s">
        <v>1063</v>
      </c>
      <c r="G405" s="248" t="s">
        <v>987</v>
      </c>
      <c r="H405" s="249">
        <v>3</v>
      </c>
      <c r="I405" s="250"/>
      <c r="J405" s="251">
        <f>ROUND(I405*H405,2)</f>
        <v>0</v>
      </c>
      <c r="K405" s="252"/>
      <c r="L405" s="45"/>
      <c r="M405" s="253" t="s">
        <v>1</v>
      </c>
      <c r="N405" s="254" t="s">
        <v>38</v>
      </c>
      <c r="O405" s="92"/>
      <c r="P405" s="255">
        <f>O405*H405</f>
        <v>0</v>
      </c>
      <c r="Q405" s="255">
        <v>0</v>
      </c>
      <c r="R405" s="255">
        <f>Q405*H405</f>
        <v>0</v>
      </c>
      <c r="S405" s="255">
        <v>0</v>
      </c>
      <c r="T405" s="256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57" t="s">
        <v>241</v>
      </c>
      <c r="AT405" s="257" t="s">
        <v>176</v>
      </c>
      <c r="AU405" s="257" t="s">
        <v>82</v>
      </c>
      <c r="AY405" s="18" t="s">
        <v>174</v>
      </c>
      <c r="BE405" s="258">
        <f>IF(N405="základní",J405,0)</f>
        <v>0</v>
      </c>
      <c r="BF405" s="258">
        <f>IF(N405="snížená",J405,0)</f>
        <v>0</v>
      </c>
      <c r="BG405" s="258">
        <f>IF(N405="zákl. přenesená",J405,0)</f>
        <v>0</v>
      </c>
      <c r="BH405" s="258">
        <f>IF(N405="sníž. přenesená",J405,0)</f>
        <v>0</v>
      </c>
      <c r="BI405" s="258">
        <f>IF(N405="nulová",J405,0)</f>
        <v>0</v>
      </c>
      <c r="BJ405" s="18" t="s">
        <v>80</v>
      </c>
      <c r="BK405" s="258">
        <f>ROUND(I405*H405,2)</f>
        <v>0</v>
      </c>
      <c r="BL405" s="18" t="s">
        <v>241</v>
      </c>
      <c r="BM405" s="257" t="s">
        <v>1064</v>
      </c>
    </row>
    <row r="406" spans="1:51" s="13" customFormat="1" ht="12">
      <c r="A406" s="13"/>
      <c r="B406" s="259"/>
      <c r="C406" s="260"/>
      <c r="D406" s="261" t="s">
        <v>223</v>
      </c>
      <c r="E406" s="262" t="s">
        <v>1</v>
      </c>
      <c r="F406" s="263" t="s">
        <v>1065</v>
      </c>
      <c r="G406" s="260"/>
      <c r="H406" s="264">
        <v>3</v>
      </c>
      <c r="I406" s="265"/>
      <c r="J406" s="260"/>
      <c r="K406" s="260"/>
      <c r="L406" s="266"/>
      <c r="M406" s="267"/>
      <c r="N406" s="268"/>
      <c r="O406" s="268"/>
      <c r="P406" s="268"/>
      <c r="Q406" s="268"/>
      <c r="R406" s="268"/>
      <c r="S406" s="268"/>
      <c r="T406" s="269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70" t="s">
        <v>223</v>
      </c>
      <c r="AU406" s="270" t="s">
        <v>82</v>
      </c>
      <c r="AV406" s="13" t="s">
        <v>82</v>
      </c>
      <c r="AW406" s="13" t="s">
        <v>30</v>
      </c>
      <c r="AX406" s="13" t="s">
        <v>80</v>
      </c>
      <c r="AY406" s="270" t="s">
        <v>174</v>
      </c>
    </row>
    <row r="407" spans="1:65" s="2" customFormat="1" ht="21.6" customHeight="1">
      <c r="A407" s="39"/>
      <c r="B407" s="40"/>
      <c r="C407" s="245" t="s">
        <v>1066</v>
      </c>
      <c r="D407" s="245" t="s">
        <v>176</v>
      </c>
      <c r="E407" s="246" t="s">
        <v>1067</v>
      </c>
      <c r="F407" s="247" t="s">
        <v>1068</v>
      </c>
      <c r="G407" s="248" t="s">
        <v>208</v>
      </c>
      <c r="H407" s="249">
        <v>34.9</v>
      </c>
      <c r="I407" s="250"/>
      <c r="J407" s="251">
        <f>ROUND(I407*H407,2)</f>
        <v>0</v>
      </c>
      <c r="K407" s="252"/>
      <c r="L407" s="45"/>
      <c r="M407" s="253" t="s">
        <v>1</v>
      </c>
      <c r="N407" s="254" t="s">
        <v>38</v>
      </c>
      <c r="O407" s="92"/>
      <c r="P407" s="255">
        <f>O407*H407</f>
        <v>0</v>
      </c>
      <c r="Q407" s="255">
        <v>0</v>
      </c>
      <c r="R407" s="255">
        <f>Q407*H407</f>
        <v>0</v>
      </c>
      <c r="S407" s="255">
        <v>0.016</v>
      </c>
      <c r="T407" s="256">
        <f>S407*H407</f>
        <v>0.5584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57" t="s">
        <v>241</v>
      </c>
      <c r="AT407" s="257" t="s">
        <v>176</v>
      </c>
      <c r="AU407" s="257" t="s">
        <v>82</v>
      </c>
      <c r="AY407" s="18" t="s">
        <v>174</v>
      </c>
      <c r="BE407" s="258">
        <f>IF(N407="základní",J407,0)</f>
        <v>0</v>
      </c>
      <c r="BF407" s="258">
        <f>IF(N407="snížená",J407,0)</f>
        <v>0</v>
      </c>
      <c r="BG407" s="258">
        <f>IF(N407="zákl. přenesená",J407,0)</f>
        <v>0</v>
      </c>
      <c r="BH407" s="258">
        <f>IF(N407="sníž. přenesená",J407,0)</f>
        <v>0</v>
      </c>
      <c r="BI407" s="258">
        <f>IF(N407="nulová",J407,0)</f>
        <v>0</v>
      </c>
      <c r="BJ407" s="18" t="s">
        <v>80</v>
      </c>
      <c r="BK407" s="258">
        <f>ROUND(I407*H407,2)</f>
        <v>0</v>
      </c>
      <c r="BL407" s="18" t="s">
        <v>241</v>
      </c>
      <c r="BM407" s="257" t="s">
        <v>1069</v>
      </c>
    </row>
    <row r="408" spans="1:51" s="13" customFormat="1" ht="12">
      <c r="A408" s="13"/>
      <c r="B408" s="259"/>
      <c r="C408" s="260"/>
      <c r="D408" s="261" t="s">
        <v>223</v>
      </c>
      <c r="E408" s="262" t="s">
        <v>1</v>
      </c>
      <c r="F408" s="263" t="s">
        <v>1070</v>
      </c>
      <c r="G408" s="260"/>
      <c r="H408" s="264">
        <v>34.9</v>
      </c>
      <c r="I408" s="265"/>
      <c r="J408" s="260"/>
      <c r="K408" s="260"/>
      <c r="L408" s="266"/>
      <c r="M408" s="267"/>
      <c r="N408" s="268"/>
      <c r="O408" s="268"/>
      <c r="P408" s="268"/>
      <c r="Q408" s="268"/>
      <c r="R408" s="268"/>
      <c r="S408" s="268"/>
      <c r="T408" s="269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70" t="s">
        <v>223</v>
      </c>
      <c r="AU408" s="270" t="s">
        <v>82</v>
      </c>
      <c r="AV408" s="13" t="s">
        <v>82</v>
      </c>
      <c r="AW408" s="13" t="s">
        <v>30</v>
      </c>
      <c r="AX408" s="13" t="s">
        <v>80</v>
      </c>
      <c r="AY408" s="270" t="s">
        <v>174</v>
      </c>
    </row>
    <row r="409" spans="1:65" s="2" customFormat="1" ht="21.6" customHeight="1">
      <c r="A409" s="39"/>
      <c r="B409" s="40"/>
      <c r="C409" s="245" t="s">
        <v>1071</v>
      </c>
      <c r="D409" s="245" t="s">
        <v>176</v>
      </c>
      <c r="E409" s="246" t="s">
        <v>1072</v>
      </c>
      <c r="F409" s="247" t="s">
        <v>1073</v>
      </c>
      <c r="G409" s="248" t="s">
        <v>747</v>
      </c>
      <c r="H409" s="296"/>
      <c r="I409" s="250"/>
      <c r="J409" s="251">
        <f>ROUND(I409*H409,2)</f>
        <v>0</v>
      </c>
      <c r="K409" s="252"/>
      <c r="L409" s="45"/>
      <c r="M409" s="253" t="s">
        <v>1</v>
      </c>
      <c r="N409" s="254" t="s">
        <v>38</v>
      </c>
      <c r="O409" s="92"/>
      <c r="P409" s="255">
        <f>O409*H409</f>
        <v>0</v>
      </c>
      <c r="Q409" s="255">
        <v>0</v>
      </c>
      <c r="R409" s="255">
        <f>Q409*H409</f>
        <v>0</v>
      </c>
      <c r="S409" s="255">
        <v>0</v>
      </c>
      <c r="T409" s="256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57" t="s">
        <v>241</v>
      </c>
      <c r="AT409" s="257" t="s">
        <v>176</v>
      </c>
      <c r="AU409" s="257" t="s">
        <v>82</v>
      </c>
      <c r="AY409" s="18" t="s">
        <v>174</v>
      </c>
      <c r="BE409" s="258">
        <f>IF(N409="základní",J409,0)</f>
        <v>0</v>
      </c>
      <c r="BF409" s="258">
        <f>IF(N409="snížená",J409,0)</f>
        <v>0</v>
      </c>
      <c r="BG409" s="258">
        <f>IF(N409="zákl. přenesená",J409,0)</f>
        <v>0</v>
      </c>
      <c r="BH409" s="258">
        <f>IF(N409="sníž. přenesená",J409,0)</f>
        <v>0</v>
      </c>
      <c r="BI409" s="258">
        <f>IF(N409="nulová",J409,0)</f>
        <v>0</v>
      </c>
      <c r="BJ409" s="18" t="s">
        <v>80</v>
      </c>
      <c r="BK409" s="258">
        <f>ROUND(I409*H409,2)</f>
        <v>0</v>
      </c>
      <c r="BL409" s="18" t="s">
        <v>241</v>
      </c>
      <c r="BM409" s="257" t="s">
        <v>1074</v>
      </c>
    </row>
    <row r="410" spans="1:63" s="12" customFormat="1" ht="22.8" customHeight="1">
      <c r="A410" s="12"/>
      <c r="B410" s="229"/>
      <c r="C410" s="230"/>
      <c r="D410" s="231" t="s">
        <v>72</v>
      </c>
      <c r="E410" s="243" t="s">
        <v>1075</v>
      </c>
      <c r="F410" s="243" t="s">
        <v>1076</v>
      </c>
      <c r="G410" s="230"/>
      <c r="H410" s="230"/>
      <c r="I410" s="233"/>
      <c r="J410" s="244">
        <f>BK410</f>
        <v>0</v>
      </c>
      <c r="K410" s="230"/>
      <c r="L410" s="235"/>
      <c r="M410" s="236"/>
      <c r="N410" s="237"/>
      <c r="O410" s="237"/>
      <c r="P410" s="238">
        <f>SUM(P411:P417)</f>
        <v>0</v>
      </c>
      <c r="Q410" s="237"/>
      <c r="R410" s="238">
        <f>SUM(R411:R417)</f>
        <v>2.1088747</v>
      </c>
      <c r="S410" s="237"/>
      <c r="T410" s="239">
        <f>SUM(T411:T417)</f>
        <v>0</v>
      </c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R410" s="240" t="s">
        <v>82</v>
      </c>
      <c r="AT410" s="241" t="s">
        <v>72</v>
      </c>
      <c r="AU410" s="241" t="s">
        <v>80</v>
      </c>
      <c r="AY410" s="240" t="s">
        <v>174</v>
      </c>
      <c r="BK410" s="242">
        <f>SUM(BK411:BK417)</f>
        <v>0</v>
      </c>
    </row>
    <row r="411" spans="1:65" s="2" customFormat="1" ht="14.4" customHeight="1">
      <c r="A411" s="39"/>
      <c r="B411" s="40"/>
      <c r="C411" s="245" t="s">
        <v>1077</v>
      </c>
      <c r="D411" s="245" t="s">
        <v>176</v>
      </c>
      <c r="E411" s="246" t="s">
        <v>1078</v>
      </c>
      <c r="F411" s="247" t="s">
        <v>1079</v>
      </c>
      <c r="G411" s="248" t="s">
        <v>188</v>
      </c>
      <c r="H411" s="249">
        <v>68.138</v>
      </c>
      <c r="I411" s="250"/>
      <c r="J411" s="251">
        <f>ROUND(I411*H411,2)</f>
        <v>0</v>
      </c>
      <c r="K411" s="252"/>
      <c r="L411" s="45"/>
      <c r="M411" s="253" t="s">
        <v>1</v>
      </c>
      <c r="N411" s="254" t="s">
        <v>38</v>
      </c>
      <c r="O411" s="92"/>
      <c r="P411" s="255">
        <f>O411*H411</f>
        <v>0</v>
      </c>
      <c r="Q411" s="255">
        <v>0.0003</v>
      </c>
      <c r="R411" s="255">
        <f>Q411*H411</f>
        <v>0.0204414</v>
      </c>
      <c r="S411" s="255">
        <v>0</v>
      </c>
      <c r="T411" s="256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57" t="s">
        <v>241</v>
      </c>
      <c r="AT411" s="257" t="s">
        <v>176</v>
      </c>
      <c r="AU411" s="257" t="s">
        <v>82</v>
      </c>
      <c r="AY411" s="18" t="s">
        <v>174</v>
      </c>
      <c r="BE411" s="258">
        <f>IF(N411="základní",J411,0)</f>
        <v>0</v>
      </c>
      <c r="BF411" s="258">
        <f>IF(N411="snížená",J411,0)</f>
        <v>0</v>
      </c>
      <c r="BG411" s="258">
        <f>IF(N411="zákl. přenesená",J411,0)</f>
        <v>0</v>
      </c>
      <c r="BH411" s="258">
        <f>IF(N411="sníž. přenesená",J411,0)</f>
        <v>0</v>
      </c>
      <c r="BI411" s="258">
        <f>IF(N411="nulová",J411,0)</f>
        <v>0</v>
      </c>
      <c r="BJ411" s="18" t="s">
        <v>80</v>
      </c>
      <c r="BK411" s="258">
        <f>ROUND(I411*H411,2)</f>
        <v>0</v>
      </c>
      <c r="BL411" s="18" t="s">
        <v>241</v>
      </c>
      <c r="BM411" s="257" t="s">
        <v>1080</v>
      </c>
    </row>
    <row r="412" spans="1:51" s="13" customFormat="1" ht="12">
      <c r="A412" s="13"/>
      <c r="B412" s="259"/>
      <c r="C412" s="260"/>
      <c r="D412" s="261" t="s">
        <v>223</v>
      </c>
      <c r="E412" s="262" t="s">
        <v>1</v>
      </c>
      <c r="F412" s="263" t="s">
        <v>1081</v>
      </c>
      <c r="G412" s="260"/>
      <c r="H412" s="264">
        <v>68.138</v>
      </c>
      <c r="I412" s="265"/>
      <c r="J412" s="260"/>
      <c r="K412" s="260"/>
      <c r="L412" s="266"/>
      <c r="M412" s="267"/>
      <c r="N412" s="268"/>
      <c r="O412" s="268"/>
      <c r="P412" s="268"/>
      <c r="Q412" s="268"/>
      <c r="R412" s="268"/>
      <c r="S412" s="268"/>
      <c r="T412" s="269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70" t="s">
        <v>223</v>
      </c>
      <c r="AU412" s="270" t="s">
        <v>82</v>
      </c>
      <c r="AV412" s="13" t="s">
        <v>82</v>
      </c>
      <c r="AW412" s="13" t="s">
        <v>30</v>
      </c>
      <c r="AX412" s="13" t="s">
        <v>80</v>
      </c>
      <c r="AY412" s="270" t="s">
        <v>174</v>
      </c>
    </row>
    <row r="413" spans="1:65" s="2" customFormat="1" ht="21.6" customHeight="1">
      <c r="A413" s="39"/>
      <c r="B413" s="40"/>
      <c r="C413" s="245" t="s">
        <v>1082</v>
      </c>
      <c r="D413" s="245" t="s">
        <v>176</v>
      </c>
      <c r="E413" s="246" t="s">
        <v>1083</v>
      </c>
      <c r="F413" s="247" t="s">
        <v>1084</v>
      </c>
      <c r="G413" s="248" t="s">
        <v>188</v>
      </c>
      <c r="H413" s="249">
        <v>68.138</v>
      </c>
      <c r="I413" s="250"/>
      <c r="J413" s="251">
        <f>ROUND(I413*H413,2)</f>
        <v>0</v>
      </c>
      <c r="K413" s="252"/>
      <c r="L413" s="45"/>
      <c r="M413" s="253" t="s">
        <v>1</v>
      </c>
      <c r="N413" s="254" t="s">
        <v>38</v>
      </c>
      <c r="O413" s="92"/>
      <c r="P413" s="255">
        <f>O413*H413</f>
        <v>0</v>
      </c>
      <c r="Q413" s="255">
        <v>0.00455</v>
      </c>
      <c r="R413" s="255">
        <f>Q413*H413</f>
        <v>0.3100279</v>
      </c>
      <c r="S413" s="255">
        <v>0</v>
      </c>
      <c r="T413" s="256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57" t="s">
        <v>241</v>
      </c>
      <c r="AT413" s="257" t="s">
        <v>176</v>
      </c>
      <c r="AU413" s="257" t="s">
        <v>82</v>
      </c>
      <c r="AY413" s="18" t="s">
        <v>174</v>
      </c>
      <c r="BE413" s="258">
        <f>IF(N413="základní",J413,0)</f>
        <v>0</v>
      </c>
      <c r="BF413" s="258">
        <f>IF(N413="snížená",J413,0)</f>
        <v>0</v>
      </c>
      <c r="BG413" s="258">
        <f>IF(N413="zákl. přenesená",J413,0)</f>
        <v>0</v>
      </c>
      <c r="BH413" s="258">
        <f>IF(N413="sníž. přenesená",J413,0)</f>
        <v>0</v>
      </c>
      <c r="BI413" s="258">
        <f>IF(N413="nulová",J413,0)</f>
        <v>0</v>
      </c>
      <c r="BJ413" s="18" t="s">
        <v>80</v>
      </c>
      <c r="BK413" s="258">
        <f>ROUND(I413*H413,2)</f>
        <v>0</v>
      </c>
      <c r="BL413" s="18" t="s">
        <v>241</v>
      </c>
      <c r="BM413" s="257" t="s">
        <v>1085</v>
      </c>
    </row>
    <row r="414" spans="1:65" s="2" customFormat="1" ht="21.6" customHeight="1">
      <c r="A414" s="39"/>
      <c r="B414" s="40"/>
      <c r="C414" s="245" t="s">
        <v>1086</v>
      </c>
      <c r="D414" s="245" t="s">
        <v>176</v>
      </c>
      <c r="E414" s="246" t="s">
        <v>1087</v>
      </c>
      <c r="F414" s="247" t="s">
        <v>1088</v>
      </c>
      <c r="G414" s="248" t="s">
        <v>188</v>
      </c>
      <c r="H414" s="249">
        <v>68.138</v>
      </c>
      <c r="I414" s="250"/>
      <c r="J414" s="251">
        <f>ROUND(I414*H414,2)</f>
        <v>0</v>
      </c>
      <c r="K414" s="252"/>
      <c r="L414" s="45"/>
      <c r="M414" s="253" t="s">
        <v>1</v>
      </c>
      <c r="N414" s="254" t="s">
        <v>38</v>
      </c>
      <c r="O414" s="92"/>
      <c r="P414" s="255">
        <f>O414*H414</f>
        <v>0</v>
      </c>
      <c r="Q414" s="255">
        <v>0.0063</v>
      </c>
      <c r="R414" s="255">
        <f>Q414*H414</f>
        <v>0.4292694</v>
      </c>
      <c r="S414" s="255">
        <v>0</v>
      </c>
      <c r="T414" s="256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57" t="s">
        <v>241</v>
      </c>
      <c r="AT414" s="257" t="s">
        <v>176</v>
      </c>
      <c r="AU414" s="257" t="s">
        <v>82</v>
      </c>
      <c r="AY414" s="18" t="s">
        <v>174</v>
      </c>
      <c r="BE414" s="258">
        <f>IF(N414="základní",J414,0)</f>
        <v>0</v>
      </c>
      <c r="BF414" s="258">
        <f>IF(N414="snížená",J414,0)</f>
        <v>0</v>
      </c>
      <c r="BG414" s="258">
        <f>IF(N414="zákl. přenesená",J414,0)</f>
        <v>0</v>
      </c>
      <c r="BH414" s="258">
        <f>IF(N414="sníž. přenesená",J414,0)</f>
        <v>0</v>
      </c>
      <c r="BI414" s="258">
        <f>IF(N414="nulová",J414,0)</f>
        <v>0</v>
      </c>
      <c r="BJ414" s="18" t="s">
        <v>80</v>
      </c>
      <c r="BK414" s="258">
        <f>ROUND(I414*H414,2)</f>
        <v>0</v>
      </c>
      <c r="BL414" s="18" t="s">
        <v>241</v>
      </c>
      <c r="BM414" s="257" t="s">
        <v>1089</v>
      </c>
    </row>
    <row r="415" spans="1:65" s="2" customFormat="1" ht="21.6" customHeight="1">
      <c r="A415" s="39"/>
      <c r="B415" s="40"/>
      <c r="C415" s="271" t="s">
        <v>1090</v>
      </c>
      <c r="D415" s="271" t="s">
        <v>242</v>
      </c>
      <c r="E415" s="272" t="s">
        <v>1091</v>
      </c>
      <c r="F415" s="273" t="s">
        <v>1092</v>
      </c>
      <c r="G415" s="274" t="s">
        <v>188</v>
      </c>
      <c r="H415" s="275">
        <v>74.952</v>
      </c>
      <c r="I415" s="276"/>
      <c r="J415" s="277">
        <f>ROUND(I415*H415,2)</f>
        <v>0</v>
      </c>
      <c r="K415" s="278"/>
      <c r="L415" s="279"/>
      <c r="M415" s="280" t="s">
        <v>1</v>
      </c>
      <c r="N415" s="281" t="s">
        <v>38</v>
      </c>
      <c r="O415" s="92"/>
      <c r="P415" s="255">
        <f>O415*H415</f>
        <v>0</v>
      </c>
      <c r="Q415" s="255">
        <v>0.018</v>
      </c>
      <c r="R415" s="255">
        <f>Q415*H415</f>
        <v>1.349136</v>
      </c>
      <c r="S415" s="255">
        <v>0</v>
      </c>
      <c r="T415" s="256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57" t="s">
        <v>315</v>
      </c>
      <c r="AT415" s="257" t="s">
        <v>242</v>
      </c>
      <c r="AU415" s="257" t="s">
        <v>82</v>
      </c>
      <c r="AY415" s="18" t="s">
        <v>174</v>
      </c>
      <c r="BE415" s="258">
        <f>IF(N415="základní",J415,0)</f>
        <v>0</v>
      </c>
      <c r="BF415" s="258">
        <f>IF(N415="snížená",J415,0)</f>
        <v>0</v>
      </c>
      <c r="BG415" s="258">
        <f>IF(N415="zákl. přenesená",J415,0)</f>
        <v>0</v>
      </c>
      <c r="BH415" s="258">
        <f>IF(N415="sníž. přenesená",J415,0)</f>
        <v>0</v>
      </c>
      <c r="BI415" s="258">
        <f>IF(N415="nulová",J415,0)</f>
        <v>0</v>
      </c>
      <c r="BJ415" s="18" t="s">
        <v>80</v>
      </c>
      <c r="BK415" s="258">
        <f>ROUND(I415*H415,2)</f>
        <v>0</v>
      </c>
      <c r="BL415" s="18" t="s">
        <v>241</v>
      </c>
      <c r="BM415" s="257" t="s">
        <v>1093</v>
      </c>
    </row>
    <row r="416" spans="1:51" s="13" customFormat="1" ht="12">
      <c r="A416" s="13"/>
      <c r="B416" s="259"/>
      <c r="C416" s="260"/>
      <c r="D416" s="261" t="s">
        <v>223</v>
      </c>
      <c r="E416" s="262" t="s">
        <v>1</v>
      </c>
      <c r="F416" s="263" t="s">
        <v>1094</v>
      </c>
      <c r="G416" s="260"/>
      <c r="H416" s="264">
        <v>74.952</v>
      </c>
      <c r="I416" s="265"/>
      <c r="J416" s="260"/>
      <c r="K416" s="260"/>
      <c r="L416" s="266"/>
      <c r="M416" s="267"/>
      <c r="N416" s="268"/>
      <c r="O416" s="268"/>
      <c r="P416" s="268"/>
      <c r="Q416" s="268"/>
      <c r="R416" s="268"/>
      <c r="S416" s="268"/>
      <c r="T416" s="269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70" t="s">
        <v>223</v>
      </c>
      <c r="AU416" s="270" t="s">
        <v>82</v>
      </c>
      <c r="AV416" s="13" t="s">
        <v>82</v>
      </c>
      <c r="AW416" s="13" t="s">
        <v>30</v>
      </c>
      <c r="AX416" s="13" t="s">
        <v>80</v>
      </c>
      <c r="AY416" s="270" t="s">
        <v>174</v>
      </c>
    </row>
    <row r="417" spans="1:65" s="2" customFormat="1" ht="21.6" customHeight="1">
      <c r="A417" s="39"/>
      <c r="B417" s="40"/>
      <c r="C417" s="245" t="s">
        <v>1095</v>
      </c>
      <c r="D417" s="245" t="s">
        <v>176</v>
      </c>
      <c r="E417" s="246" t="s">
        <v>1096</v>
      </c>
      <c r="F417" s="247" t="s">
        <v>1097</v>
      </c>
      <c r="G417" s="248" t="s">
        <v>747</v>
      </c>
      <c r="H417" s="296"/>
      <c r="I417" s="250"/>
      <c r="J417" s="251">
        <f>ROUND(I417*H417,2)</f>
        <v>0</v>
      </c>
      <c r="K417" s="252"/>
      <c r="L417" s="45"/>
      <c r="M417" s="253" t="s">
        <v>1</v>
      </c>
      <c r="N417" s="254" t="s">
        <v>38</v>
      </c>
      <c r="O417" s="92"/>
      <c r="P417" s="255">
        <f>O417*H417</f>
        <v>0</v>
      </c>
      <c r="Q417" s="255">
        <v>0</v>
      </c>
      <c r="R417" s="255">
        <f>Q417*H417</f>
        <v>0</v>
      </c>
      <c r="S417" s="255">
        <v>0</v>
      </c>
      <c r="T417" s="256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57" t="s">
        <v>241</v>
      </c>
      <c r="AT417" s="257" t="s">
        <v>176</v>
      </c>
      <c r="AU417" s="257" t="s">
        <v>82</v>
      </c>
      <c r="AY417" s="18" t="s">
        <v>174</v>
      </c>
      <c r="BE417" s="258">
        <f>IF(N417="základní",J417,0)</f>
        <v>0</v>
      </c>
      <c r="BF417" s="258">
        <f>IF(N417="snížená",J417,0)</f>
        <v>0</v>
      </c>
      <c r="BG417" s="258">
        <f>IF(N417="zákl. přenesená",J417,0)</f>
        <v>0</v>
      </c>
      <c r="BH417" s="258">
        <f>IF(N417="sníž. přenesená",J417,0)</f>
        <v>0</v>
      </c>
      <c r="BI417" s="258">
        <f>IF(N417="nulová",J417,0)</f>
        <v>0</v>
      </c>
      <c r="BJ417" s="18" t="s">
        <v>80</v>
      </c>
      <c r="BK417" s="258">
        <f>ROUND(I417*H417,2)</f>
        <v>0</v>
      </c>
      <c r="BL417" s="18" t="s">
        <v>241</v>
      </c>
      <c r="BM417" s="257" t="s">
        <v>1098</v>
      </c>
    </row>
    <row r="418" spans="1:63" s="12" customFormat="1" ht="22.8" customHeight="1">
      <c r="A418" s="12"/>
      <c r="B418" s="229"/>
      <c r="C418" s="230"/>
      <c r="D418" s="231" t="s">
        <v>72</v>
      </c>
      <c r="E418" s="243" t="s">
        <v>1099</v>
      </c>
      <c r="F418" s="243" t="s">
        <v>1100</v>
      </c>
      <c r="G418" s="230"/>
      <c r="H418" s="230"/>
      <c r="I418" s="233"/>
      <c r="J418" s="244">
        <f>BK418</f>
        <v>0</v>
      </c>
      <c r="K418" s="230"/>
      <c r="L418" s="235"/>
      <c r="M418" s="236"/>
      <c r="N418" s="237"/>
      <c r="O418" s="237"/>
      <c r="P418" s="238">
        <f>SUM(P419:P428)</f>
        <v>0</v>
      </c>
      <c r="Q418" s="237"/>
      <c r="R418" s="238">
        <f>SUM(R419:R428)</f>
        <v>0.468504</v>
      </c>
      <c r="S418" s="237"/>
      <c r="T418" s="239">
        <f>SUM(T419:T428)</f>
        <v>0</v>
      </c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R418" s="240" t="s">
        <v>82</v>
      </c>
      <c r="AT418" s="241" t="s">
        <v>72</v>
      </c>
      <c r="AU418" s="241" t="s">
        <v>80</v>
      </c>
      <c r="AY418" s="240" t="s">
        <v>174</v>
      </c>
      <c r="BK418" s="242">
        <f>SUM(BK419:BK428)</f>
        <v>0</v>
      </c>
    </row>
    <row r="419" spans="1:65" s="2" customFormat="1" ht="21.6" customHeight="1">
      <c r="A419" s="39"/>
      <c r="B419" s="40"/>
      <c r="C419" s="245" t="s">
        <v>1101</v>
      </c>
      <c r="D419" s="245" t="s">
        <v>176</v>
      </c>
      <c r="E419" s="246" t="s">
        <v>1102</v>
      </c>
      <c r="F419" s="247" t="s">
        <v>1103</v>
      </c>
      <c r="G419" s="248" t="s">
        <v>188</v>
      </c>
      <c r="H419" s="249">
        <v>7.633</v>
      </c>
      <c r="I419" s="250"/>
      <c r="J419" s="251">
        <f>ROUND(I419*H419,2)</f>
        <v>0</v>
      </c>
      <c r="K419" s="252"/>
      <c r="L419" s="45"/>
      <c r="M419" s="253" t="s">
        <v>1</v>
      </c>
      <c r="N419" s="254" t="s">
        <v>38</v>
      </c>
      <c r="O419" s="92"/>
      <c r="P419" s="255">
        <f>O419*H419</f>
        <v>0</v>
      </c>
      <c r="Q419" s="255">
        <v>0</v>
      </c>
      <c r="R419" s="255">
        <f>Q419*H419</f>
        <v>0</v>
      </c>
      <c r="S419" s="255">
        <v>0</v>
      </c>
      <c r="T419" s="256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57" t="s">
        <v>241</v>
      </c>
      <c r="AT419" s="257" t="s">
        <v>176</v>
      </c>
      <c r="AU419" s="257" t="s">
        <v>82</v>
      </c>
      <c r="AY419" s="18" t="s">
        <v>174</v>
      </c>
      <c r="BE419" s="258">
        <f>IF(N419="základní",J419,0)</f>
        <v>0</v>
      </c>
      <c r="BF419" s="258">
        <f>IF(N419="snížená",J419,0)</f>
        <v>0</v>
      </c>
      <c r="BG419" s="258">
        <f>IF(N419="zákl. přenesená",J419,0)</f>
        <v>0</v>
      </c>
      <c r="BH419" s="258">
        <f>IF(N419="sníž. přenesená",J419,0)</f>
        <v>0</v>
      </c>
      <c r="BI419" s="258">
        <f>IF(N419="nulová",J419,0)</f>
        <v>0</v>
      </c>
      <c r="BJ419" s="18" t="s">
        <v>80</v>
      </c>
      <c r="BK419" s="258">
        <f>ROUND(I419*H419,2)</f>
        <v>0</v>
      </c>
      <c r="BL419" s="18" t="s">
        <v>241</v>
      </c>
      <c r="BM419" s="257" t="s">
        <v>1104</v>
      </c>
    </row>
    <row r="420" spans="1:51" s="13" customFormat="1" ht="12">
      <c r="A420" s="13"/>
      <c r="B420" s="259"/>
      <c r="C420" s="260"/>
      <c r="D420" s="261" t="s">
        <v>223</v>
      </c>
      <c r="E420" s="262" t="s">
        <v>1</v>
      </c>
      <c r="F420" s="263" t="s">
        <v>1105</v>
      </c>
      <c r="G420" s="260"/>
      <c r="H420" s="264">
        <v>7.633</v>
      </c>
      <c r="I420" s="265"/>
      <c r="J420" s="260"/>
      <c r="K420" s="260"/>
      <c r="L420" s="266"/>
      <c r="M420" s="267"/>
      <c r="N420" s="268"/>
      <c r="O420" s="268"/>
      <c r="P420" s="268"/>
      <c r="Q420" s="268"/>
      <c r="R420" s="268"/>
      <c r="S420" s="268"/>
      <c r="T420" s="269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70" t="s">
        <v>223</v>
      </c>
      <c r="AU420" s="270" t="s">
        <v>82</v>
      </c>
      <c r="AV420" s="13" t="s">
        <v>82</v>
      </c>
      <c r="AW420" s="13" t="s">
        <v>30</v>
      </c>
      <c r="AX420" s="13" t="s">
        <v>80</v>
      </c>
      <c r="AY420" s="270" t="s">
        <v>174</v>
      </c>
    </row>
    <row r="421" spans="1:65" s="2" customFormat="1" ht="14.4" customHeight="1">
      <c r="A421" s="39"/>
      <c r="B421" s="40"/>
      <c r="C421" s="245" t="s">
        <v>1106</v>
      </c>
      <c r="D421" s="245" t="s">
        <v>176</v>
      </c>
      <c r="E421" s="246" t="s">
        <v>1107</v>
      </c>
      <c r="F421" s="247" t="s">
        <v>1108</v>
      </c>
      <c r="G421" s="248" t="s">
        <v>188</v>
      </c>
      <c r="H421" s="249">
        <v>24.3</v>
      </c>
      <c r="I421" s="250"/>
      <c r="J421" s="251">
        <f>ROUND(I421*H421,2)</f>
        <v>0</v>
      </c>
      <c r="K421" s="252"/>
      <c r="L421" s="45"/>
      <c r="M421" s="253" t="s">
        <v>1</v>
      </c>
      <c r="N421" s="254" t="s">
        <v>38</v>
      </c>
      <c r="O421" s="92"/>
      <c r="P421" s="255">
        <f>O421*H421</f>
        <v>0</v>
      </c>
      <c r="Q421" s="255">
        <v>0.0003</v>
      </c>
      <c r="R421" s="255">
        <f>Q421*H421</f>
        <v>0.00729</v>
      </c>
      <c r="S421" s="255">
        <v>0</v>
      </c>
      <c r="T421" s="256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57" t="s">
        <v>241</v>
      </c>
      <c r="AT421" s="257" t="s">
        <v>176</v>
      </c>
      <c r="AU421" s="257" t="s">
        <v>82</v>
      </c>
      <c r="AY421" s="18" t="s">
        <v>174</v>
      </c>
      <c r="BE421" s="258">
        <f>IF(N421="základní",J421,0)</f>
        <v>0</v>
      </c>
      <c r="BF421" s="258">
        <f>IF(N421="snížená",J421,0)</f>
        <v>0</v>
      </c>
      <c r="BG421" s="258">
        <f>IF(N421="zákl. přenesená",J421,0)</f>
        <v>0</v>
      </c>
      <c r="BH421" s="258">
        <f>IF(N421="sníž. přenesená",J421,0)</f>
        <v>0</v>
      </c>
      <c r="BI421" s="258">
        <f>IF(N421="nulová",J421,0)</f>
        <v>0</v>
      </c>
      <c r="BJ421" s="18" t="s">
        <v>80</v>
      </c>
      <c r="BK421" s="258">
        <f>ROUND(I421*H421,2)</f>
        <v>0</v>
      </c>
      <c r="BL421" s="18" t="s">
        <v>241</v>
      </c>
      <c r="BM421" s="257" t="s">
        <v>1109</v>
      </c>
    </row>
    <row r="422" spans="1:51" s="13" customFormat="1" ht="12">
      <c r="A422" s="13"/>
      <c r="B422" s="259"/>
      <c r="C422" s="260"/>
      <c r="D422" s="261" t="s">
        <v>223</v>
      </c>
      <c r="E422" s="262" t="s">
        <v>1</v>
      </c>
      <c r="F422" s="263" t="s">
        <v>1110</v>
      </c>
      <c r="G422" s="260"/>
      <c r="H422" s="264">
        <v>22.5</v>
      </c>
      <c r="I422" s="265"/>
      <c r="J422" s="260"/>
      <c r="K422" s="260"/>
      <c r="L422" s="266"/>
      <c r="M422" s="267"/>
      <c r="N422" s="268"/>
      <c r="O422" s="268"/>
      <c r="P422" s="268"/>
      <c r="Q422" s="268"/>
      <c r="R422" s="268"/>
      <c r="S422" s="268"/>
      <c r="T422" s="269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70" t="s">
        <v>223</v>
      </c>
      <c r="AU422" s="270" t="s">
        <v>82</v>
      </c>
      <c r="AV422" s="13" t="s">
        <v>82</v>
      </c>
      <c r="AW422" s="13" t="s">
        <v>30</v>
      </c>
      <c r="AX422" s="13" t="s">
        <v>73</v>
      </c>
      <c r="AY422" s="270" t="s">
        <v>174</v>
      </c>
    </row>
    <row r="423" spans="1:51" s="13" customFormat="1" ht="12">
      <c r="A423" s="13"/>
      <c r="B423" s="259"/>
      <c r="C423" s="260"/>
      <c r="D423" s="261" t="s">
        <v>223</v>
      </c>
      <c r="E423" s="262" t="s">
        <v>1</v>
      </c>
      <c r="F423" s="263" t="s">
        <v>1111</v>
      </c>
      <c r="G423" s="260"/>
      <c r="H423" s="264">
        <v>1.8</v>
      </c>
      <c r="I423" s="265"/>
      <c r="J423" s="260"/>
      <c r="K423" s="260"/>
      <c r="L423" s="266"/>
      <c r="M423" s="267"/>
      <c r="N423" s="268"/>
      <c r="O423" s="268"/>
      <c r="P423" s="268"/>
      <c r="Q423" s="268"/>
      <c r="R423" s="268"/>
      <c r="S423" s="268"/>
      <c r="T423" s="269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70" t="s">
        <v>223</v>
      </c>
      <c r="AU423" s="270" t="s">
        <v>82</v>
      </c>
      <c r="AV423" s="13" t="s">
        <v>82</v>
      </c>
      <c r="AW423" s="13" t="s">
        <v>30</v>
      </c>
      <c r="AX423" s="13" t="s">
        <v>73</v>
      </c>
      <c r="AY423" s="270" t="s">
        <v>174</v>
      </c>
    </row>
    <row r="424" spans="1:51" s="14" customFormat="1" ht="12">
      <c r="A424" s="14"/>
      <c r="B424" s="285"/>
      <c r="C424" s="286"/>
      <c r="D424" s="261" t="s">
        <v>223</v>
      </c>
      <c r="E424" s="287" t="s">
        <v>1</v>
      </c>
      <c r="F424" s="288" t="s">
        <v>521</v>
      </c>
      <c r="G424" s="286"/>
      <c r="H424" s="289">
        <v>24.3</v>
      </c>
      <c r="I424" s="290"/>
      <c r="J424" s="286"/>
      <c r="K424" s="286"/>
      <c r="L424" s="291"/>
      <c r="M424" s="292"/>
      <c r="N424" s="293"/>
      <c r="O424" s="293"/>
      <c r="P424" s="293"/>
      <c r="Q424" s="293"/>
      <c r="R424" s="293"/>
      <c r="S424" s="293"/>
      <c r="T424" s="29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95" t="s">
        <v>223</v>
      </c>
      <c r="AU424" s="295" t="s">
        <v>82</v>
      </c>
      <c r="AV424" s="14" t="s">
        <v>180</v>
      </c>
      <c r="AW424" s="14" t="s">
        <v>30</v>
      </c>
      <c r="AX424" s="14" t="s">
        <v>80</v>
      </c>
      <c r="AY424" s="295" t="s">
        <v>174</v>
      </c>
    </row>
    <row r="425" spans="1:65" s="2" customFormat="1" ht="32.4" customHeight="1">
      <c r="A425" s="39"/>
      <c r="B425" s="40"/>
      <c r="C425" s="245" t="s">
        <v>1112</v>
      </c>
      <c r="D425" s="245" t="s">
        <v>176</v>
      </c>
      <c r="E425" s="246" t="s">
        <v>1113</v>
      </c>
      <c r="F425" s="247" t="s">
        <v>1114</v>
      </c>
      <c r="G425" s="248" t="s">
        <v>188</v>
      </c>
      <c r="H425" s="249">
        <v>24.3</v>
      </c>
      <c r="I425" s="250"/>
      <c r="J425" s="251">
        <f>ROUND(I425*H425,2)</f>
        <v>0</v>
      </c>
      <c r="K425" s="252"/>
      <c r="L425" s="45"/>
      <c r="M425" s="253" t="s">
        <v>1</v>
      </c>
      <c r="N425" s="254" t="s">
        <v>38</v>
      </c>
      <c r="O425" s="92"/>
      <c r="P425" s="255">
        <f>O425*H425</f>
        <v>0</v>
      </c>
      <c r="Q425" s="255">
        <v>0.006</v>
      </c>
      <c r="R425" s="255">
        <f>Q425*H425</f>
        <v>0.1458</v>
      </c>
      <c r="S425" s="255">
        <v>0</v>
      </c>
      <c r="T425" s="256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57" t="s">
        <v>241</v>
      </c>
      <c r="AT425" s="257" t="s">
        <v>176</v>
      </c>
      <c r="AU425" s="257" t="s">
        <v>82</v>
      </c>
      <c r="AY425" s="18" t="s">
        <v>174</v>
      </c>
      <c r="BE425" s="258">
        <f>IF(N425="základní",J425,0)</f>
        <v>0</v>
      </c>
      <c r="BF425" s="258">
        <f>IF(N425="snížená",J425,0)</f>
        <v>0</v>
      </c>
      <c r="BG425" s="258">
        <f>IF(N425="zákl. přenesená",J425,0)</f>
        <v>0</v>
      </c>
      <c r="BH425" s="258">
        <f>IF(N425="sníž. přenesená",J425,0)</f>
        <v>0</v>
      </c>
      <c r="BI425" s="258">
        <f>IF(N425="nulová",J425,0)</f>
        <v>0</v>
      </c>
      <c r="BJ425" s="18" t="s">
        <v>80</v>
      </c>
      <c r="BK425" s="258">
        <f>ROUND(I425*H425,2)</f>
        <v>0</v>
      </c>
      <c r="BL425" s="18" t="s">
        <v>241</v>
      </c>
      <c r="BM425" s="257" t="s">
        <v>1115</v>
      </c>
    </row>
    <row r="426" spans="1:65" s="2" customFormat="1" ht="14.4" customHeight="1">
      <c r="A426" s="39"/>
      <c r="B426" s="40"/>
      <c r="C426" s="271" t="s">
        <v>1116</v>
      </c>
      <c r="D426" s="271" t="s">
        <v>242</v>
      </c>
      <c r="E426" s="272" t="s">
        <v>1117</v>
      </c>
      <c r="F426" s="273" t="s">
        <v>1118</v>
      </c>
      <c r="G426" s="274" t="s">
        <v>188</v>
      </c>
      <c r="H426" s="275">
        <v>26.73</v>
      </c>
      <c r="I426" s="276"/>
      <c r="J426" s="277">
        <f>ROUND(I426*H426,2)</f>
        <v>0</v>
      </c>
      <c r="K426" s="278"/>
      <c r="L426" s="279"/>
      <c r="M426" s="280" t="s">
        <v>1</v>
      </c>
      <c r="N426" s="281" t="s">
        <v>38</v>
      </c>
      <c r="O426" s="92"/>
      <c r="P426" s="255">
        <f>O426*H426</f>
        <v>0</v>
      </c>
      <c r="Q426" s="255">
        <v>0.0118</v>
      </c>
      <c r="R426" s="255">
        <f>Q426*H426</f>
        <v>0.31541399999999997</v>
      </c>
      <c r="S426" s="255">
        <v>0</v>
      </c>
      <c r="T426" s="256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57" t="s">
        <v>315</v>
      </c>
      <c r="AT426" s="257" t="s">
        <v>242</v>
      </c>
      <c r="AU426" s="257" t="s">
        <v>82</v>
      </c>
      <c r="AY426" s="18" t="s">
        <v>174</v>
      </c>
      <c r="BE426" s="258">
        <f>IF(N426="základní",J426,0)</f>
        <v>0</v>
      </c>
      <c r="BF426" s="258">
        <f>IF(N426="snížená",J426,0)</f>
        <v>0</v>
      </c>
      <c r="BG426" s="258">
        <f>IF(N426="zákl. přenesená",J426,0)</f>
        <v>0</v>
      </c>
      <c r="BH426" s="258">
        <f>IF(N426="sníž. přenesená",J426,0)</f>
        <v>0</v>
      </c>
      <c r="BI426" s="258">
        <f>IF(N426="nulová",J426,0)</f>
        <v>0</v>
      </c>
      <c r="BJ426" s="18" t="s">
        <v>80</v>
      </c>
      <c r="BK426" s="258">
        <f>ROUND(I426*H426,2)</f>
        <v>0</v>
      </c>
      <c r="BL426" s="18" t="s">
        <v>241</v>
      </c>
      <c r="BM426" s="257" t="s">
        <v>1119</v>
      </c>
    </row>
    <row r="427" spans="1:51" s="13" customFormat="1" ht="12">
      <c r="A427" s="13"/>
      <c r="B427" s="259"/>
      <c r="C427" s="260"/>
      <c r="D427" s="261" t="s">
        <v>223</v>
      </c>
      <c r="E427" s="262" t="s">
        <v>1</v>
      </c>
      <c r="F427" s="263" t="s">
        <v>1120</v>
      </c>
      <c r="G427" s="260"/>
      <c r="H427" s="264">
        <v>26.73</v>
      </c>
      <c r="I427" s="265"/>
      <c r="J427" s="260"/>
      <c r="K427" s="260"/>
      <c r="L427" s="266"/>
      <c r="M427" s="267"/>
      <c r="N427" s="268"/>
      <c r="O427" s="268"/>
      <c r="P427" s="268"/>
      <c r="Q427" s="268"/>
      <c r="R427" s="268"/>
      <c r="S427" s="268"/>
      <c r="T427" s="269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70" t="s">
        <v>223</v>
      </c>
      <c r="AU427" s="270" t="s">
        <v>82</v>
      </c>
      <c r="AV427" s="13" t="s">
        <v>82</v>
      </c>
      <c r="AW427" s="13" t="s">
        <v>30</v>
      </c>
      <c r="AX427" s="13" t="s">
        <v>80</v>
      </c>
      <c r="AY427" s="270" t="s">
        <v>174</v>
      </c>
    </row>
    <row r="428" spans="1:65" s="2" customFormat="1" ht="21.6" customHeight="1">
      <c r="A428" s="39"/>
      <c r="B428" s="40"/>
      <c r="C428" s="245" t="s">
        <v>1121</v>
      </c>
      <c r="D428" s="245" t="s">
        <v>176</v>
      </c>
      <c r="E428" s="246" t="s">
        <v>1122</v>
      </c>
      <c r="F428" s="247" t="s">
        <v>1123</v>
      </c>
      <c r="G428" s="248" t="s">
        <v>747</v>
      </c>
      <c r="H428" s="296"/>
      <c r="I428" s="250"/>
      <c r="J428" s="251">
        <f>ROUND(I428*H428,2)</f>
        <v>0</v>
      </c>
      <c r="K428" s="252"/>
      <c r="L428" s="45"/>
      <c r="M428" s="253" t="s">
        <v>1</v>
      </c>
      <c r="N428" s="254" t="s">
        <v>38</v>
      </c>
      <c r="O428" s="92"/>
      <c r="P428" s="255">
        <f>O428*H428</f>
        <v>0</v>
      </c>
      <c r="Q428" s="255">
        <v>0</v>
      </c>
      <c r="R428" s="255">
        <f>Q428*H428</f>
        <v>0</v>
      </c>
      <c r="S428" s="255">
        <v>0</v>
      </c>
      <c r="T428" s="256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57" t="s">
        <v>241</v>
      </c>
      <c r="AT428" s="257" t="s">
        <v>176</v>
      </c>
      <c r="AU428" s="257" t="s">
        <v>82</v>
      </c>
      <c r="AY428" s="18" t="s">
        <v>174</v>
      </c>
      <c r="BE428" s="258">
        <f>IF(N428="základní",J428,0)</f>
        <v>0</v>
      </c>
      <c r="BF428" s="258">
        <f>IF(N428="snížená",J428,0)</f>
        <v>0</v>
      </c>
      <c r="BG428" s="258">
        <f>IF(N428="zákl. přenesená",J428,0)</f>
        <v>0</v>
      </c>
      <c r="BH428" s="258">
        <f>IF(N428="sníž. přenesená",J428,0)</f>
        <v>0</v>
      </c>
      <c r="BI428" s="258">
        <f>IF(N428="nulová",J428,0)</f>
        <v>0</v>
      </c>
      <c r="BJ428" s="18" t="s">
        <v>80</v>
      </c>
      <c r="BK428" s="258">
        <f>ROUND(I428*H428,2)</f>
        <v>0</v>
      </c>
      <c r="BL428" s="18" t="s">
        <v>241</v>
      </c>
      <c r="BM428" s="257" t="s">
        <v>1124</v>
      </c>
    </row>
    <row r="429" spans="1:63" s="12" customFormat="1" ht="22.8" customHeight="1">
      <c r="A429" s="12"/>
      <c r="B429" s="229"/>
      <c r="C429" s="230"/>
      <c r="D429" s="231" t="s">
        <v>72</v>
      </c>
      <c r="E429" s="243" t="s">
        <v>1125</v>
      </c>
      <c r="F429" s="243" t="s">
        <v>1126</v>
      </c>
      <c r="G429" s="230"/>
      <c r="H429" s="230"/>
      <c r="I429" s="233"/>
      <c r="J429" s="244">
        <f>BK429</f>
        <v>0</v>
      </c>
      <c r="K429" s="230"/>
      <c r="L429" s="235"/>
      <c r="M429" s="236"/>
      <c r="N429" s="237"/>
      <c r="O429" s="237"/>
      <c r="P429" s="238">
        <f>SUM(P430:P443)</f>
        <v>0</v>
      </c>
      <c r="Q429" s="237"/>
      <c r="R429" s="238">
        <f>SUM(R430:R443)</f>
        <v>0.01584</v>
      </c>
      <c r="S429" s="237"/>
      <c r="T429" s="239">
        <f>SUM(T430:T443)</f>
        <v>0</v>
      </c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R429" s="240" t="s">
        <v>82</v>
      </c>
      <c r="AT429" s="241" t="s">
        <v>72</v>
      </c>
      <c r="AU429" s="241" t="s">
        <v>80</v>
      </c>
      <c r="AY429" s="240" t="s">
        <v>174</v>
      </c>
      <c r="BK429" s="242">
        <f>SUM(BK430:BK443)</f>
        <v>0</v>
      </c>
    </row>
    <row r="430" spans="1:65" s="2" customFormat="1" ht="14.4" customHeight="1">
      <c r="A430" s="39"/>
      <c r="B430" s="40"/>
      <c r="C430" s="245" t="s">
        <v>1127</v>
      </c>
      <c r="D430" s="245" t="s">
        <v>176</v>
      </c>
      <c r="E430" s="246" t="s">
        <v>1128</v>
      </c>
      <c r="F430" s="247" t="s">
        <v>1129</v>
      </c>
      <c r="G430" s="248" t="s">
        <v>188</v>
      </c>
      <c r="H430" s="249">
        <v>12.4</v>
      </c>
      <c r="I430" s="250"/>
      <c r="J430" s="251">
        <f>ROUND(I430*H430,2)</f>
        <v>0</v>
      </c>
      <c r="K430" s="252"/>
      <c r="L430" s="45"/>
      <c r="M430" s="253" t="s">
        <v>1</v>
      </c>
      <c r="N430" s="254" t="s">
        <v>38</v>
      </c>
      <c r="O430" s="92"/>
      <c r="P430" s="255">
        <f>O430*H430</f>
        <v>0</v>
      </c>
      <c r="Q430" s="255">
        <v>0</v>
      </c>
      <c r="R430" s="255">
        <f>Q430*H430</f>
        <v>0</v>
      </c>
      <c r="S430" s="255">
        <v>0</v>
      </c>
      <c r="T430" s="256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57" t="s">
        <v>241</v>
      </c>
      <c r="AT430" s="257" t="s">
        <v>176</v>
      </c>
      <c r="AU430" s="257" t="s">
        <v>82</v>
      </c>
      <c r="AY430" s="18" t="s">
        <v>174</v>
      </c>
      <c r="BE430" s="258">
        <f>IF(N430="základní",J430,0)</f>
        <v>0</v>
      </c>
      <c r="BF430" s="258">
        <f>IF(N430="snížená",J430,0)</f>
        <v>0</v>
      </c>
      <c r="BG430" s="258">
        <f>IF(N430="zákl. přenesená",J430,0)</f>
        <v>0</v>
      </c>
      <c r="BH430" s="258">
        <f>IF(N430="sníž. přenesená",J430,0)</f>
        <v>0</v>
      </c>
      <c r="BI430" s="258">
        <f>IF(N430="nulová",J430,0)</f>
        <v>0</v>
      </c>
      <c r="BJ430" s="18" t="s">
        <v>80</v>
      </c>
      <c r="BK430" s="258">
        <f>ROUND(I430*H430,2)</f>
        <v>0</v>
      </c>
      <c r="BL430" s="18" t="s">
        <v>241</v>
      </c>
      <c r="BM430" s="257" t="s">
        <v>1130</v>
      </c>
    </row>
    <row r="431" spans="1:51" s="13" customFormat="1" ht="12">
      <c r="A431" s="13"/>
      <c r="B431" s="259"/>
      <c r="C431" s="260"/>
      <c r="D431" s="261" t="s">
        <v>223</v>
      </c>
      <c r="E431" s="262" t="s">
        <v>1</v>
      </c>
      <c r="F431" s="263" t="s">
        <v>1131</v>
      </c>
      <c r="G431" s="260"/>
      <c r="H431" s="264">
        <v>12.4</v>
      </c>
      <c r="I431" s="265"/>
      <c r="J431" s="260"/>
      <c r="K431" s="260"/>
      <c r="L431" s="266"/>
      <c r="M431" s="267"/>
      <c r="N431" s="268"/>
      <c r="O431" s="268"/>
      <c r="P431" s="268"/>
      <c r="Q431" s="268"/>
      <c r="R431" s="268"/>
      <c r="S431" s="268"/>
      <c r="T431" s="269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70" t="s">
        <v>223</v>
      </c>
      <c r="AU431" s="270" t="s">
        <v>82</v>
      </c>
      <c r="AV431" s="13" t="s">
        <v>82</v>
      </c>
      <c r="AW431" s="13" t="s">
        <v>30</v>
      </c>
      <c r="AX431" s="13" t="s">
        <v>80</v>
      </c>
      <c r="AY431" s="270" t="s">
        <v>174</v>
      </c>
    </row>
    <row r="432" spans="1:65" s="2" customFormat="1" ht="21.6" customHeight="1">
      <c r="A432" s="39"/>
      <c r="B432" s="40"/>
      <c r="C432" s="245" t="s">
        <v>1132</v>
      </c>
      <c r="D432" s="245" t="s">
        <v>176</v>
      </c>
      <c r="E432" s="246" t="s">
        <v>1133</v>
      </c>
      <c r="F432" s="247" t="s">
        <v>1134</v>
      </c>
      <c r="G432" s="248" t="s">
        <v>188</v>
      </c>
      <c r="H432" s="249">
        <v>86</v>
      </c>
      <c r="I432" s="250"/>
      <c r="J432" s="251">
        <f>ROUND(I432*H432,2)</f>
        <v>0</v>
      </c>
      <c r="K432" s="252"/>
      <c r="L432" s="45"/>
      <c r="M432" s="253" t="s">
        <v>1</v>
      </c>
      <c r="N432" s="254" t="s">
        <v>38</v>
      </c>
      <c r="O432" s="92"/>
      <c r="P432" s="255">
        <f>O432*H432</f>
        <v>0</v>
      </c>
      <c r="Q432" s="255">
        <v>6E-05</v>
      </c>
      <c r="R432" s="255">
        <f>Q432*H432</f>
        <v>0.0051600000000000005</v>
      </c>
      <c r="S432" s="255">
        <v>0</v>
      </c>
      <c r="T432" s="256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57" t="s">
        <v>241</v>
      </c>
      <c r="AT432" s="257" t="s">
        <v>176</v>
      </c>
      <c r="AU432" s="257" t="s">
        <v>82</v>
      </c>
      <c r="AY432" s="18" t="s">
        <v>174</v>
      </c>
      <c r="BE432" s="258">
        <f>IF(N432="základní",J432,0)</f>
        <v>0</v>
      </c>
      <c r="BF432" s="258">
        <f>IF(N432="snížená",J432,0)</f>
        <v>0</v>
      </c>
      <c r="BG432" s="258">
        <f>IF(N432="zákl. přenesená",J432,0)</f>
        <v>0</v>
      </c>
      <c r="BH432" s="258">
        <f>IF(N432="sníž. přenesená",J432,0)</f>
        <v>0</v>
      </c>
      <c r="BI432" s="258">
        <f>IF(N432="nulová",J432,0)</f>
        <v>0</v>
      </c>
      <c r="BJ432" s="18" t="s">
        <v>80</v>
      </c>
      <c r="BK432" s="258">
        <f>ROUND(I432*H432,2)</f>
        <v>0</v>
      </c>
      <c r="BL432" s="18" t="s">
        <v>241</v>
      </c>
      <c r="BM432" s="257" t="s">
        <v>1135</v>
      </c>
    </row>
    <row r="433" spans="1:51" s="13" customFormat="1" ht="12">
      <c r="A433" s="13"/>
      <c r="B433" s="259"/>
      <c r="C433" s="260"/>
      <c r="D433" s="261" t="s">
        <v>223</v>
      </c>
      <c r="E433" s="262" t="s">
        <v>1</v>
      </c>
      <c r="F433" s="263" t="s">
        <v>1136</v>
      </c>
      <c r="G433" s="260"/>
      <c r="H433" s="264">
        <v>68</v>
      </c>
      <c r="I433" s="265"/>
      <c r="J433" s="260"/>
      <c r="K433" s="260"/>
      <c r="L433" s="266"/>
      <c r="M433" s="267"/>
      <c r="N433" s="268"/>
      <c r="O433" s="268"/>
      <c r="P433" s="268"/>
      <c r="Q433" s="268"/>
      <c r="R433" s="268"/>
      <c r="S433" s="268"/>
      <c r="T433" s="269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70" t="s">
        <v>223</v>
      </c>
      <c r="AU433" s="270" t="s">
        <v>82</v>
      </c>
      <c r="AV433" s="13" t="s">
        <v>82</v>
      </c>
      <c r="AW433" s="13" t="s">
        <v>30</v>
      </c>
      <c r="AX433" s="13" t="s">
        <v>73</v>
      </c>
      <c r="AY433" s="270" t="s">
        <v>174</v>
      </c>
    </row>
    <row r="434" spans="1:51" s="13" customFormat="1" ht="12">
      <c r="A434" s="13"/>
      <c r="B434" s="259"/>
      <c r="C434" s="260"/>
      <c r="D434" s="261" t="s">
        <v>223</v>
      </c>
      <c r="E434" s="262" t="s">
        <v>1</v>
      </c>
      <c r="F434" s="263" t="s">
        <v>1137</v>
      </c>
      <c r="G434" s="260"/>
      <c r="H434" s="264">
        <v>18</v>
      </c>
      <c r="I434" s="265"/>
      <c r="J434" s="260"/>
      <c r="K434" s="260"/>
      <c r="L434" s="266"/>
      <c r="M434" s="267"/>
      <c r="N434" s="268"/>
      <c r="O434" s="268"/>
      <c r="P434" s="268"/>
      <c r="Q434" s="268"/>
      <c r="R434" s="268"/>
      <c r="S434" s="268"/>
      <c r="T434" s="269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70" t="s">
        <v>223</v>
      </c>
      <c r="AU434" s="270" t="s">
        <v>82</v>
      </c>
      <c r="AV434" s="13" t="s">
        <v>82</v>
      </c>
      <c r="AW434" s="13" t="s">
        <v>30</v>
      </c>
      <c r="AX434" s="13" t="s">
        <v>73</v>
      </c>
      <c r="AY434" s="270" t="s">
        <v>174</v>
      </c>
    </row>
    <row r="435" spans="1:51" s="14" customFormat="1" ht="12">
      <c r="A435" s="14"/>
      <c r="B435" s="285"/>
      <c r="C435" s="286"/>
      <c r="D435" s="261" t="s">
        <v>223</v>
      </c>
      <c r="E435" s="287" t="s">
        <v>1</v>
      </c>
      <c r="F435" s="288" t="s">
        <v>521</v>
      </c>
      <c r="G435" s="286"/>
      <c r="H435" s="289">
        <v>86</v>
      </c>
      <c r="I435" s="290"/>
      <c r="J435" s="286"/>
      <c r="K435" s="286"/>
      <c r="L435" s="291"/>
      <c r="M435" s="292"/>
      <c r="N435" s="293"/>
      <c r="O435" s="293"/>
      <c r="P435" s="293"/>
      <c r="Q435" s="293"/>
      <c r="R435" s="293"/>
      <c r="S435" s="293"/>
      <c r="T435" s="29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95" t="s">
        <v>223</v>
      </c>
      <c r="AU435" s="295" t="s">
        <v>82</v>
      </c>
      <c r="AV435" s="14" t="s">
        <v>180</v>
      </c>
      <c r="AW435" s="14" t="s">
        <v>30</v>
      </c>
      <c r="AX435" s="14" t="s">
        <v>80</v>
      </c>
      <c r="AY435" s="295" t="s">
        <v>174</v>
      </c>
    </row>
    <row r="436" spans="1:65" s="2" customFormat="1" ht="21.6" customHeight="1">
      <c r="A436" s="39"/>
      <c r="B436" s="40"/>
      <c r="C436" s="245" t="s">
        <v>1138</v>
      </c>
      <c r="D436" s="245" t="s">
        <v>176</v>
      </c>
      <c r="E436" s="246" t="s">
        <v>1139</v>
      </c>
      <c r="F436" s="247" t="s">
        <v>1140</v>
      </c>
      <c r="G436" s="248" t="s">
        <v>188</v>
      </c>
      <c r="H436" s="249">
        <v>16.688</v>
      </c>
      <c r="I436" s="250"/>
      <c r="J436" s="251">
        <f>ROUND(I436*H436,2)</f>
        <v>0</v>
      </c>
      <c r="K436" s="252"/>
      <c r="L436" s="45"/>
      <c r="M436" s="253" t="s">
        <v>1</v>
      </c>
      <c r="N436" s="254" t="s">
        <v>38</v>
      </c>
      <c r="O436" s="92"/>
      <c r="P436" s="255">
        <f>O436*H436</f>
        <v>0</v>
      </c>
      <c r="Q436" s="255">
        <v>0.00025</v>
      </c>
      <c r="R436" s="255">
        <f>Q436*H436</f>
        <v>0.0041719999999999995</v>
      </c>
      <c r="S436" s="255">
        <v>0</v>
      </c>
      <c r="T436" s="256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57" t="s">
        <v>241</v>
      </c>
      <c r="AT436" s="257" t="s">
        <v>176</v>
      </c>
      <c r="AU436" s="257" t="s">
        <v>82</v>
      </c>
      <c r="AY436" s="18" t="s">
        <v>174</v>
      </c>
      <c r="BE436" s="258">
        <f>IF(N436="základní",J436,0)</f>
        <v>0</v>
      </c>
      <c r="BF436" s="258">
        <f>IF(N436="snížená",J436,0)</f>
        <v>0</v>
      </c>
      <c r="BG436" s="258">
        <f>IF(N436="zákl. přenesená",J436,0)</f>
        <v>0</v>
      </c>
      <c r="BH436" s="258">
        <f>IF(N436="sníž. přenesená",J436,0)</f>
        <v>0</v>
      </c>
      <c r="BI436" s="258">
        <f>IF(N436="nulová",J436,0)</f>
        <v>0</v>
      </c>
      <c r="BJ436" s="18" t="s">
        <v>80</v>
      </c>
      <c r="BK436" s="258">
        <f>ROUND(I436*H436,2)</f>
        <v>0</v>
      </c>
      <c r="BL436" s="18" t="s">
        <v>241</v>
      </c>
      <c r="BM436" s="257" t="s">
        <v>1141</v>
      </c>
    </row>
    <row r="437" spans="1:51" s="13" customFormat="1" ht="12">
      <c r="A437" s="13"/>
      <c r="B437" s="259"/>
      <c r="C437" s="260"/>
      <c r="D437" s="261" t="s">
        <v>223</v>
      </c>
      <c r="E437" s="262" t="s">
        <v>1</v>
      </c>
      <c r="F437" s="263" t="s">
        <v>1142</v>
      </c>
      <c r="G437" s="260"/>
      <c r="H437" s="264">
        <v>16.688</v>
      </c>
      <c r="I437" s="265"/>
      <c r="J437" s="260"/>
      <c r="K437" s="260"/>
      <c r="L437" s="266"/>
      <c r="M437" s="267"/>
      <c r="N437" s="268"/>
      <c r="O437" s="268"/>
      <c r="P437" s="268"/>
      <c r="Q437" s="268"/>
      <c r="R437" s="268"/>
      <c r="S437" s="268"/>
      <c r="T437" s="269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70" t="s">
        <v>223</v>
      </c>
      <c r="AU437" s="270" t="s">
        <v>82</v>
      </c>
      <c r="AV437" s="13" t="s">
        <v>82</v>
      </c>
      <c r="AW437" s="13" t="s">
        <v>30</v>
      </c>
      <c r="AX437" s="13" t="s">
        <v>80</v>
      </c>
      <c r="AY437" s="270" t="s">
        <v>174</v>
      </c>
    </row>
    <row r="438" spans="1:65" s="2" customFormat="1" ht="21.6" customHeight="1">
      <c r="A438" s="39"/>
      <c r="B438" s="40"/>
      <c r="C438" s="245" t="s">
        <v>1143</v>
      </c>
      <c r="D438" s="245" t="s">
        <v>176</v>
      </c>
      <c r="E438" s="246" t="s">
        <v>1144</v>
      </c>
      <c r="F438" s="247" t="s">
        <v>1145</v>
      </c>
      <c r="G438" s="248" t="s">
        <v>188</v>
      </c>
      <c r="H438" s="249">
        <v>12.4</v>
      </c>
      <c r="I438" s="250"/>
      <c r="J438" s="251">
        <f>ROUND(I438*H438,2)</f>
        <v>0</v>
      </c>
      <c r="K438" s="252"/>
      <c r="L438" s="45"/>
      <c r="M438" s="253" t="s">
        <v>1</v>
      </c>
      <c r="N438" s="254" t="s">
        <v>38</v>
      </c>
      <c r="O438" s="92"/>
      <c r="P438" s="255">
        <f>O438*H438</f>
        <v>0</v>
      </c>
      <c r="Q438" s="255">
        <v>7E-05</v>
      </c>
      <c r="R438" s="255">
        <f>Q438*H438</f>
        <v>0.000868</v>
      </c>
      <c r="S438" s="255">
        <v>0</v>
      </c>
      <c r="T438" s="256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57" t="s">
        <v>241</v>
      </c>
      <c r="AT438" s="257" t="s">
        <v>176</v>
      </c>
      <c r="AU438" s="257" t="s">
        <v>82</v>
      </c>
      <c r="AY438" s="18" t="s">
        <v>174</v>
      </c>
      <c r="BE438" s="258">
        <f>IF(N438="základní",J438,0)</f>
        <v>0</v>
      </c>
      <c r="BF438" s="258">
        <f>IF(N438="snížená",J438,0)</f>
        <v>0</v>
      </c>
      <c r="BG438" s="258">
        <f>IF(N438="zákl. přenesená",J438,0)</f>
        <v>0</v>
      </c>
      <c r="BH438" s="258">
        <f>IF(N438="sníž. přenesená",J438,0)</f>
        <v>0</v>
      </c>
      <c r="BI438" s="258">
        <f>IF(N438="nulová",J438,0)</f>
        <v>0</v>
      </c>
      <c r="BJ438" s="18" t="s">
        <v>80</v>
      </c>
      <c r="BK438" s="258">
        <f>ROUND(I438*H438,2)</f>
        <v>0</v>
      </c>
      <c r="BL438" s="18" t="s">
        <v>241</v>
      </c>
      <c r="BM438" s="257" t="s">
        <v>1146</v>
      </c>
    </row>
    <row r="439" spans="1:65" s="2" customFormat="1" ht="21.6" customHeight="1">
      <c r="A439" s="39"/>
      <c r="B439" s="40"/>
      <c r="C439" s="245" t="s">
        <v>1147</v>
      </c>
      <c r="D439" s="245" t="s">
        <v>176</v>
      </c>
      <c r="E439" s="246" t="s">
        <v>1148</v>
      </c>
      <c r="F439" s="247" t="s">
        <v>1149</v>
      </c>
      <c r="G439" s="248" t="s">
        <v>188</v>
      </c>
      <c r="H439" s="249">
        <v>12</v>
      </c>
      <c r="I439" s="250"/>
      <c r="J439" s="251">
        <f>ROUND(I439*H439,2)</f>
        <v>0</v>
      </c>
      <c r="K439" s="252"/>
      <c r="L439" s="45"/>
      <c r="M439" s="253" t="s">
        <v>1</v>
      </c>
      <c r="N439" s="254" t="s">
        <v>38</v>
      </c>
      <c r="O439" s="92"/>
      <c r="P439" s="255">
        <f>O439*H439</f>
        <v>0</v>
      </c>
      <c r="Q439" s="255">
        <v>7E-05</v>
      </c>
      <c r="R439" s="255">
        <f>Q439*H439</f>
        <v>0.0008399999999999999</v>
      </c>
      <c r="S439" s="255">
        <v>0</v>
      </c>
      <c r="T439" s="256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57" t="s">
        <v>241</v>
      </c>
      <c r="AT439" s="257" t="s">
        <v>176</v>
      </c>
      <c r="AU439" s="257" t="s">
        <v>82</v>
      </c>
      <c r="AY439" s="18" t="s">
        <v>174</v>
      </c>
      <c r="BE439" s="258">
        <f>IF(N439="základní",J439,0)</f>
        <v>0</v>
      </c>
      <c r="BF439" s="258">
        <f>IF(N439="snížená",J439,0)</f>
        <v>0</v>
      </c>
      <c r="BG439" s="258">
        <f>IF(N439="zákl. přenesená",J439,0)</f>
        <v>0</v>
      </c>
      <c r="BH439" s="258">
        <f>IF(N439="sníž. přenesená",J439,0)</f>
        <v>0</v>
      </c>
      <c r="BI439" s="258">
        <f>IF(N439="nulová",J439,0)</f>
        <v>0</v>
      </c>
      <c r="BJ439" s="18" t="s">
        <v>80</v>
      </c>
      <c r="BK439" s="258">
        <f>ROUND(I439*H439,2)</f>
        <v>0</v>
      </c>
      <c r="BL439" s="18" t="s">
        <v>241</v>
      </c>
      <c r="BM439" s="257" t="s">
        <v>1150</v>
      </c>
    </row>
    <row r="440" spans="1:51" s="13" customFormat="1" ht="12">
      <c r="A440" s="13"/>
      <c r="B440" s="259"/>
      <c r="C440" s="260"/>
      <c r="D440" s="261" t="s">
        <v>223</v>
      </c>
      <c r="E440" s="262" t="s">
        <v>1</v>
      </c>
      <c r="F440" s="263" t="s">
        <v>1151</v>
      </c>
      <c r="G440" s="260"/>
      <c r="H440" s="264">
        <v>12</v>
      </c>
      <c r="I440" s="265"/>
      <c r="J440" s="260"/>
      <c r="K440" s="260"/>
      <c r="L440" s="266"/>
      <c r="M440" s="267"/>
      <c r="N440" s="268"/>
      <c r="O440" s="268"/>
      <c r="P440" s="268"/>
      <c r="Q440" s="268"/>
      <c r="R440" s="268"/>
      <c r="S440" s="268"/>
      <c r="T440" s="269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70" t="s">
        <v>223</v>
      </c>
      <c r="AU440" s="270" t="s">
        <v>82</v>
      </c>
      <c r="AV440" s="13" t="s">
        <v>82</v>
      </c>
      <c r="AW440" s="13" t="s">
        <v>30</v>
      </c>
      <c r="AX440" s="13" t="s">
        <v>80</v>
      </c>
      <c r="AY440" s="270" t="s">
        <v>174</v>
      </c>
    </row>
    <row r="441" spans="1:65" s="2" customFormat="1" ht="21.6" customHeight="1">
      <c r="A441" s="39"/>
      <c r="B441" s="40"/>
      <c r="C441" s="245" t="s">
        <v>1152</v>
      </c>
      <c r="D441" s="245" t="s">
        <v>176</v>
      </c>
      <c r="E441" s="246" t="s">
        <v>1153</v>
      </c>
      <c r="F441" s="247" t="s">
        <v>1154</v>
      </c>
      <c r="G441" s="248" t="s">
        <v>188</v>
      </c>
      <c r="H441" s="249">
        <v>12</v>
      </c>
      <c r="I441" s="250"/>
      <c r="J441" s="251">
        <f>ROUND(I441*H441,2)</f>
        <v>0</v>
      </c>
      <c r="K441" s="252"/>
      <c r="L441" s="45"/>
      <c r="M441" s="253" t="s">
        <v>1</v>
      </c>
      <c r="N441" s="254" t="s">
        <v>38</v>
      </c>
      <c r="O441" s="92"/>
      <c r="P441" s="255">
        <f>O441*H441</f>
        <v>0</v>
      </c>
      <c r="Q441" s="255">
        <v>0.00014</v>
      </c>
      <c r="R441" s="255">
        <f>Q441*H441</f>
        <v>0.0016799999999999999</v>
      </c>
      <c r="S441" s="255">
        <v>0</v>
      </c>
      <c r="T441" s="256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57" t="s">
        <v>241</v>
      </c>
      <c r="AT441" s="257" t="s">
        <v>176</v>
      </c>
      <c r="AU441" s="257" t="s">
        <v>82</v>
      </c>
      <c r="AY441" s="18" t="s">
        <v>174</v>
      </c>
      <c r="BE441" s="258">
        <f>IF(N441="základní",J441,0)</f>
        <v>0</v>
      </c>
      <c r="BF441" s="258">
        <f>IF(N441="snížená",J441,0)</f>
        <v>0</v>
      </c>
      <c r="BG441" s="258">
        <f>IF(N441="zákl. přenesená",J441,0)</f>
        <v>0</v>
      </c>
      <c r="BH441" s="258">
        <f>IF(N441="sníž. přenesená",J441,0)</f>
        <v>0</v>
      </c>
      <c r="BI441" s="258">
        <f>IF(N441="nulová",J441,0)</f>
        <v>0</v>
      </c>
      <c r="BJ441" s="18" t="s">
        <v>80</v>
      </c>
      <c r="BK441" s="258">
        <f>ROUND(I441*H441,2)</f>
        <v>0</v>
      </c>
      <c r="BL441" s="18" t="s">
        <v>241</v>
      </c>
      <c r="BM441" s="257" t="s">
        <v>1155</v>
      </c>
    </row>
    <row r="442" spans="1:65" s="2" customFormat="1" ht="21.6" customHeight="1">
      <c r="A442" s="39"/>
      <c r="B442" s="40"/>
      <c r="C442" s="245" t="s">
        <v>1156</v>
      </c>
      <c r="D442" s="245" t="s">
        <v>176</v>
      </c>
      <c r="E442" s="246" t="s">
        <v>1157</v>
      </c>
      <c r="F442" s="247" t="s">
        <v>1158</v>
      </c>
      <c r="G442" s="248" t="s">
        <v>188</v>
      </c>
      <c r="H442" s="249">
        <v>12</v>
      </c>
      <c r="I442" s="250"/>
      <c r="J442" s="251">
        <f>ROUND(I442*H442,2)</f>
        <v>0</v>
      </c>
      <c r="K442" s="252"/>
      <c r="L442" s="45"/>
      <c r="M442" s="253" t="s">
        <v>1</v>
      </c>
      <c r="N442" s="254" t="s">
        <v>38</v>
      </c>
      <c r="O442" s="92"/>
      <c r="P442" s="255">
        <f>O442*H442</f>
        <v>0</v>
      </c>
      <c r="Q442" s="255">
        <v>0.00013</v>
      </c>
      <c r="R442" s="255">
        <f>Q442*H442</f>
        <v>0.0015599999999999998</v>
      </c>
      <c r="S442" s="255">
        <v>0</v>
      </c>
      <c r="T442" s="256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57" t="s">
        <v>241</v>
      </c>
      <c r="AT442" s="257" t="s">
        <v>176</v>
      </c>
      <c r="AU442" s="257" t="s">
        <v>82</v>
      </c>
      <c r="AY442" s="18" t="s">
        <v>174</v>
      </c>
      <c r="BE442" s="258">
        <f>IF(N442="základní",J442,0)</f>
        <v>0</v>
      </c>
      <c r="BF442" s="258">
        <f>IF(N442="snížená",J442,0)</f>
        <v>0</v>
      </c>
      <c r="BG442" s="258">
        <f>IF(N442="zákl. přenesená",J442,0)</f>
        <v>0</v>
      </c>
      <c r="BH442" s="258">
        <f>IF(N442="sníž. přenesená",J442,0)</f>
        <v>0</v>
      </c>
      <c r="BI442" s="258">
        <f>IF(N442="nulová",J442,0)</f>
        <v>0</v>
      </c>
      <c r="BJ442" s="18" t="s">
        <v>80</v>
      </c>
      <c r="BK442" s="258">
        <f>ROUND(I442*H442,2)</f>
        <v>0</v>
      </c>
      <c r="BL442" s="18" t="s">
        <v>241</v>
      </c>
      <c r="BM442" s="257" t="s">
        <v>1159</v>
      </c>
    </row>
    <row r="443" spans="1:65" s="2" customFormat="1" ht="21.6" customHeight="1">
      <c r="A443" s="39"/>
      <c r="B443" s="40"/>
      <c r="C443" s="245" t="s">
        <v>1160</v>
      </c>
      <c r="D443" s="245" t="s">
        <v>176</v>
      </c>
      <c r="E443" s="246" t="s">
        <v>1161</v>
      </c>
      <c r="F443" s="247" t="s">
        <v>1162</v>
      </c>
      <c r="G443" s="248" t="s">
        <v>188</v>
      </c>
      <c r="H443" s="249">
        <v>12</v>
      </c>
      <c r="I443" s="250"/>
      <c r="J443" s="251">
        <f>ROUND(I443*H443,2)</f>
        <v>0</v>
      </c>
      <c r="K443" s="252"/>
      <c r="L443" s="45"/>
      <c r="M443" s="253" t="s">
        <v>1</v>
      </c>
      <c r="N443" s="254" t="s">
        <v>38</v>
      </c>
      <c r="O443" s="92"/>
      <c r="P443" s="255">
        <f>O443*H443</f>
        <v>0</v>
      </c>
      <c r="Q443" s="255">
        <v>0.00013</v>
      </c>
      <c r="R443" s="255">
        <f>Q443*H443</f>
        <v>0.0015599999999999998</v>
      </c>
      <c r="S443" s="255">
        <v>0</v>
      </c>
      <c r="T443" s="256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57" t="s">
        <v>241</v>
      </c>
      <c r="AT443" s="257" t="s">
        <v>176</v>
      </c>
      <c r="AU443" s="257" t="s">
        <v>82</v>
      </c>
      <c r="AY443" s="18" t="s">
        <v>174</v>
      </c>
      <c r="BE443" s="258">
        <f>IF(N443="základní",J443,0)</f>
        <v>0</v>
      </c>
      <c r="BF443" s="258">
        <f>IF(N443="snížená",J443,0)</f>
        <v>0</v>
      </c>
      <c r="BG443" s="258">
        <f>IF(N443="zákl. přenesená",J443,0)</f>
        <v>0</v>
      </c>
      <c r="BH443" s="258">
        <f>IF(N443="sníž. přenesená",J443,0)</f>
        <v>0</v>
      </c>
      <c r="BI443" s="258">
        <f>IF(N443="nulová",J443,0)</f>
        <v>0</v>
      </c>
      <c r="BJ443" s="18" t="s">
        <v>80</v>
      </c>
      <c r="BK443" s="258">
        <f>ROUND(I443*H443,2)</f>
        <v>0</v>
      </c>
      <c r="BL443" s="18" t="s">
        <v>241</v>
      </c>
      <c r="BM443" s="257" t="s">
        <v>1163</v>
      </c>
    </row>
    <row r="444" spans="1:63" s="12" customFormat="1" ht="22.8" customHeight="1">
      <c r="A444" s="12"/>
      <c r="B444" s="229"/>
      <c r="C444" s="230"/>
      <c r="D444" s="231" t="s">
        <v>72</v>
      </c>
      <c r="E444" s="243" t="s">
        <v>1164</v>
      </c>
      <c r="F444" s="243" t="s">
        <v>1165</v>
      </c>
      <c r="G444" s="230"/>
      <c r="H444" s="230"/>
      <c r="I444" s="233"/>
      <c r="J444" s="244">
        <f>BK444</f>
        <v>0</v>
      </c>
      <c r="K444" s="230"/>
      <c r="L444" s="235"/>
      <c r="M444" s="236"/>
      <c r="N444" s="237"/>
      <c r="O444" s="237"/>
      <c r="P444" s="238">
        <f>SUM(P445:P449)</f>
        <v>0</v>
      </c>
      <c r="Q444" s="237"/>
      <c r="R444" s="238">
        <f>SUM(R445:R449)</f>
        <v>0.48633731999999996</v>
      </c>
      <c r="S444" s="237"/>
      <c r="T444" s="239">
        <f>SUM(T445:T449)</f>
        <v>0.08071346</v>
      </c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R444" s="240" t="s">
        <v>82</v>
      </c>
      <c r="AT444" s="241" t="s">
        <v>72</v>
      </c>
      <c r="AU444" s="241" t="s">
        <v>80</v>
      </c>
      <c r="AY444" s="240" t="s">
        <v>174</v>
      </c>
      <c r="BK444" s="242">
        <f>SUM(BK445:BK449)</f>
        <v>0</v>
      </c>
    </row>
    <row r="445" spans="1:65" s="2" customFormat="1" ht="21.6" customHeight="1">
      <c r="A445" s="39"/>
      <c r="B445" s="40"/>
      <c r="C445" s="245" t="s">
        <v>1166</v>
      </c>
      <c r="D445" s="245" t="s">
        <v>176</v>
      </c>
      <c r="E445" s="246" t="s">
        <v>1167</v>
      </c>
      <c r="F445" s="247" t="s">
        <v>1168</v>
      </c>
      <c r="G445" s="248" t="s">
        <v>188</v>
      </c>
      <c r="H445" s="249">
        <v>260.366</v>
      </c>
      <c r="I445" s="250"/>
      <c r="J445" s="251">
        <f>ROUND(I445*H445,2)</f>
        <v>0</v>
      </c>
      <c r="K445" s="252"/>
      <c r="L445" s="45"/>
      <c r="M445" s="253" t="s">
        <v>1</v>
      </c>
      <c r="N445" s="254" t="s">
        <v>38</v>
      </c>
      <c r="O445" s="92"/>
      <c r="P445" s="255">
        <f>O445*H445</f>
        <v>0</v>
      </c>
      <c r="Q445" s="255">
        <v>0.001</v>
      </c>
      <c r="R445" s="255">
        <f>Q445*H445</f>
        <v>0.260366</v>
      </c>
      <c r="S445" s="255">
        <v>0.00031</v>
      </c>
      <c r="T445" s="256">
        <f>S445*H445</f>
        <v>0.08071346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57" t="s">
        <v>241</v>
      </c>
      <c r="AT445" s="257" t="s">
        <v>176</v>
      </c>
      <c r="AU445" s="257" t="s">
        <v>82</v>
      </c>
      <c r="AY445" s="18" t="s">
        <v>174</v>
      </c>
      <c r="BE445" s="258">
        <f>IF(N445="základní",J445,0)</f>
        <v>0</v>
      </c>
      <c r="BF445" s="258">
        <f>IF(N445="snížená",J445,0)</f>
        <v>0</v>
      </c>
      <c r="BG445" s="258">
        <f>IF(N445="zákl. přenesená",J445,0)</f>
        <v>0</v>
      </c>
      <c r="BH445" s="258">
        <f>IF(N445="sníž. přenesená",J445,0)</f>
        <v>0</v>
      </c>
      <c r="BI445" s="258">
        <f>IF(N445="nulová",J445,0)</f>
        <v>0</v>
      </c>
      <c r="BJ445" s="18" t="s">
        <v>80</v>
      </c>
      <c r="BK445" s="258">
        <f>ROUND(I445*H445,2)</f>
        <v>0</v>
      </c>
      <c r="BL445" s="18" t="s">
        <v>241</v>
      </c>
      <c r="BM445" s="257" t="s">
        <v>1169</v>
      </c>
    </row>
    <row r="446" spans="1:51" s="13" customFormat="1" ht="12">
      <c r="A446" s="13"/>
      <c r="B446" s="259"/>
      <c r="C446" s="260"/>
      <c r="D446" s="261" t="s">
        <v>223</v>
      </c>
      <c r="E446" s="262" t="s">
        <v>1</v>
      </c>
      <c r="F446" s="263" t="s">
        <v>1170</v>
      </c>
      <c r="G446" s="260"/>
      <c r="H446" s="264">
        <v>260.366</v>
      </c>
      <c r="I446" s="265"/>
      <c r="J446" s="260"/>
      <c r="K446" s="260"/>
      <c r="L446" s="266"/>
      <c r="M446" s="267"/>
      <c r="N446" s="268"/>
      <c r="O446" s="268"/>
      <c r="P446" s="268"/>
      <c r="Q446" s="268"/>
      <c r="R446" s="268"/>
      <c r="S446" s="268"/>
      <c r="T446" s="269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70" t="s">
        <v>223</v>
      </c>
      <c r="AU446" s="270" t="s">
        <v>82</v>
      </c>
      <c r="AV446" s="13" t="s">
        <v>82</v>
      </c>
      <c r="AW446" s="13" t="s">
        <v>30</v>
      </c>
      <c r="AX446" s="13" t="s">
        <v>80</v>
      </c>
      <c r="AY446" s="270" t="s">
        <v>174</v>
      </c>
    </row>
    <row r="447" spans="1:65" s="2" customFormat="1" ht="21.6" customHeight="1">
      <c r="A447" s="39"/>
      <c r="B447" s="40"/>
      <c r="C447" s="245" t="s">
        <v>1171</v>
      </c>
      <c r="D447" s="245" t="s">
        <v>176</v>
      </c>
      <c r="E447" s="246" t="s">
        <v>1172</v>
      </c>
      <c r="F447" s="247" t="s">
        <v>1173</v>
      </c>
      <c r="G447" s="248" t="s">
        <v>188</v>
      </c>
      <c r="H447" s="249">
        <v>491.242</v>
      </c>
      <c r="I447" s="250"/>
      <c r="J447" s="251">
        <f>ROUND(I447*H447,2)</f>
        <v>0</v>
      </c>
      <c r="K447" s="252"/>
      <c r="L447" s="45"/>
      <c r="M447" s="253" t="s">
        <v>1</v>
      </c>
      <c r="N447" s="254" t="s">
        <v>38</v>
      </c>
      <c r="O447" s="92"/>
      <c r="P447" s="255">
        <f>O447*H447</f>
        <v>0</v>
      </c>
      <c r="Q447" s="255">
        <v>0.0002</v>
      </c>
      <c r="R447" s="255">
        <f>Q447*H447</f>
        <v>0.09824840000000001</v>
      </c>
      <c r="S447" s="255">
        <v>0</v>
      </c>
      <c r="T447" s="256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57" t="s">
        <v>241</v>
      </c>
      <c r="AT447" s="257" t="s">
        <v>176</v>
      </c>
      <c r="AU447" s="257" t="s">
        <v>82</v>
      </c>
      <c r="AY447" s="18" t="s">
        <v>174</v>
      </c>
      <c r="BE447" s="258">
        <f>IF(N447="základní",J447,0)</f>
        <v>0</v>
      </c>
      <c r="BF447" s="258">
        <f>IF(N447="snížená",J447,0)</f>
        <v>0</v>
      </c>
      <c r="BG447" s="258">
        <f>IF(N447="zákl. přenesená",J447,0)</f>
        <v>0</v>
      </c>
      <c r="BH447" s="258">
        <f>IF(N447="sníž. přenesená",J447,0)</f>
        <v>0</v>
      </c>
      <c r="BI447" s="258">
        <f>IF(N447="nulová",J447,0)</f>
        <v>0</v>
      </c>
      <c r="BJ447" s="18" t="s">
        <v>80</v>
      </c>
      <c r="BK447" s="258">
        <f>ROUND(I447*H447,2)</f>
        <v>0</v>
      </c>
      <c r="BL447" s="18" t="s">
        <v>241</v>
      </c>
      <c r="BM447" s="257" t="s">
        <v>1174</v>
      </c>
    </row>
    <row r="448" spans="1:51" s="13" customFormat="1" ht="12">
      <c r="A448" s="13"/>
      <c r="B448" s="259"/>
      <c r="C448" s="260"/>
      <c r="D448" s="261" t="s">
        <v>223</v>
      </c>
      <c r="E448" s="262" t="s">
        <v>1</v>
      </c>
      <c r="F448" s="263" t="s">
        <v>1175</v>
      </c>
      <c r="G448" s="260"/>
      <c r="H448" s="264">
        <v>491.242</v>
      </c>
      <c r="I448" s="265"/>
      <c r="J448" s="260"/>
      <c r="K448" s="260"/>
      <c r="L448" s="266"/>
      <c r="M448" s="267"/>
      <c r="N448" s="268"/>
      <c r="O448" s="268"/>
      <c r="P448" s="268"/>
      <c r="Q448" s="268"/>
      <c r="R448" s="268"/>
      <c r="S448" s="268"/>
      <c r="T448" s="269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70" t="s">
        <v>223</v>
      </c>
      <c r="AU448" s="270" t="s">
        <v>82</v>
      </c>
      <c r="AV448" s="13" t="s">
        <v>82</v>
      </c>
      <c r="AW448" s="13" t="s">
        <v>30</v>
      </c>
      <c r="AX448" s="13" t="s">
        <v>80</v>
      </c>
      <c r="AY448" s="270" t="s">
        <v>174</v>
      </c>
    </row>
    <row r="449" spans="1:65" s="2" customFormat="1" ht="32.4" customHeight="1">
      <c r="A449" s="39"/>
      <c r="B449" s="40"/>
      <c r="C449" s="245" t="s">
        <v>1176</v>
      </c>
      <c r="D449" s="245" t="s">
        <v>176</v>
      </c>
      <c r="E449" s="246" t="s">
        <v>1177</v>
      </c>
      <c r="F449" s="247" t="s">
        <v>1178</v>
      </c>
      <c r="G449" s="248" t="s">
        <v>188</v>
      </c>
      <c r="H449" s="249">
        <v>491.242</v>
      </c>
      <c r="I449" s="250"/>
      <c r="J449" s="251">
        <f>ROUND(I449*H449,2)</f>
        <v>0</v>
      </c>
      <c r="K449" s="252"/>
      <c r="L449" s="45"/>
      <c r="M449" s="297" t="s">
        <v>1</v>
      </c>
      <c r="N449" s="298" t="s">
        <v>38</v>
      </c>
      <c r="O449" s="299"/>
      <c r="P449" s="300">
        <f>O449*H449</f>
        <v>0</v>
      </c>
      <c r="Q449" s="300">
        <v>0.00026</v>
      </c>
      <c r="R449" s="300">
        <f>Q449*H449</f>
        <v>0.12772292</v>
      </c>
      <c r="S449" s="300">
        <v>0</v>
      </c>
      <c r="T449" s="301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57" t="s">
        <v>241</v>
      </c>
      <c r="AT449" s="257" t="s">
        <v>176</v>
      </c>
      <c r="AU449" s="257" t="s">
        <v>82</v>
      </c>
      <c r="AY449" s="18" t="s">
        <v>174</v>
      </c>
      <c r="BE449" s="258">
        <f>IF(N449="základní",J449,0)</f>
        <v>0</v>
      </c>
      <c r="BF449" s="258">
        <f>IF(N449="snížená",J449,0)</f>
        <v>0</v>
      </c>
      <c r="BG449" s="258">
        <f>IF(N449="zákl. přenesená",J449,0)</f>
        <v>0</v>
      </c>
      <c r="BH449" s="258">
        <f>IF(N449="sníž. přenesená",J449,0)</f>
        <v>0</v>
      </c>
      <c r="BI449" s="258">
        <f>IF(N449="nulová",J449,0)</f>
        <v>0</v>
      </c>
      <c r="BJ449" s="18" t="s">
        <v>80</v>
      </c>
      <c r="BK449" s="258">
        <f>ROUND(I449*H449,2)</f>
        <v>0</v>
      </c>
      <c r="BL449" s="18" t="s">
        <v>241</v>
      </c>
      <c r="BM449" s="257" t="s">
        <v>1179</v>
      </c>
    </row>
    <row r="450" spans="1:31" s="2" customFormat="1" ht="6.95" customHeight="1">
      <c r="A450" s="39"/>
      <c r="B450" s="67"/>
      <c r="C450" s="68"/>
      <c r="D450" s="68"/>
      <c r="E450" s="68"/>
      <c r="F450" s="68"/>
      <c r="G450" s="68"/>
      <c r="H450" s="68"/>
      <c r="I450" s="193"/>
      <c r="J450" s="68"/>
      <c r="K450" s="68"/>
      <c r="L450" s="45"/>
      <c r="M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</row>
  </sheetData>
  <sheetProtection password="CC35" sheet="1" objects="1" scenarios="1" formatColumns="0" formatRows="0" autoFilter="0"/>
  <autoFilter ref="C139:K44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8:H128"/>
    <mergeCell ref="E130:H130"/>
    <mergeCell ref="E132:H13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3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43.57421875" style="1" customWidth="1"/>
    <col min="7" max="7" width="6.00390625" style="1" customWidth="1"/>
    <col min="8" max="8" width="9.8515625" style="1" customWidth="1"/>
    <col min="9" max="9" width="17.28125" style="147" customWidth="1"/>
    <col min="10" max="10" width="17.28125" style="1" customWidth="1"/>
    <col min="11" max="11" width="17.28125" style="1" hidden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1"/>
      <c r="AT3" s="18" t="s">
        <v>82</v>
      </c>
    </row>
    <row r="4" spans="2:46" s="1" customFormat="1" ht="24.95" customHeight="1">
      <c r="B4" s="21"/>
      <c r="D4" s="151" t="s">
        <v>136</v>
      </c>
      <c r="I4" s="147"/>
      <c r="L4" s="21"/>
      <c r="M4" s="152" t="s">
        <v>10</v>
      </c>
      <c r="AT4" s="18" t="s">
        <v>4</v>
      </c>
    </row>
    <row r="5" spans="2:12" s="1" customFormat="1" ht="6.95" customHeight="1">
      <c r="B5" s="21"/>
      <c r="I5" s="147"/>
      <c r="L5" s="21"/>
    </row>
    <row r="6" spans="2:12" s="1" customFormat="1" ht="12" customHeight="1">
      <c r="B6" s="21"/>
      <c r="D6" s="153" t="s">
        <v>16</v>
      </c>
      <c r="I6" s="147"/>
      <c r="L6" s="21"/>
    </row>
    <row r="7" spans="2:12" s="1" customFormat="1" ht="24" customHeight="1">
      <c r="B7" s="21"/>
      <c r="E7" s="154" t="str">
        <f>'Rekapitulace stavby'!K6</f>
        <v>Revitalizace čistírny odpadních vod v areálu nemocnice Rychnov nad Kněžnou</v>
      </c>
      <c r="F7" s="153"/>
      <c r="G7" s="153"/>
      <c r="H7" s="153"/>
      <c r="I7" s="147"/>
      <c r="L7" s="21"/>
    </row>
    <row r="8" spans="2:12" s="1" customFormat="1" ht="12" customHeight="1">
      <c r="B8" s="21"/>
      <c r="D8" s="153" t="s">
        <v>137</v>
      </c>
      <c r="I8" s="147"/>
      <c r="L8" s="21"/>
    </row>
    <row r="9" spans="1:31" s="2" customFormat="1" ht="14.4" customHeight="1">
      <c r="A9" s="39"/>
      <c r="B9" s="45"/>
      <c r="C9" s="39"/>
      <c r="D9" s="39"/>
      <c r="E9" s="154" t="s">
        <v>138</v>
      </c>
      <c r="F9" s="39"/>
      <c r="G9" s="39"/>
      <c r="H9" s="39"/>
      <c r="I9" s="155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3" t="s">
        <v>139</v>
      </c>
      <c r="E10" s="39"/>
      <c r="F10" s="39"/>
      <c r="G10" s="39"/>
      <c r="H10" s="39"/>
      <c r="I10" s="155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4.4" customHeight="1">
      <c r="A11" s="39"/>
      <c r="B11" s="45"/>
      <c r="C11" s="39"/>
      <c r="D11" s="39"/>
      <c r="E11" s="156" t="s">
        <v>1180</v>
      </c>
      <c r="F11" s="39"/>
      <c r="G11" s="39"/>
      <c r="H11" s="39"/>
      <c r="I11" s="155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155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3" t="s">
        <v>18</v>
      </c>
      <c r="E13" s="39"/>
      <c r="F13" s="142" t="s">
        <v>1</v>
      </c>
      <c r="G13" s="39"/>
      <c r="H13" s="39"/>
      <c r="I13" s="157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3" t="s">
        <v>20</v>
      </c>
      <c r="E14" s="39"/>
      <c r="F14" s="142" t="s">
        <v>141</v>
      </c>
      <c r="G14" s="39"/>
      <c r="H14" s="39"/>
      <c r="I14" s="157" t="s">
        <v>22</v>
      </c>
      <c r="J14" s="158" t="str">
        <f>'Rekapitulace stavby'!AN8</f>
        <v>25. 8. 2020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155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3" t="s">
        <v>24</v>
      </c>
      <c r="E16" s="39"/>
      <c r="F16" s="39"/>
      <c r="G16" s="39"/>
      <c r="H16" s="39"/>
      <c r="I16" s="157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142</v>
      </c>
      <c r="F17" s="39"/>
      <c r="G17" s="39"/>
      <c r="H17" s="39"/>
      <c r="I17" s="157" t="s">
        <v>26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155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3" t="s">
        <v>27</v>
      </c>
      <c r="E19" s="39"/>
      <c r="F19" s="39"/>
      <c r="G19" s="39"/>
      <c r="H19" s="39"/>
      <c r="I19" s="157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7" t="s">
        <v>26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155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3" t="s">
        <v>29</v>
      </c>
      <c r="E22" s="39"/>
      <c r="F22" s="39"/>
      <c r="G22" s="39"/>
      <c r="H22" s="39"/>
      <c r="I22" s="157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143</v>
      </c>
      <c r="F23" s="39"/>
      <c r="G23" s="39"/>
      <c r="H23" s="39"/>
      <c r="I23" s="157" t="s">
        <v>26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155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3" t="s">
        <v>31</v>
      </c>
      <c r="E25" s="39"/>
      <c r="F25" s="39"/>
      <c r="G25" s="39"/>
      <c r="H25" s="39"/>
      <c r="I25" s="157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144</v>
      </c>
      <c r="F26" s="39"/>
      <c r="G26" s="39"/>
      <c r="H26" s="39"/>
      <c r="I26" s="157" t="s">
        <v>26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155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3" t="s">
        <v>32</v>
      </c>
      <c r="E28" s="39"/>
      <c r="F28" s="39"/>
      <c r="G28" s="39"/>
      <c r="H28" s="39"/>
      <c r="I28" s="155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4.4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155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4"/>
      <c r="E31" s="164"/>
      <c r="F31" s="164"/>
      <c r="G31" s="164"/>
      <c r="H31" s="164"/>
      <c r="I31" s="165"/>
      <c r="J31" s="164"/>
      <c r="K31" s="164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6" t="s">
        <v>33</v>
      </c>
      <c r="E32" s="39"/>
      <c r="F32" s="39"/>
      <c r="G32" s="39"/>
      <c r="H32" s="39"/>
      <c r="I32" s="155"/>
      <c r="J32" s="167">
        <f>ROUND(J132,2)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4"/>
      <c r="E33" s="164"/>
      <c r="F33" s="164"/>
      <c r="G33" s="164"/>
      <c r="H33" s="164"/>
      <c r="I33" s="165"/>
      <c r="J33" s="164"/>
      <c r="K33" s="164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8" t="s">
        <v>35</v>
      </c>
      <c r="G34" s="39"/>
      <c r="H34" s="39"/>
      <c r="I34" s="169" t="s">
        <v>34</v>
      </c>
      <c r="J34" s="168" t="s">
        <v>36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70" t="s">
        <v>37</v>
      </c>
      <c r="E35" s="153" t="s">
        <v>38</v>
      </c>
      <c r="F35" s="171">
        <f>ROUND((SUM(BE132:BE242)),2)</f>
        <v>0</v>
      </c>
      <c r="G35" s="39"/>
      <c r="H35" s="39"/>
      <c r="I35" s="172">
        <v>0.21</v>
      </c>
      <c r="J35" s="171">
        <f>ROUND(((SUM(BE132:BE242))*I35),2)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3" t="s">
        <v>39</v>
      </c>
      <c r="F36" s="171">
        <f>ROUND((SUM(BF132:BF242)),2)</f>
        <v>0</v>
      </c>
      <c r="G36" s="39"/>
      <c r="H36" s="39"/>
      <c r="I36" s="172">
        <v>0.15</v>
      </c>
      <c r="J36" s="171">
        <f>ROUND(((SUM(BF132:BF242))*I36),2)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3" t="s">
        <v>40</v>
      </c>
      <c r="F37" s="171">
        <f>ROUND((SUM(BG132:BG242)),2)</f>
        <v>0</v>
      </c>
      <c r="G37" s="39"/>
      <c r="H37" s="39"/>
      <c r="I37" s="172">
        <v>0.21</v>
      </c>
      <c r="J37" s="171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3" t="s">
        <v>41</v>
      </c>
      <c r="F38" s="171">
        <f>ROUND((SUM(BH132:BH242)),2)</f>
        <v>0</v>
      </c>
      <c r="G38" s="39"/>
      <c r="H38" s="39"/>
      <c r="I38" s="172">
        <v>0.15</v>
      </c>
      <c r="J38" s="171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3" t="s">
        <v>42</v>
      </c>
      <c r="F39" s="171">
        <f>ROUND((SUM(BI132:BI242)),2)</f>
        <v>0</v>
      </c>
      <c r="G39" s="39"/>
      <c r="H39" s="39"/>
      <c r="I39" s="172">
        <v>0</v>
      </c>
      <c r="J39" s="171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155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73"/>
      <c r="D41" s="174" t="s">
        <v>43</v>
      </c>
      <c r="E41" s="175"/>
      <c r="F41" s="175"/>
      <c r="G41" s="176" t="s">
        <v>44</v>
      </c>
      <c r="H41" s="177" t="s">
        <v>45</v>
      </c>
      <c r="I41" s="178"/>
      <c r="J41" s="179">
        <f>SUM(J32:J39)</f>
        <v>0</v>
      </c>
      <c r="K41" s="180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155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I43" s="147"/>
      <c r="L43" s="21"/>
    </row>
    <row r="44" spans="2:12" s="1" customFormat="1" ht="14.4" customHeight="1">
      <c r="B44" s="21"/>
      <c r="I44" s="147"/>
      <c r="L44" s="21"/>
    </row>
    <row r="45" spans="2:12" s="1" customFormat="1" ht="14.4" customHeight="1">
      <c r="B45" s="21"/>
      <c r="I45" s="147"/>
      <c r="L45" s="21"/>
    </row>
    <row r="46" spans="2:12" s="1" customFormat="1" ht="14.4" customHeight="1">
      <c r="B46" s="21"/>
      <c r="I46" s="147"/>
      <c r="L46" s="21"/>
    </row>
    <row r="47" spans="2:12" s="1" customFormat="1" ht="14.4" customHeight="1">
      <c r="B47" s="21"/>
      <c r="I47" s="147"/>
      <c r="L47" s="21"/>
    </row>
    <row r="48" spans="2:12" s="1" customFormat="1" ht="14.4" customHeight="1">
      <c r="B48" s="21"/>
      <c r="I48" s="147"/>
      <c r="L48" s="21"/>
    </row>
    <row r="49" spans="2:12" s="1" customFormat="1" ht="14.4" customHeight="1">
      <c r="B49" s="21"/>
      <c r="I49" s="147"/>
      <c r="L49" s="21"/>
    </row>
    <row r="50" spans="2:12" s="2" customFormat="1" ht="14.4" customHeight="1">
      <c r="B50" s="64"/>
      <c r="D50" s="181" t="s">
        <v>46</v>
      </c>
      <c r="E50" s="182"/>
      <c r="F50" s="182"/>
      <c r="G50" s="181" t="s">
        <v>47</v>
      </c>
      <c r="H50" s="182"/>
      <c r="I50" s="183"/>
      <c r="J50" s="182"/>
      <c r="K50" s="182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84" t="s">
        <v>48</v>
      </c>
      <c r="E61" s="185"/>
      <c r="F61" s="186" t="s">
        <v>49</v>
      </c>
      <c r="G61" s="184" t="s">
        <v>48</v>
      </c>
      <c r="H61" s="185"/>
      <c r="I61" s="187"/>
      <c r="J61" s="188" t="s">
        <v>49</v>
      </c>
      <c r="K61" s="185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81" t="s">
        <v>50</v>
      </c>
      <c r="E65" s="189"/>
      <c r="F65" s="189"/>
      <c r="G65" s="181" t="s">
        <v>51</v>
      </c>
      <c r="H65" s="189"/>
      <c r="I65" s="190"/>
      <c r="J65" s="189"/>
      <c r="K65" s="18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84" t="s">
        <v>48</v>
      </c>
      <c r="E76" s="185"/>
      <c r="F76" s="186" t="s">
        <v>49</v>
      </c>
      <c r="G76" s="184" t="s">
        <v>48</v>
      </c>
      <c r="H76" s="185"/>
      <c r="I76" s="187"/>
      <c r="J76" s="188" t="s">
        <v>49</v>
      </c>
      <c r="K76" s="185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145</v>
      </c>
      <c r="D82" s="41"/>
      <c r="E82" s="41"/>
      <c r="F82" s="41"/>
      <c r="G82" s="41"/>
      <c r="H82" s="41"/>
      <c r="I82" s="155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55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55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4" customHeight="1">
      <c r="A85" s="39"/>
      <c r="B85" s="40"/>
      <c r="C85" s="41"/>
      <c r="D85" s="41"/>
      <c r="E85" s="197" t="str">
        <f>E7</f>
        <v>Revitalizace čistírny odpadních vod v areálu nemocnice Rychnov nad Kněžnou</v>
      </c>
      <c r="F85" s="33"/>
      <c r="G85" s="33"/>
      <c r="H85" s="33"/>
      <c r="I85" s="155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137</v>
      </c>
      <c r="D86" s="23"/>
      <c r="E86" s="23"/>
      <c r="F86" s="23"/>
      <c r="G86" s="23"/>
      <c r="H86" s="23"/>
      <c r="I86" s="147"/>
      <c r="J86" s="23"/>
      <c r="K86" s="23"/>
      <c r="L86" s="21"/>
    </row>
    <row r="87" spans="1:31" s="2" customFormat="1" ht="14.4" customHeight="1">
      <c r="A87" s="39"/>
      <c r="B87" s="40"/>
      <c r="C87" s="41"/>
      <c r="D87" s="41"/>
      <c r="E87" s="197" t="s">
        <v>138</v>
      </c>
      <c r="F87" s="41"/>
      <c r="G87" s="41"/>
      <c r="H87" s="41"/>
      <c r="I87" s="155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139</v>
      </c>
      <c r="D88" s="41"/>
      <c r="E88" s="41"/>
      <c r="F88" s="41"/>
      <c r="G88" s="41"/>
      <c r="H88" s="41"/>
      <c r="I88" s="155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4.4" customHeight="1">
      <c r="A89" s="39"/>
      <c r="B89" s="40"/>
      <c r="C89" s="41"/>
      <c r="D89" s="41"/>
      <c r="E89" s="77" t="str">
        <f>E11</f>
        <v>RYCHNOV 03 - SO-03-Novostavba denitrifikační nádrže</v>
      </c>
      <c r="F89" s="41"/>
      <c r="G89" s="41"/>
      <c r="H89" s="41"/>
      <c r="I89" s="155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55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Rychnov nad Kněžnou</v>
      </c>
      <c r="G91" s="41"/>
      <c r="H91" s="41"/>
      <c r="I91" s="157" t="s">
        <v>22</v>
      </c>
      <c r="J91" s="80" t="str">
        <f>IF(J14="","",J14)</f>
        <v>25. 8. 2020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155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6.4" customHeight="1">
      <c r="A93" s="39"/>
      <c r="B93" s="40"/>
      <c r="C93" s="33" t="s">
        <v>24</v>
      </c>
      <c r="D93" s="41"/>
      <c r="E93" s="41"/>
      <c r="F93" s="28" t="str">
        <f>E17</f>
        <v xml:space="preserve">Královéhradecký kraj </v>
      </c>
      <c r="G93" s="41"/>
      <c r="H93" s="41"/>
      <c r="I93" s="157" t="s">
        <v>29</v>
      </c>
      <c r="J93" s="37" t="str">
        <f>E23</f>
        <v xml:space="preserve">MK PROFI Hradec Králové 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6.4" customHeight="1">
      <c r="A94" s="39"/>
      <c r="B94" s="40"/>
      <c r="C94" s="33" t="s">
        <v>27</v>
      </c>
      <c r="D94" s="41"/>
      <c r="E94" s="41"/>
      <c r="F94" s="28" t="str">
        <f>IF(E20="","",E20)</f>
        <v>Vyplň údaj</v>
      </c>
      <c r="G94" s="41"/>
      <c r="H94" s="41"/>
      <c r="I94" s="157" t="s">
        <v>31</v>
      </c>
      <c r="J94" s="37" t="str">
        <f>E26</f>
        <v>Ing.Pavel Michálek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55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98" t="s">
        <v>146</v>
      </c>
      <c r="D96" s="199"/>
      <c r="E96" s="199"/>
      <c r="F96" s="199"/>
      <c r="G96" s="199"/>
      <c r="H96" s="199"/>
      <c r="I96" s="200"/>
      <c r="J96" s="201" t="s">
        <v>147</v>
      </c>
      <c r="K96" s="199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155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202" t="s">
        <v>148</v>
      </c>
      <c r="D98" s="41"/>
      <c r="E98" s="41"/>
      <c r="F98" s="41"/>
      <c r="G98" s="41"/>
      <c r="H98" s="41"/>
      <c r="I98" s="155"/>
      <c r="J98" s="111">
        <f>J132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149</v>
      </c>
    </row>
    <row r="99" spans="1:31" s="9" customFormat="1" ht="24.95" customHeight="1">
      <c r="A99" s="9"/>
      <c r="B99" s="203"/>
      <c r="C99" s="204"/>
      <c r="D99" s="205" t="s">
        <v>150</v>
      </c>
      <c r="E99" s="206"/>
      <c r="F99" s="206"/>
      <c r="G99" s="206"/>
      <c r="H99" s="206"/>
      <c r="I99" s="207"/>
      <c r="J99" s="208">
        <f>J133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0"/>
      <c r="C100" s="134"/>
      <c r="D100" s="211" t="s">
        <v>151</v>
      </c>
      <c r="E100" s="212"/>
      <c r="F100" s="212"/>
      <c r="G100" s="212"/>
      <c r="H100" s="212"/>
      <c r="I100" s="213"/>
      <c r="J100" s="214">
        <f>J134</f>
        <v>0</v>
      </c>
      <c r="K100" s="134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0"/>
      <c r="C101" s="134"/>
      <c r="D101" s="211" t="s">
        <v>1181</v>
      </c>
      <c r="E101" s="212"/>
      <c r="F101" s="212"/>
      <c r="G101" s="212"/>
      <c r="H101" s="212"/>
      <c r="I101" s="213"/>
      <c r="J101" s="214">
        <f>J169</f>
        <v>0</v>
      </c>
      <c r="K101" s="134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0"/>
      <c r="C102" s="134"/>
      <c r="D102" s="211" t="s">
        <v>411</v>
      </c>
      <c r="E102" s="212"/>
      <c r="F102" s="212"/>
      <c r="G102" s="212"/>
      <c r="H102" s="212"/>
      <c r="I102" s="213"/>
      <c r="J102" s="214">
        <f>J179</f>
        <v>0</v>
      </c>
      <c r="K102" s="134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4"/>
      <c r="D103" s="211" t="s">
        <v>153</v>
      </c>
      <c r="E103" s="212"/>
      <c r="F103" s="212"/>
      <c r="G103" s="212"/>
      <c r="H103" s="212"/>
      <c r="I103" s="213"/>
      <c r="J103" s="214">
        <f>J193</f>
        <v>0</v>
      </c>
      <c r="K103" s="134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0"/>
      <c r="C104" s="134"/>
      <c r="D104" s="211" t="s">
        <v>154</v>
      </c>
      <c r="E104" s="212"/>
      <c r="F104" s="212"/>
      <c r="G104" s="212"/>
      <c r="H104" s="212"/>
      <c r="I104" s="213"/>
      <c r="J104" s="214">
        <f>J201</f>
        <v>0</v>
      </c>
      <c r="K104" s="134"/>
      <c r="L104" s="21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0"/>
      <c r="C105" s="134"/>
      <c r="D105" s="211" t="s">
        <v>156</v>
      </c>
      <c r="E105" s="212"/>
      <c r="F105" s="212"/>
      <c r="G105" s="212"/>
      <c r="H105" s="212"/>
      <c r="I105" s="213"/>
      <c r="J105" s="214">
        <f>J206</f>
        <v>0</v>
      </c>
      <c r="K105" s="134"/>
      <c r="L105" s="21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203"/>
      <c r="C106" s="204"/>
      <c r="D106" s="205" t="s">
        <v>157</v>
      </c>
      <c r="E106" s="206"/>
      <c r="F106" s="206"/>
      <c r="G106" s="206"/>
      <c r="H106" s="206"/>
      <c r="I106" s="207"/>
      <c r="J106" s="208">
        <f>J208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210"/>
      <c r="C107" s="134"/>
      <c r="D107" s="211" t="s">
        <v>158</v>
      </c>
      <c r="E107" s="212"/>
      <c r="F107" s="212"/>
      <c r="G107" s="212"/>
      <c r="H107" s="212"/>
      <c r="I107" s="213"/>
      <c r="J107" s="214">
        <f>J209</f>
        <v>0</v>
      </c>
      <c r="K107" s="134"/>
      <c r="L107" s="21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10"/>
      <c r="C108" s="134"/>
      <c r="D108" s="211" t="s">
        <v>413</v>
      </c>
      <c r="E108" s="212"/>
      <c r="F108" s="212"/>
      <c r="G108" s="212"/>
      <c r="H108" s="212"/>
      <c r="I108" s="213"/>
      <c r="J108" s="214">
        <f>J221</f>
        <v>0</v>
      </c>
      <c r="K108" s="134"/>
      <c r="L108" s="21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0"/>
      <c r="C109" s="134"/>
      <c r="D109" s="211" t="s">
        <v>418</v>
      </c>
      <c r="E109" s="212"/>
      <c r="F109" s="212"/>
      <c r="G109" s="212"/>
      <c r="H109" s="212"/>
      <c r="I109" s="213"/>
      <c r="J109" s="214">
        <f>J225</f>
        <v>0</v>
      </c>
      <c r="K109" s="134"/>
      <c r="L109" s="21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10"/>
      <c r="C110" s="134"/>
      <c r="D110" s="211" t="s">
        <v>421</v>
      </c>
      <c r="E110" s="212"/>
      <c r="F110" s="212"/>
      <c r="G110" s="212"/>
      <c r="H110" s="212"/>
      <c r="I110" s="213"/>
      <c r="J110" s="214">
        <f>J237</f>
        <v>0</v>
      </c>
      <c r="K110" s="134"/>
      <c r="L110" s="215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9"/>
      <c r="B111" s="40"/>
      <c r="C111" s="41"/>
      <c r="D111" s="41"/>
      <c r="E111" s="41"/>
      <c r="F111" s="41"/>
      <c r="G111" s="41"/>
      <c r="H111" s="41"/>
      <c r="I111" s="155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67"/>
      <c r="C112" s="68"/>
      <c r="D112" s="68"/>
      <c r="E112" s="68"/>
      <c r="F112" s="68"/>
      <c r="G112" s="68"/>
      <c r="H112" s="68"/>
      <c r="I112" s="193"/>
      <c r="J112" s="68"/>
      <c r="K112" s="68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6" spans="1:31" s="2" customFormat="1" ht="6.95" customHeight="1">
      <c r="A116" s="39"/>
      <c r="B116" s="69"/>
      <c r="C116" s="70"/>
      <c r="D116" s="70"/>
      <c r="E116" s="70"/>
      <c r="F116" s="70"/>
      <c r="G116" s="70"/>
      <c r="H116" s="70"/>
      <c r="I116" s="196"/>
      <c r="J116" s="70"/>
      <c r="K116" s="70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4.95" customHeight="1">
      <c r="A117" s="39"/>
      <c r="B117" s="40"/>
      <c r="C117" s="24" t="s">
        <v>159</v>
      </c>
      <c r="D117" s="41"/>
      <c r="E117" s="41"/>
      <c r="F117" s="41"/>
      <c r="G117" s="41"/>
      <c r="H117" s="41"/>
      <c r="I117" s="155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155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16</v>
      </c>
      <c r="D119" s="41"/>
      <c r="E119" s="41"/>
      <c r="F119" s="41"/>
      <c r="G119" s="41"/>
      <c r="H119" s="41"/>
      <c r="I119" s="155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4" customHeight="1">
      <c r="A120" s="39"/>
      <c r="B120" s="40"/>
      <c r="C120" s="41"/>
      <c r="D120" s="41"/>
      <c r="E120" s="197" t="str">
        <f>E7</f>
        <v>Revitalizace čistírny odpadních vod v areálu nemocnice Rychnov nad Kněžnou</v>
      </c>
      <c r="F120" s="33"/>
      <c r="G120" s="33"/>
      <c r="H120" s="33"/>
      <c r="I120" s="155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2:12" s="1" customFormat="1" ht="12" customHeight="1">
      <c r="B121" s="22"/>
      <c r="C121" s="33" t="s">
        <v>137</v>
      </c>
      <c r="D121" s="23"/>
      <c r="E121" s="23"/>
      <c r="F121" s="23"/>
      <c r="G121" s="23"/>
      <c r="H121" s="23"/>
      <c r="I121" s="147"/>
      <c r="J121" s="23"/>
      <c r="K121" s="23"/>
      <c r="L121" s="21"/>
    </row>
    <row r="122" spans="1:31" s="2" customFormat="1" ht="14.4" customHeight="1">
      <c r="A122" s="39"/>
      <c r="B122" s="40"/>
      <c r="C122" s="41"/>
      <c r="D122" s="41"/>
      <c r="E122" s="197" t="s">
        <v>138</v>
      </c>
      <c r="F122" s="41"/>
      <c r="G122" s="41"/>
      <c r="H122" s="41"/>
      <c r="I122" s="155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139</v>
      </c>
      <c r="D123" s="41"/>
      <c r="E123" s="41"/>
      <c r="F123" s="41"/>
      <c r="G123" s="41"/>
      <c r="H123" s="41"/>
      <c r="I123" s="155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4.4" customHeight="1">
      <c r="A124" s="39"/>
      <c r="B124" s="40"/>
      <c r="C124" s="41"/>
      <c r="D124" s="41"/>
      <c r="E124" s="77" t="str">
        <f>E11</f>
        <v>RYCHNOV 03 - SO-03-Novostavba denitrifikační nádrže</v>
      </c>
      <c r="F124" s="41"/>
      <c r="G124" s="41"/>
      <c r="H124" s="41"/>
      <c r="I124" s="155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155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20</v>
      </c>
      <c r="D126" s="41"/>
      <c r="E126" s="41"/>
      <c r="F126" s="28" t="str">
        <f>F14</f>
        <v>Rychnov nad Kněžnou</v>
      </c>
      <c r="G126" s="41"/>
      <c r="H126" s="41"/>
      <c r="I126" s="157" t="s">
        <v>22</v>
      </c>
      <c r="J126" s="80" t="str">
        <f>IF(J14="","",J14)</f>
        <v>25. 8. 2020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155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26.4" customHeight="1">
      <c r="A128" s="39"/>
      <c r="B128" s="40"/>
      <c r="C128" s="33" t="s">
        <v>24</v>
      </c>
      <c r="D128" s="41"/>
      <c r="E128" s="41"/>
      <c r="F128" s="28" t="str">
        <f>E17</f>
        <v xml:space="preserve">Královéhradecký kraj </v>
      </c>
      <c r="G128" s="41"/>
      <c r="H128" s="41"/>
      <c r="I128" s="157" t="s">
        <v>29</v>
      </c>
      <c r="J128" s="37" t="str">
        <f>E23</f>
        <v xml:space="preserve">MK PROFI Hradec Králové 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26.4" customHeight="1">
      <c r="A129" s="39"/>
      <c r="B129" s="40"/>
      <c r="C129" s="33" t="s">
        <v>27</v>
      </c>
      <c r="D129" s="41"/>
      <c r="E129" s="41"/>
      <c r="F129" s="28" t="str">
        <f>IF(E20="","",E20)</f>
        <v>Vyplň údaj</v>
      </c>
      <c r="G129" s="41"/>
      <c r="H129" s="41"/>
      <c r="I129" s="157" t="s">
        <v>31</v>
      </c>
      <c r="J129" s="37" t="str">
        <f>E26</f>
        <v>Ing.Pavel Michálek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0.3" customHeight="1">
      <c r="A130" s="39"/>
      <c r="B130" s="40"/>
      <c r="C130" s="41"/>
      <c r="D130" s="41"/>
      <c r="E130" s="41"/>
      <c r="F130" s="41"/>
      <c r="G130" s="41"/>
      <c r="H130" s="41"/>
      <c r="I130" s="155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11" customFormat="1" ht="29.25" customHeight="1">
      <c r="A131" s="216"/>
      <c r="B131" s="217"/>
      <c r="C131" s="218" t="s">
        <v>160</v>
      </c>
      <c r="D131" s="219" t="s">
        <v>58</v>
      </c>
      <c r="E131" s="219" t="s">
        <v>54</v>
      </c>
      <c r="F131" s="219" t="s">
        <v>55</v>
      </c>
      <c r="G131" s="219" t="s">
        <v>161</v>
      </c>
      <c r="H131" s="219" t="s">
        <v>162</v>
      </c>
      <c r="I131" s="220" t="s">
        <v>163</v>
      </c>
      <c r="J131" s="221" t="s">
        <v>147</v>
      </c>
      <c r="K131" s="222" t="s">
        <v>164</v>
      </c>
      <c r="L131" s="223"/>
      <c r="M131" s="101" t="s">
        <v>1</v>
      </c>
      <c r="N131" s="102" t="s">
        <v>37</v>
      </c>
      <c r="O131" s="102" t="s">
        <v>165</v>
      </c>
      <c r="P131" s="102" t="s">
        <v>166</v>
      </c>
      <c r="Q131" s="102" t="s">
        <v>167</v>
      </c>
      <c r="R131" s="102" t="s">
        <v>168</v>
      </c>
      <c r="S131" s="102" t="s">
        <v>169</v>
      </c>
      <c r="T131" s="103" t="s">
        <v>170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9"/>
      <c r="B132" s="40"/>
      <c r="C132" s="108" t="s">
        <v>171</v>
      </c>
      <c r="D132" s="41"/>
      <c r="E132" s="41"/>
      <c r="F132" s="41"/>
      <c r="G132" s="41"/>
      <c r="H132" s="41"/>
      <c r="I132" s="155"/>
      <c r="J132" s="224">
        <f>BK132</f>
        <v>0</v>
      </c>
      <c r="K132" s="41"/>
      <c r="L132" s="45"/>
      <c r="M132" s="104"/>
      <c r="N132" s="225"/>
      <c r="O132" s="105"/>
      <c r="P132" s="226">
        <f>P133+P208</f>
        <v>0</v>
      </c>
      <c r="Q132" s="105"/>
      <c r="R132" s="226">
        <f>R133+R208</f>
        <v>320.04951403</v>
      </c>
      <c r="S132" s="105"/>
      <c r="T132" s="227">
        <f>T133+T208</f>
        <v>0.54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72</v>
      </c>
      <c r="AU132" s="18" t="s">
        <v>149</v>
      </c>
      <c r="BK132" s="228">
        <f>BK133+BK208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172</v>
      </c>
      <c r="F133" s="232" t="s">
        <v>173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P134+P169+P179+P193+P201+P206</f>
        <v>0</v>
      </c>
      <c r="Q133" s="237"/>
      <c r="R133" s="238">
        <f>R134+R169+R179+R193+R201+R206</f>
        <v>319.54654303</v>
      </c>
      <c r="S133" s="237"/>
      <c r="T133" s="239">
        <f>T134+T169+T179+T193+T201+T206</f>
        <v>0.54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174</v>
      </c>
      <c r="BK133" s="242">
        <f>BK134+BK169+BK179+BK193+BK201+BK206</f>
        <v>0</v>
      </c>
    </row>
    <row r="134" spans="1:63" s="12" customFormat="1" ht="22.8" customHeight="1">
      <c r="A134" s="12"/>
      <c r="B134" s="229"/>
      <c r="C134" s="230"/>
      <c r="D134" s="231" t="s">
        <v>72</v>
      </c>
      <c r="E134" s="243" t="s">
        <v>80</v>
      </c>
      <c r="F134" s="243" t="s">
        <v>175</v>
      </c>
      <c r="G134" s="230"/>
      <c r="H134" s="230"/>
      <c r="I134" s="233"/>
      <c r="J134" s="244">
        <f>BK134</f>
        <v>0</v>
      </c>
      <c r="K134" s="230"/>
      <c r="L134" s="235"/>
      <c r="M134" s="236"/>
      <c r="N134" s="237"/>
      <c r="O134" s="237"/>
      <c r="P134" s="238">
        <f>SUM(P135:P168)</f>
        <v>0</v>
      </c>
      <c r="Q134" s="237"/>
      <c r="R134" s="238">
        <f>SUM(R135:R168)</f>
        <v>7.9343770000000005</v>
      </c>
      <c r="S134" s="237"/>
      <c r="T134" s="239">
        <f>SUM(T135:T168)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40" t="s">
        <v>80</v>
      </c>
      <c r="AT134" s="241" t="s">
        <v>72</v>
      </c>
      <c r="AU134" s="241" t="s">
        <v>80</v>
      </c>
      <c r="AY134" s="240" t="s">
        <v>174</v>
      </c>
      <c r="BK134" s="242">
        <f>SUM(BK135:BK168)</f>
        <v>0</v>
      </c>
    </row>
    <row r="135" spans="1:65" s="2" customFormat="1" ht="14.4" customHeight="1">
      <c r="A135" s="39"/>
      <c r="B135" s="40"/>
      <c r="C135" s="245" t="s">
        <v>80</v>
      </c>
      <c r="D135" s="245" t="s">
        <v>176</v>
      </c>
      <c r="E135" s="246" t="s">
        <v>1182</v>
      </c>
      <c r="F135" s="247" t="s">
        <v>1183</v>
      </c>
      <c r="G135" s="248" t="s">
        <v>987</v>
      </c>
      <c r="H135" s="249">
        <v>1</v>
      </c>
      <c r="I135" s="250"/>
      <c r="J135" s="251">
        <f>ROUND(I135*H135,2)</f>
        <v>0</v>
      </c>
      <c r="K135" s="252"/>
      <c r="L135" s="45"/>
      <c r="M135" s="253" t="s">
        <v>1</v>
      </c>
      <c r="N135" s="254" t="s">
        <v>38</v>
      </c>
      <c r="O135" s="92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7" t="s">
        <v>180</v>
      </c>
      <c r="AT135" s="257" t="s">
        <v>176</v>
      </c>
      <c r="AU135" s="257" t="s">
        <v>82</v>
      </c>
      <c r="AY135" s="18" t="s">
        <v>174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8" t="s">
        <v>80</v>
      </c>
      <c r="BK135" s="258">
        <f>ROUND(I135*H135,2)</f>
        <v>0</v>
      </c>
      <c r="BL135" s="18" t="s">
        <v>180</v>
      </c>
      <c r="BM135" s="257" t="s">
        <v>1184</v>
      </c>
    </row>
    <row r="136" spans="1:65" s="2" customFormat="1" ht="21.6" customHeight="1">
      <c r="A136" s="39"/>
      <c r="B136" s="40"/>
      <c r="C136" s="245" t="s">
        <v>82</v>
      </c>
      <c r="D136" s="245" t="s">
        <v>176</v>
      </c>
      <c r="E136" s="246" t="s">
        <v>1185</v>
      </c>
      <c r="F136" s="247" t="s">
        <v>1186</v>
      </c>
      <c r="G136" s="248" t="s">
        <v>1187</v>
      </c>
      <c r="H136" s="249">
        <v>3500</v>
      </c>
      <c r="I136" s="250"/>
      <c r="J136" s="251">
        <f>ROUND(I136*H136,2)</f>
        <v>0</v>
      </c>
      <c r="K136" s="252"/>
      <c r="L136" s="45"/>
      <c r="M136" s="253" t="s">
        <v>1</v>
      </c>
      <c r="N136" s="254" t="s">
        <v>38</v>
      </c>
      <c r="O136" s="92"/>
      <c r="P136" s="255">
        <f>O136*H136</f>
        <v>0</v>
      </c>
      <c r="Q136" s="255">
        <v>3E-05</v>
      </c>
      <c r="R136" s="255">
        <f>Q136*H136</f>
        <v>0.105</v>
      </c>
      <c r="S136" s="255">
        <v>0</v>
      </c>
      <c r="T136" s="256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7" t="s">
        <v>180</v>
      </c>
      <c r="AT136" s="257" t="s">
        <v>176</v>
      </c>
      <c r="AU136" s="257" t="s">
        <v>82</v>
      </c>
      <c r="AY136" s="18" t="s">
        <v>174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8" t="s">
        <v>80</v>
      </c>
      <c r="BK136" s="258">
        <f>ROUND(I136*H136,2)</f>
        <v>0</v>
      </c>
      <c r="BL136" s="18" t="s">
        <v>180</v>
      </c>
      <c r="BM136" s="257" t="s">
        <v>1188</v>
      </c>
    </row>
    <row r="137" spans="1:65" s="2" customFormat="1" ht="21.6" customHeight="1">
      <c r="A137" s="39"/>
      <c r="B137" s="40"/>
      <c r="C137" s="245" t="s">
        <v>185</v>
      </c>
      <c r="D137" s="245" t="s">
        <v>176</v>
      </c>
      <c r="E137" s="246" t="s">
        <v>1189</v>
      </c>
      <c r="F137" s="247" t="s">
        <v>1190</v>
      </c>
      <c r="G137" s="248" t="s">
        <v>1191</v>
      </c>
      <c r="H137" s="249">
        <v>90</v>
      </c>
      <c r="I137" s="250"/>
      <c r="J137" s="251">
        <f>ROUND(I137*H137,2)</f>
        <v>0</v>
      </c>
      <c r="K137" s="252"/>
      <c r="L137" s="45"/>
      <c r="M137" s="253" t="s">
        <v>1</v>
      </c>
      <c r="N137" s="254" t="s">
        <v>38</v>
      </c>
      <c r="O137" s="92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7" t="s">
        <v>180</v>
      </c>
      <c r="AT137" s="257" t="s">
        <v>176</v>
      </c>
      <c r="AU137" s="257" t="s">
        <v>82</v>
      </c>
      <c r="AY137" s="18" t="s">
        <v>174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8" t="s">
        <v>80</v>
      </c>
      <c r="BK137" s="258">
        <f>ROUND(I137*H137,2)</f>
        <v>0</v>
      </c>
      <c r="BL137" s="18" t="s">
        <v>180</v>
      </c>
      <c r="BM137" s="257" t="s">
        <v>1192</v>
      </c>
    </row>
    <row r="138" spans="1:65" s="2" customFormat="1" ht="32.4" customHeight="1">
      <c r="A138" s="39"/>
      <c r="B138" s="40"/>
      <c r="C138" s="245" t="s">
        <v>180</v>
      </c>
      <c r="D138" s="245" t="s">
        <v>176</v>
      </c>
      <c r="E138" s="246" t="s">
        <v>1193</v>
      </c>
      <c r="F138" s="247" t="s">
        <v>1194</v>
      </c>
      <c r="G138" s="248" t="s">
        <v>221</v>
      </c>
      <c r="H138" s="249">
        <v>681.387</v>
      </c>
      <c r="I138" s="250"/>
      <c r="J138" s="251">
        <f>ROUND(I138*H138,2)</f>
        <v>0</v>
      </c>
      <c r="K138" s="252"/>
      <c r="L138" s="45"/>
      <c r="M138" s="253" t="s">
        <v>1</v>
      </c>
      <c r="N138" s="254" t="s">
        <v>38</v>
      </c>
      <c r="O138" s="92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7" t="s">
        <v>180</v>
      </c>
      <c r="AT138" s="257" t="s">
        <v>176</v>
      </c>
      <c r="AU138" s="257" t="s">
        <v>82</v>
      </c>
      <c r="AY138" s="18" t="s">
        <v>174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8" t="s">
        <v>80</v>
      </c>
      <c r="BK138" s="258">
        <f>ROUND(I138*H138,2)</f>
        <v>0</v>
      </c>
      <c r="BL138" s="18" t="s">
        <v>180</v>
      </c>
      <c r="BM138" s="257" t="s">
        <v>1195</v>
      </c>
    </row>
    <row r="139" spans="1:51" s="13" customFormat="1" ht="12">
      <c r="A139" s="13"/>
      <c r="B139" s="259"/>
      <c r="C139" s="260"/>
      <c r="D139" s="261" t="s">
        <v>223</v>
      </c>
      <c r="E139" s="262" t="s">
        <v>1</v>
      </c>
      <c r="F139" s="263" t="s">
        <v>1196</v>
      </c>
      <c r="G139" s="260"/>
      <c r="H139" s="264">
        <v>681.387</v>
      </c>
      <c r="I139" s="265"/>
      <c r="J139" s="260"/>
      <c r="K139" s="260"/>
      <c r="L139" s="266"/>
      <c r="M139" s="267"/>
      <c r="N139" s="268"/>
      <c r="O139" s="268"/>
      <c r="P139" s="268"/>
      <c r="Q139" s="268"/>
      <c r="R139" s="268"/>
      <c r="S139" s="268"/>
      <c r="T139" s="26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70" t="s">
        <v>223</v>
      </c>
      <c r="AU139" s="270" t="s">
        <v>82</v>
      </c>
      <c r="AV139" s="13" t="s">
        <v>82</v>
      </c>
      <c r="AW139" s="13" t="s">
        <v>30</v>
      </c>
      <c r="AX139" s="13" t="s">
        <v>80</v>
      </c>
      <c r="AY139" s="270" t="s">
        <v>174</v>
      </c>
    </row>
    <row r="140" spans="1:65" s="2" customFormat="1" ht="21.6" customHeight="1">
      <c r="A140" s="39"/>
      <c r="B140" s="40"/>
      <c r="C140" s="245" t="s">
        <v>193</v>
      </c>
      <c r="D140" s="245" t="s">
        <v>176</v>
      </c>
      <c r="E140" s="246" t="s">
        <v>1197</v>
      </c>
      <c r="F140" s="247" t="s">
        <v>1198</v>
      </c>
      <c r="G140" s="248" t="s">
        <v>221</v>
      </c>
      <c r="H140" s="249">
        <v>9</v>
      </c>
      <c r="I140" s="250"/>
      <c r="J140" s="251">
        <f>ROUND(I140*H140,2)</f>
        <v>0</v>
      </c>
      <c r="K140" s="252"/>
      <c r="L140" s="45"/>
      <c r="M140" s="253" t="s">
        <v>1</v>
      </c>
      <c r="N140" s="254" t="s">
        <v>38</v>
      </c>
      <c r="O140" s="92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7" t="s">
        <v>180</v>
      </c>
      <c r="AT140" s="257" t="s">
        <v>176</v>
      </c>
      <c r="AU140" s="257" t="s">
        <v>82</v>
      </c>
      <c r="AY140" s="18" t="s">
        <v>174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8" t="s">
        <v>80</v>
      </c>
      <c r="BK140" s="258">
        <f>ROUND(I140*H140,2)</f>
        <v>0</v>
      </c>
      <c r="BL140" s="18" t="s">
        <v>180</v>
      </c>
      <c r="BM140" s="257" t="s">
        <v>1199</v>
      </c>
    </row>
    <row r="141" spans="1:51" s="13" customFormat="1" ht="12">
      <c r="A141" s="13"/>
      <c r="B141" s="259"/>
      <c r="C141" s="260"/>
      <c r="D141" s="261" t="s">
        <v>223</v>
      </c>
      <c r="E141" s="262" t="s">
        <v>1</v>
      </c>
      <c r="F141" s="263" t="s">
        <v>1200</v>
      </c>
      <c r="G141" s="260"/>
      <c r="H141" s="264">
        <v>9</v>
      </c>
      <c r="I141" s="265"/>
      <c r="J141" s="260"/>
      <c r="K141" s="260"/>
      <c r="L141" s="266"/>
      <c r="M141" s="267"/>
      <c r="N141" s="268"/>
      <c r="O141" s="268"/>
      <c r="P141" s="268"/>
      <c r="Q141" s="268"/>
      <c r="R141" s="268"/>
      <c r="S141" s="268"/>
      <c r="T141" s="26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70" t="s">
        <v>223</v>
      </c>
      <c r="AU141" s="270" t="s">
        <v>82</v>
      </c>
      <c r="AV141" s="13" t="s">
        <v>82</v>
      </c>
      <c r="AW141" s="13" t="s">
        <v>30</v>
      </c>
      <c r="AX141" s="13" t="s">
        <v>80</v>
      </c>
      <c r="AY141" s="270" t="s">
        <v>174</v>
      </c>
    </row>
    <row r="142" spans="1:65" s="2" customFormat="1" ht="21.6" customHeight="1">
      <c r="A142" s="39"/>
      <c r="B142" s="40"/>
      <c r="C142" s="245" t="s">
        <v>197</v>
      </c>
      <c r="D142" s="245" t="s">
        <v>176</v>
      </c>
      <c r="E142" s="246" t="s">
        <v>1201</v>
      </c>
      <c r="F142" s="247" t="s">
        <v>1202</v>
      </c>
      <c r="G142" s="248" t="s">
        <v>208</v>
      </c>
      <c r="H142" s="249">
        <v>48.4</v>
      </c>
      <c r="I142" s="250"/>
      <c r="J142" s="251">
        <f>ROUND(I142*H142,2)</f>
        <v>0</v>
      </c>
      <c r="K142" s="252"/>
      <c r="L142" s="45"/>
      <c r="M142" s="253" t="s">
        <v>1</v>
      </c>
      <c r="N142" s="254" t="s">
        <v>38</v>
      </c>
      <c r="O142" s="92"/>
      <c r="P142" s="255">
        <f>O142*H142</f>
        <v>0</v>
      </c>
      <c r="Q142" s="255">
        <v>0.15478</v>
      </c>
      <c r="R142" s="255">
        <f>Q142*H142</f>
        <v>7.491352</v>
      </c>
      <c r="S142" s="255">
        <v>0</v>
      </c>
      <c r="T142" s="256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7" t="s">
        <v>180</v>
      </c>
      <c r="AT142" s="257" t="s">
        <v>176</v>
      </c>
      <c r="AU142" s="257" t="s">
        <v>82</v>
      </c>
      <c r="AY142" s="18" t="s">
        <v>174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8" t="s">
        <v>80</v>
      </c>
      <c r="BK142" s="258">
        <f>ROUND(I142*H142,2)</f>
        <v>0</v>
      </c>
      <c r="BL142" s="18" t="s">
        <v>180</v>
      </c>
      <c r="BM142" s="257" t="s">
        <v>1203</v>
      </c>
    </row>
    <row r="143" spans="1:51" s="13" customFormat="1" ht="12">
      <c r="A143" s="13"/>
      <c r="B143" s="259"/>
      <c r="C143" s="260"/>
      <c r="D143" s="261" t="s">
        <v>223</v>
      </c>
      <c r="E143" s="262" t="s">
        <v>1</v>
      </c>
      <c r="F143" s="263" t="s">
        <v>1204</v>
      </c>
      <c r="G143" s="260"/>
      <c r="H143" s="264">
        <v>48.4</v>
      </c>
      <c r="I143" s="265"/>
      <c r="J143" s="260"/>
      <c r="K143" s="260"/>
      <c r="L143" s="266"/>
      <c r="M143" s="267"/>
      <c r="N143" s="268"/>
      <c r="O143" s="268"/>
      <c r="P143" s="268"/>
      <c r="Q143" s="268"/>
      <c r="R143" s="268"/>
      <c r="S143" s="268"/>
      <c r="T143" s="26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70" t="s">
        <v>223</v>
      </c>
      <c r="AU143" s="270" t="s">
        <v>82</v>
      </c>
      <c r="AV143" s="13" t="s">
        <v>82</v>
      </c>
      <c r="AW143" s="13" t="s">
        <v>30</v>
      </c>
      <c r="AX143" s="13" t="s">
        <v>80</v>
      </c>
      <c r="AY143" s="270" t="s">
        <v>174</v>
      </c>
    </row>
    <row r="144" spans="1:65" s="2" customFormat="1" ht="21.6" customHeight="1">
      <c r="A144" s="39"/>
      <c r="B144" s="40"/>
      <c r="C144" s="245" t="s">
        <v>201</v>
      </c>
      <c r="D144" s="245" t="s">
        <v>176</v>
      </c>
      <c r="E144" s="246" t="s">
        <v>1205</v>
      </c>
      <c r="F144" s="247" t="s">
        <v>1206</v>
      </c>
      <c r="G144" s="248" t="s">
        <v>987</v>
      </c>
      <c r="H144" s="249">
        <v>22</v>
      </c>
      <c r="I144" s="250"/>
      <c r="J144" s="251">
        <f>ROUND(I144*H144,2)</f>
        <v>0</v>
      </c>
      <c r="K144" s="252"/>
      <c r="L144" s="45"/>
      <c r="M144" s="253" t="s">
        <v>1</v>
      </c>
      <c r="N144" s="254" t="s">
        <v>38</v>
      </c>
      <c r="O144" s="92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7" t="s">
        <v>180</v>
      </c>
      <c r="AT144" s="257" t="s">
        <v>176</v>
      </c>
      <c r="AU144" s="257" t="s">
        <v>82</v>
      </c>
      <c r="AY144" s="18" t="s">
        <v>174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8" t="s">
        <v>80</v>
      </c>
      <c r="BK144" s="258">
        <f>ROUND(I144*H144,2)</f>
        <v>0</v>
      </c>
      <c r="BL144" s="18" t="s">
        <v>180</v>
      </c>
      <c r="BM144" s="257" t="s">
        <v>1207</v>
      </c>
    </row>
    <row r="145" spans="1:65" s="2" customFormat="1" ht="32.4" customHeight="1">
      <c r="A145" s="39"/>
      <c r="B145" s="40"/>
      <c r="C145" s="245" t="s">
        <v>205</v>
      </c>
      <c r="D145" s="245" t="s">
        <v>176</v>
      </c>
      <c r="E145" s="246" t="s">
        <v>1208</v>
      </c>
      <c r="F145" s="247" t="s">
        <v>1209</v>
      </c>
      <c r="G145" s="248" t="s">
        <v>208</v>
      </c>
      <c r="H145" s="249">
        <v>200</v>
      </c>
      <c r="I145" s="250"/>
      <c r="J145" s="251">
        <f>ROUND(I145*H145,2)</f>
        <v>0</v>
      </c>
      <c r="K145" s="252"/>
      <c r="L145" s="45"/>
      <c r="M145" s="253" t="s">
        <v>1</v>
      </c>
      <c r="N145" s="254" t="s">
        <v>38</v>
      </c>
      <c r="O145" s="92"/>
      <c r="P145" s="255">
        <f>O145*H145</f>
        <v>0</v>
      </c>
      <c r="Q145" s="255">
        <v>0.00168</v>
      </c>
      <c r="R145" s="255">
        <f>Q145*H145</f>
        <v>0.336</v>
      </c>
      <c r="S145" s="255">
        <v>0</v>
      </c>
      <c r="T145" s="256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7" t="s">
        <v>180</v>
      </c>
      <c r="AT145" s="257" t="s">
        <v>176</v>
      </c>
      <c r="AU145" s="257" t="s">
        <v>82</v>
      </c>
      <c r="AY145" s="18" t="s">
        <v>174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8" t="s">
        <v>80</v>
      </c>
      <c r="BK145" s="258">
        <f>ROUND(I145*H145,2)</f>
        <v>0</v>
      </c>
      <c r="BL145" s="18" t="s">
        <v>180</v>
      </c>
      <c r="BM145" s="257" t="s">
        <v>1210</v>
      </c>
    </row>
    <row r="146" spans="1:51" s="13" customFormat="1" ht="12">
      <c r="A146" s="13"/>
      <c r="B146" s="259"/>
      <c r="C146" s="260"/>
      <c r="D146" s="261" t="s">
        <v>223</v>
      </c>
      <c r="E146" s="262" t="s">
        <v>1</v>
      </c>
      <c r="F146" s="263" t="s">
        <v>1211</v>
      </c>
      <c r="G146" s="260"/>
      <c r="H146" s="264">
        <v>200</v>
      </c>
      <c r="I146" s="265"/>
      <c r="J146" s="260"/>
      <c r="K146" s="260"/>
      <c r="L146" s="266"/>
      <c r="M146" s="267"/>
      <c r="N146" s="268"/>
      <c r="O146" s="268"/>
      <c r="P146" s="268"/>
      <c r="Q146" s="268"/>
      <c r="R146" s="268"/>
      <c r="S146" s="268"/>
      <c r="T146" s="26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70" t="s">
        <v>223</v>
      </c>
      <c r="AU146" s="270" t="s">
        <v>82</v>
      </c>
      <c r="AV146" s="13" t="s">
        <v>82</v>
      </c>
      <c r="AW146" s="13" t="s">
        <v>30</v>
      </c>
      <c r="AX146" s="13" t="s">
        <v>80</v>
      </c>
      <c r="AY146" s="270" t="s">
        <v>174</v>
      </c>
    </row>
    <row r="147" spans="1:65" s="2" customFormat="1" ht="32.4" customHeight="1">
      <c r="A147" s="39"/>
      <c r="B147" s="40"/>
      <c r="C147" s="245" t="s">
        <v>210</v>
      </c>
      <c r="D147" s="245" t="s">
        <v>176</v>
      </c>
      <c r="E147" s="246" t="s">
        <v>1212</v>
      </c>
      <c r="F147" s="247" t="s">
        <v>1213</v>
      </c>
      <c r="G147" s="248" t="s">
        <v>221</v>
      </c>
      <c r="H147" s="249">
        <v>690.387</v>
      </c>
      <c r="I147" s="250"/>
      <c r="J147" s="251">
        <f>ROUND(I147*H147,2)</f>
        <v>0</v>
      </c>
      <c r="K147" s="252"/>
      <c r="L147" s="45"/>
      <c r="M147" s="253" t="s">
        <v>1</v>
      </c>
      <c r="N147" s="254" t="s">
        <v>38</v>
      </c>
      <c r="O147" s="92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7" t="s">
        <v>180</v>
      </c>
      <c r="AT147" s="257" t="s">
        <v>176</v>
      </c>
      <c r="AU147" s="257" t="s">
        <v>82</v>
      </c>
      <c r="AY147" s="18" t="s">
        <v>174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8" t="s">
        <v>80</v>
      </c>
      <c r="BK147" s="258">
        <f>ROUND(I147*H147,2)</f>
        <v>0</v>
      </c>
      <c r="BL147" s="18" t="s">
        <v>180</v>
      </c>
      <c r="BM147" s="257" t="s">
        <v>1214</v>
      </c>
    </row>
    <row r="148" spans="1:51" s="13" customFormat="1" ht="12">
      <c r="A148" s="13"/>
      <c r="B148" s="259"/>
      <c r="C148" s="260"/>
      <c r="D148" s="261" t="s">
        <v>223</v>
      </c>
      <c r="E148" s="262" t="s">
        <v>1</v>
      </c>
      <c r="F148" s="263" t="s">
        <v>1215</v>
      </c>
      <c r="G148" s="260"/>
      <c r="H148" s="264">
        <v>690.387</v>
      </c>
      <c r="I148" s="265"/>
      <c r="J148" s="260"/>
      <c r="K148" s="260"/>
      <c r="L148" s="266"/>
      <c r="M148" s="267"/>
      <c r="N148" s="268"/>
      <c r="O148" s="268"/>
      <c r="P148" s="268"/>
      <c r="Q148" s="268"/>
      <c r="R148" s="268"/>
      <c r="S148" s="268"/>
      <c r="T148" s="26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70" t="s">
        <v>223</v>
      </c>
      <c r="AU148" s="270" t="s">
        <v>82</v>
      </c>
      <c r="AV148" s="13" t="s">
        <v>82</v>
      </c>
      <c r="AW148" s="13" t="s">
        <v>30</v>
      </c>
      <c r="AX148" s="13" t="s">
        <v>80</v>
      </c>
      <c r="AY148" s="270" t="s">
        <v>174</v>
      </c>
    </row>
    <row r="149" spans="1:65" s="2" customFormat="1" ht="32.4" customHeight="1">
      <c r="A149" s="39"/>
      <c r="B149" s="40"/>
      <c r="C149" s="245" t="s">
        <v>214</v>
      </c>
      <c r="D149" s="245" t="s">
        <v>176</v>
      </c>
      <c r="E149" s="246" t="s">
        <v>231</v>
      </c>
      <c r="F149" s="247" t="s">
        <v>232</v>
      </c>
      <c r="G149" s="248" t="s">
        <v>221</v>
      </c>
      <c r="H149" s="249">
        <v>308.2</v>
      </c>
      <c r="I149" s="250"/>
      <c r="J149" s="251">
        <f>ROUND(I149*H149,2)</f>
        <v>0</v>
      </c>
      <c r="K149" s="252"/>
      <c r="L149" s="45"/>
      <c r="M149" s="253" t="s">
        <v>1</v>
      </c>
      <c r="N149" s="254" t="s">
        <v>38</v>
      </c>
      <c r="O149" s="92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7" t="s">
        <v>180</v>
      </c>
      <c r="AT149" s="257" t="s">
        <v>176</v>
      </c>
      <c r="AU149" s="257" t="s">
        <v>82</v>
      </c>
      <c r="AY149" s="18" t="s">
        <v>174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8" t="s">
        <v>80</v>
      </c>
      <c r="BK149" s="258">
        <f>ROUND(I149*H149,2)</f>
        <v>0</v>
      </c>
      <c r="BL149" s="18" t="s">
        <v>180</v>
      </c>
      <c r="BM149" s="257" t="s">
        <v>1216</v>
      </c>
    </row>
    <row r="150" spans="1:51" s="13" customFormat="1" ht="12">
      <c r="A150" s="13"/>
      <c r="B150" s="259"/>
      <c r="C150" s="260"/>
      <c r="D150" s="261" t="s">
        <v>223</v>
      </c>
      <c r="E150" s="262" t="s">
        <v>1</v>
      </c>
      <c r="F150" s="263" t="s">
        <v>1217</v>
      </c>
      <c r="G150" s="260"/>
      <c r="H150" s="264">
        <v>308.2</v>
      </c>
      <c r="I150" s="265"/>
      <c r="J150" s="260"/>
      <c r="K150" s="260"/>
      <c r="L150" s="266"/>
      <c r="M150" s="267"/>
      <c r="N150" s="268"/>
      <c r="O150" s="268"/>
      <c r="P150" s="268"/>
      <c r="Q150" s="268"/>
      <c r="R150" s="268"/>
      <c r="S150" s="268"/>
      <c r="T150" s="26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70" t="s">
        <v>223</v>
      </c>
      <c r="AU150" s="270" t="s">
        <v>82</v>
      </c>
      <c r="AV150" s="13" t="s">
        <v>82</v>
      </c>
      <c r="AW150" s="13" t="s">
        <v>30</v>
      </c>
      <c r="AX150" s="13" t="s">
        <v>80</v>
      </c>
      <c r="AY150" s="270" t="s">
        <v>174</v>
      </c>
    </row>
    <row r="151" spans="1:65" s="2" customFormat="1" ht="21.6" customHeight="1">
      <c r="A151" s="39"/>
      <c r="B151" s="40"/>
      <c r="C151" s="245" t="s">
        <v>218</v>
      </c>
      <c r="D151" s="245" t="s">
        <v>176</v>
      </c>
      <c r="E151" s="246" t="s">
        <v>1218</v>
      </c>
      <c r="F151" s="247" t="s">
        <v>1219</v>
      </c>
      <c r="G151" s="248" t="s">
        <v>221</v>
      </c>
      <c r="H151" s="249">
        <v>308.2</v>
      </c>
      <c r="I151" s="250"/>
      <c r="J151" s="251">
        <f>ROUND(I151*H151,2)</f>
        <v>0</v>
      </c>
      <c r="K151" s="252"/>
      <c r="L151" s="45"/>
      <c r="M151" s="253" t="s">
        <v>1</v>
      </c>
      <c r="N151" s="254" t="s">
        <v>38</v>
      </c>
      <c r="O151" s="92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7" t="s">
        <v>180</v>
      </c>
      <c r="AT151" s="257" t="s">
        <v>176</v>
      </c>
      <c r="AU151" s="257" t="s">
        <v>82</v>
      </c>
      <c r="AY151" s="18" t="s">
        <v>174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8" t="s">
        <v>80</v>
      </c>
      <c r="BK151" s="258">
        <f>ROUND(I151*H151,2)</f>
        <v>0</v>
      </c>
      <c r="BL151" s="18" t="s">
        <v>180</v>
      </c>
      <c r="BM151" s="257" t="s">
        <v>1220</v>
      </c>
    </row>
    <row r="152" spans="1:65" s="2" customFormat="1" ht="21.6" customHeight="1">
      <c r="A152" s="39"/>
      <c r="B152" s="40"/>
      <c r="C152" s="245" t="s">
        <v>225</v>
      </c>
      <c r="D152" s="245" t="s">
        <v>176</v>
      </c>
      <c r="E152" s="246" t="s">
        <v>249</v>
      </c>
      <c r="F152" s="247" t="s">
        <v>250</v>
      </c>
      <c r="G152" s="248" t="s">
        <v>245</v>
      </c>
      <c r="H152" s="249">
        <v>554.76</v>
      </c>
      <c r="I152" s="250"/>
      <c r="J152" s="251">
        <f>ROUND(I152*H152,2)</f>
        <v>0</v>
      </c>
      <c r="K152" s="252"/>
      <c r="L152" s="45"/>
      <c r="M152" s="253" t="s">
        <v>1</v>
      </c>
      <c r="N152" s="254" t="s">
        <v>38</v>
      </c>
      <c r="O152" s="92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7" t="s">
        <v>180</v>
      </c>
      <c r="AT152" s="257" t="s">
        <v>176</v>
      </c>
      <c r="AU152" s="257" t="s">
        <v>82</v>
      </c>
      <c r="AY152" s="18" t="s">
        <v>174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8" t="s">
        <v>80</v>
      </c>
      <c r="BK152" s="258">
        <f>ROUND(I152*H152,2)</f>
        <v>0</v>
      </c>
      <c r="BL152" s="18" t="s">
        <v>180</v>
      </c>
      <c r="BM152" s="257" t="s">
        <v>1221</v>
      </c>
    </row>
    <row r="153" spans="1:51" s="13" customFormat="1" ht="12">
      <c r="A153" s="13"/>
      <c r="B153" s="259"/>
      <c r="C153" s="260"/>
      <c r="D153" s="261" t="s">
        <v>223</v>
      </c>
      <c r="E153" s="262" t="s">
        <v>1</v>
      </c>
      <c r="F153" s="263" t="s">
        <v>1222</v>
      </c>
      <c r="G153" s="260"/>
      <c r="H153" s="264">
        <v>554.76</v>
      </c>
      <c r="I153" s="265"/>
      <c r="J153" s="260"/>
      <c r="K153" s="260"/>
      <c r="L153" s="266"/>
      <c r="M153" s="267"/>
      <c r="N153" s="268"/>
      <c r="O153" s="268"/>
      <c r="P153" s="268"/>
      <c r="Q153" s="268"/>
      <c r="R153" s="268"/>
      <c r="S153" s="268"/>
      <c r="T153" s="26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70" t="s">
        <v>223</v>
      </c>
      <c r="AU153" s="270" t="s">
        <v>82</v>
      </c>
      <c r="AV153" s="13" t="s">
        <v>82</v>
      </c>
      <c r="AW153" s="13" t="s">
        <v>30</v>
      </c>
      <c r="AX153" s="13" t="s">
        <v>80</v>
      </c>
      <c r="AY153" s="270" t="s">
        <v>174</v>
      </c>
    </row>
    <row r="154" spans="1:65" s="2" customFormat="1" ht="21.6" customHeight="1">
      <c r="A154" s="39"/>
      <c r="B154" s="40"/>
      <c r="C154" s="245" t="s">
        <v>230</v>
      </c>
      <c r="D154" s="245" t="s">
        <v>176</v>
      </c>
      <c r="E154" s="246" t="s">
        <v>254</v>
      </c>
      <c r="F154" s="247" t="s">
        <v>255</v>
      </c>
      <c r="G154" s="248" t="s">
        <v>221</v>
      </c>
      <c r="H154" s="249">
        <v>308.2</v>
      </c>
      <c r="I154" s="250"/>
      <c r="J154" s="251">
        <f>ROUND(I154*H154,2)</f>
        <v>0</v>
      </c>
      <c r="K154" s="252"/>
      <c r="L154" s="45"/>
      <c r="M154" s="253" t="s">
        <v>1</v>
      </c>
      <c r="N154" s="254" t="s">
        <v>38</v>
      </c>
      <c r="O154" s="92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57" t="s">
        <v>180</v>
      </c>
      <c r="AT154" s="257" t="s">
        <v>176</v>
      </c>
      <c r="AU154" s="257" t="s">
        <v>82</v>
      </c>
      <c r="AY154" s="18" t="s">
        <v>174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8" t="s">
        <v>80</v>
      </c>
      <c r="BK154" s="258">
        <f>ROUND(I154*H154,2)</f>
        <v>0</v>
      </c>
      <c r="BL154" s="18" t="s">
        <v>180</v>
      </c>
      <c r="BM154" s="257" t="s">
        <v>1223</v>
      </c>
    </row>
    <row r="155" spans="1:65" s="2" customFormat="1" ht="21.6" customHeight="1">
      <c r="A155" s="39"/>
      <c r="B155" s="40"/>
      <c r="C155" s="245" t="s">
        <v>234</v>
      </c>
      <c r="D155" s="245" t="s">
        <v>176</v>
      </c>
      <c r="E155" s="246" t="s">
        <v>427</v>
      </c>
      <c r="F155" s="247" t="s">
        <v>428</v>
      </c>
      <c r="G155" s="248" t="s">
        <v>221</v>
      </c>
      <c r="H155" s="249">
        <v>382.187</v>
      </c>
      <c r="I155" s="250"/>
      <c r="J155" s="251">
        <f>ROUND(I155*H155,2)</f>
        <v>0</v>
      </c>
      <c r="K155" s="252"/>
      <c r="L155" s="45"/>
      <c r="M155" s="253" t="s">
        <v>1</v>
      </c>
      <c r="N155" s="254" t="s">
        <v>38</v>
      </c>
      <c r="O155" s="92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57" t="s">
        <v>180</v>
      </c>
      <c r="AT155" s="257" t="s">
        <v>176</v>
      </c>
      <c r="AU155" s="257" t="s">
        <v>82</v>
      </c>
      <c r="AY155" s="18" t="s">
        <v>174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8" t="s">
        <v>80</v>
      </c>
      <c r="BK155" s="258">
        <f>ROUND(I155*H155,2)</f>
        <v>0</v>
      </c>
      <c r="BL155" s="18" t="s">
        <v>180</v>
      </c>
      <c r="BM155" s="257" t="s">
        <v>1224</v>
      </c>
    </row>
    <row r="156" spans="1:51" s="13" customFormat="1" ht="12">
      <c r="A156" s="13"/>
      <c r="B156" s="259"/>
      <c r="C156" s="260"/>
      <c r="D156" s="261" t="s">
        <v>223</v>
      </c>
      <c r="E156" s="262" t="s">
        <v>1</v>
      </c>
      <c r="F156" s="263" t="s">
        <v>1225</v>
      </c>
      <c r="G156" s="260"/>
      <c r="H156" s="264">
        <v>382.187</v>
      </c>
      <c r="I156" s="265"/>
      <c r="J156" s="260"/>
      <c r="K156" s="260"/>
      <c r="L156" s="266"/>
      <c r="M156" s="267"/>
      <c r="N156" s="268"/>
      <c r="O156" s="268"/>
      <c r="P156" s="268"/>
      <c r="Q156" s="268"/>
      <c r="R156" s="268"/>
      <c r="S156" s="268"/>
      <c r="T156" s="26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70" t="s">
        <v>223</v>
      </c>
      <c r="AU156" s="270" t="s">
        <v>82</v>
      </c>
      <c r="AV156" s="13" t="s">
        <v>82</v>
      </c>
      <c r="AW156" s="13" t="s">
        <v>30</v>
      </c>
      <c r="AX156" s="13" t="s">
        <v>80</v>
      </c>
      <c r="AY156" s="270" t="s">
        <v>174</v>
      </c>
    </row>
    <row r="157" spans="1:65" s="2" customFormat="1" ht="32.4" customHeight="1">
      <c r="A157" s="39"/>
      <c r="B157" s="40"/>
      <c r="C157" s="245" t="s">
        <v>8</v>
      </c>
      <c r="D157" s="245" t="s">
        <v>176</v>
      </c>
      <c r="E157" s="246" t="s">
        <v>259</v>
      </c>
      <c r="F157" s="247" t="s">
        <v>260</v>
      </c>
      <c r="G157" s="248" t="s">
        <v>188</v>
      </c>
      <c r="H157" s="249">
        <v>45</v>
      </c>
      <c r="I157" s="250"/>
      <c r="J157" s="251">
        <f>ROUND(I157*H157,2)</f>
        <v>0</v>
      </c>
      <c r="K157" s="252"/>
      <c r="L157" s="45"/>
      <c r="M157" s="253" t="s">
        <v>1</v>
      </c>
      <c r="N157" s="254" t="s">
        <v>38</v>
      </c>
      <c r="O157" s="92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7" t="s">
        <v>180</v>
      </c>
      <c r="AT157" s="257" t="s">
        <v>176</v>
      </c>
      <c r="AU157" s="257" t="s">
        <v>82</v>
      </c>
      <c r="AY157" s="18" t="s">
        <v>174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8" t="s">
        <v>80</v>
      </c>
      <c r="BK157" s="258">
        <f>ROUND(I157*H157,2)</f>
        <v>0</v>
      </c>
      <c r="BL157" s="18" t="s">
        <v>180</v>
      </c>
      <c r="BM157" s="257" t="s">
        <v>1226</v>
      </c>
    </row>
    <row r="158" spans="1:65" s="2" customFormat="1" ht="21.6" customHeight="1">
      <c r="A158" s="39"/>
      <c r="B158" s="40"/>
      <c r="C158" s="245" t="s">
        <v>241</v>
      </c>
      <c r="D158" s="245" t="s">
        <v>176</v>
      </c>
      <c r="E158" s="246" t="s">
        <v>1227</v>
      </c>
      <c r="F158" s="247" t="s">
        <v>1228</v>
      </c>
      <c r="G158" s="248" t="s">
        <v>188</v>
      </c>
      <c r="H158" s="249">
        <v>36</v>
      </c>
      <c r="I158" s="250"/>
      <c r="J158" s="251">
        <f>ROUND(I158*H158,2)</f>
        <v>0</v>
      </c>
      <c r="K158" s="252"/>
      <c r="L158" s="45"/>
      <c r="M158" s="253" t="s">
        <v>1</v>
      </c>
      <c r="N158" s="254" t="s">
        <v>38</v>
      </c>
      <c r="O158" s="92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7" t="s">
        <v>180</v>
      </c>
      <c r="AT158" s="257" t="s">
        <v>176</v>
      </c>
      <c r="AU158" s="257" t="s">
        <v>82</v>
      </c>
      <c r="AY158" s="18" t="s">
        <v>174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8" t="s">
        <v>80</v>
      </c>
      <c r="BK158" s="258">
        <f>ROUND(I158*H158,2)</f>
        <v>0</v>
      </c>
      <c r="BL158" s="18" t="s">
        <v>180</v>
      </c>
      <c r="BM158" s="257" t="s">
        <v>1229</v>
      </c>
    </row>
    <row r="159" spans="1:65" s="2" customFormat="1" ht="21.6" customHeight="1">
      <c r="A159" s="39"/>
      <c r="B159" s="40"/>
      <c r="C159" s="245" t="s">
        <v>248</v>
      </c>
      <c r="D159" s="245" t="s">
        <v>176</v>
      </c>
      <c r="E159" s="246" t="s">
        <v>264</v>
      </c>
      <c r="F159" s="247" t="s">
        <v>265</v>
      </c>
      <c r="G159" s="248" t="s">
        <v>188</v>
      </c>
      <c r="H159" s="249">
        <v>81</v>
      </c>
      <c r="I159" s="250"/>
      <c r="J159" s="251">
        <f>ROUND(I159*H159,2)</f>
        <v>0</v>
      </c>
      <c r="K159" s="252"/>
      <c r="L159" s="45"/>
      <c r="M159" s="253" t="s">
        <v>1</v>
      </c>
      <c r="N159" s="254" t="s">
        <v>38</v>
      </c>
      <c r="O159" s="92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7" t="s">
        <v>180</v>
      </c>
      <c r="AT159" s="257" t="s">
        <v>176</v>
      </c>
      <c r="AU159" s="257" t="s">
        <v>82</v>
      </c>
      <c r="AY159" s="18" t="s">
        <v>174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8" t="s">
        <v>80</v>
      </c>
      <c r="BK159" s="258">
        <f>ROUND(I159*H159,2)</f>
        <v>0</v>
      </c>
      <c r="BL159" s="18" t="s">
        <v>180</v>
      </c>
      <c r="BM159" s="257" t="s">
        <v>1230</v>
      </c>
    </row>
    <row r="160" spans="1:65" s="2" customFormat="1" ht="21.6" customHeight="1">
      <c r="A160" s="39"/>
      <c r="B160" s="40"/>
      <c r="C160" s="245" t="s">
        <v>253</v>
      </c>
      <c r="D160" s="245" t="s">
        <v>176</v>
      </c>
      <c r="E160" s="246" t="s">
        <v>1231</v>
      </c>
      <c r="F160" s="247" t="s">
        <v>1232</v>
      </c>
      <c r="G160" s="248" t="s">
        <v>188</v>
      </c>
      <c r="H160" s="249">
        <v>81</v>
      </c>
      <c r="I160" s="250"/>
      <c r="J160" s="251">
        <f>ROUND(I160*H160,2)</f>
        <v>0</v>
      </c>
      <c r="K160" s="252"/>
      <c r="L160" s="45"/>
      <c r="M160" s="253" t="s">
        <v>1</v>
      </c>
      <c r="N160" s="254" t="s">
        <v>38</v>
      </c>
      <c r="O160" s="92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7" t="s">
        <v>180</v>
      </c>
      <c r="AT160" s="257" t="s">
        <v>176</v>
      </c>
      <c r="AU160" s="257" t="s">
        <v>82</v>
      </c>
      <c r="AY160" s="18" t="s">
        <v>174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8" t="s">
        <v>80</v>
      </c>
      <c r="BK160" s="258">
        <f>ROUND(I160*H160,2)</f>
        <v>0</v>
      </c>
      <c r="BL160" s="18" t="s">
        <v>180</v>
      </c>
      <c r="BM160" s="257" t="s">
        <v>1233</v>
      </c>
    </row>
    <row r="161" spans="1:65" s="2" customFormat="1" ht="14.4" customHeight="1">
      <c r="A161" s="39"/>
      <c r="B161" s="40"/>
      <c r="C161" s="271" t="s">
        <v>258</v>
      </c>
      <c r="D161" s="271" t="s">
        <v>242</v>
      </c>
      <c r="E161" s="272" t="s">
        <v>271</v>
      </c>
      <c r="F161" s="273" t="s">
        <v>272</v>
      </c>
      <c r="G161" s="274" t="s">
        <v>273</v>
      </c>
      <c r="H161" s="275">
        <v>2.025</v>
      </c>
      <c r="I161" s="276"/>
      <c r="J161" s="277">
        <f>ROUND(I161*H161,2)</f>
        <v>0</v>
      </c>
      <c r="K161" s="278"/>
      <c r="L161" s="279"/>
      <c r="M161" s="280" t="s">
        <v>1</v>
      </c>
      <c r="N161" s="281" t="s">
        <v>38</v>
      </c>
      <c r="O161" s="92"/>
      <c r="P161" s="255">
        <f>O161*H161</f>
        <v>0</v>
      </c>
      <c r="Q161" s="255">
        <v>0.001</v>
      </c>
      <c r="R161" s="255">
        <f>Q161*H161</f>
        <v>0.002025</v>
      </c>
      <c r="S161" s="255">
        <v>0</v>
      </c>
      <c r="T161" s="256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57" t="s">
        <v>205</v>
      </c>
      <c r="AT161" s="257" t="s">
        <v>242</v>
      </c>
      <c r="AU161" s="257" t="s">
        <v>82</v>
      </c>
      <c r="AY161" s="18" t="s">
        <v>174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8" t="s">
        <v>80</v>
      </c>
      <c r="BK161" s="258">
        <f>ROUND(I161*H161,2)</f>
        <v>0</v>
      </c>
      <c r="BL161" s="18" t="s">
        <v>180</v>
      </c>
      <c r="BM161" s="257" t="s">
        <v>1234</v>
      </c>
    </row>
    <row r="162" spans="1:51" s="13" customFormat="1" ht="12">
      <c r="A162" s="13"/>
      <c r="B162" s="259"/>
      <c r="C162" s="260"/>
      <c r="D162" s="261" t="s">
        <v>223</v>
      </c>
      <c r="E162" s="262" t="s">
        <v>1</v>
      </c>
      <c r="F162" s="263" t="s">
        <v>1235</v>
      </c>
      <c r="G162" s="260"/>
      <c r="H162" s="264">
        <v>2.025</v>
      </c>
      <c r="I162" s="265"/>
      <c r="J162" s="260"/>
      <c r="K162" s="260"/>
      <c r="L162" s="266"/>
      <c r="M162" s="267"/>
      <c r="N162" s="268"/>
      <c r="O162" s="268"/>
      <c r="P162" s="268"/>
      <c r="Q162" s="268"/>
      <c r="R162" s="268"/>
      <c r="S162" s="268"/>
      <c r="T162" s="26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70" t="s">
        <v>223</v>
      </c>
      <c r="AU162" s="270" t="s">
        <v>82</v>
      </c>
      <c r="AV162" s="13" t="s">
        <v>82</v>
      </c>
      <c r="AW162" s="13" t="s">
        <v>30</v>
      </c>
      <c r="AX162" s="13" t="s">
        <v>80</v>
      </c>
      <c r="AY162" s="270" t="s">
        <v>174</v>
      </c>
    </row>
    <row r="163" spans="1:65" s="2" customFormat="1" ht="21.6" customHeight="1">
      <c r="A163" s="39"/>
      <c r="B163" s="40"/>
      <c r="C163" s="245" t="s">
        <v>263</v>
      </c>
      <c r="D163" s="245" t="s">
        <v>176</v>
      </c>
      <c r="E163" s="246" t="s">
        <v>1236</v>
      </c>
      <c r="F163" s="247" t="s">
        <v>1237</v>
      </c>
      <c r="G163" s="248" t="s">
        <v>188</v>
      </c>
      <c r="H163" s="249">
        <v>76.7</v>
      </c>
      <c r="I163" s="250"/>
      <c r="J163" s="251">
        <f>ROUND(I163*H163,2)</f>
        <v>0</v>
      </c>
      <c r="K163" s="252"/>
      <c r="L163" s="45"/>
      <c r="M163" s="253" t="s">
        <v>1</v>
      </c>
      <c r="N163" s="254" t="s">
        <v>38</v>
      </c>
      <c r="O163" s="92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57" t="s">
        <v>180</v>
      </c>
      <c r="AT163" s="257" t="s">
        <v>176</v>
      </c>
      <c r="AU163" s="257" t="s">
        <v>82</v>
      </c>
      <c r="AY163" s="18" t="s">
        <v>174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8" t="s">
        <v>80</v>
      </c>
      <c r="BK163" s="258">
        <f>ROUND(I163*H163,2)</f>
        <v>0</v>
      </c>
      <c r="BL163" s="18" t="s">
        <v>180</v>
      </c>
      <c r="BM163" s="257" t="s">
        <v>1238</v>
      </c>
    </row>
    <row r="164" spans="1:51" s="13" customFormat="1" ht="12">
      <c r="A164" s="13"/>
      <c r="B164" s="259"/>
      <c r="C164" s="260"/>
      <c r="D164" s="261" t="s">
        <v>223</v>
      </c>
      <c r="E164" s="262" t="s">
        <v>1</v>
      </c>
      <c r="F164" s="263" t="s">
        <v>1239</v>
      </c>
      <c r="G164" s="260"/>
      <c r="H164" s="264">
        <v>76.7</v>
      </c>
      <c r="I164" s="265"/>
      <c r="J164" s="260"/>
      <c r="K164" s="260"/>
      <c r="L164" s="266"/>
      <c r="M164" s="267"/>
      <c r="N164" s="268"/>
      <c r="O164" s="268"/>
      <c r="P164" s="268"/>
      <c r="Q164" s="268"/>
      <c r="R164" s="268"/>
      <c r="S164" s="268"/>
      <c r="T164" s="26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70" t="s">
        <v>223</v>
      </c>
      <c r="AU164" s="270" t="s">
        <v>82</v>
      </c>
      <c r="AV164" s="13" t="s">
        <v>82</v>
      </c>
      <c r="AW164" s="13" t="s">
        <v>30</v>
      </c>
      <c r="AX164" s="13" t="s">
        <v>80</v>
      </c>
      <c r="AY164" s="270" t="s">
        <v>174</v>
      </c>
    </row>
    <row r="165" spans="1:65" s="2" customFormat="1" ht="21.6" customHeight="1">
      <c r="A165" s="39"/>
      <c r="B165" s="40"/>
      <c r="C165" s="245" t="s">
        <v>7</v>
      </c>
      <c r="D165" s="245" t="s">
        <v>176</v>
      </c>
      <c r="E165" s="246" t="s">
        <v>1240</v>
      </c>
      <c r="F165" s="247" t="s">
        <v>1241</v>
      </c>
      <c r="G165" s="248" t="s">
        <v>188</v>
      </c>
      <c r="H165" s="249">
        <v>45</v>
      </c>
      <c r="I165" s="250"/>
      <c r="J165" s="251">
        <f>ROUND(I165*H165,2)</f>
        <v>0</v>
      </c>
      <c r="K165" s="252"/>
      <c r="L165" s="45"/>
      <c r="M165" s="253" t="s">
        <v>1</v>
      </c>
      <c r="N165" s="254" t="s">
        <v>38</v>
      </c>
      <c r="O165" s="92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7" t="s">
        <v>180</v>
      </c>
      <c r="AT165" s="257" t="s">
        <v>176</v>
      </c>
      <c r="AU165" s="257" t="s">
        <v>82</v>
      </c>
      <c r="AY165" s="18" t="s">
        <v>174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8" t="s">
        <v>80</v>
      </c>
      <c r="BK165" s="258">
        <f>ROUND(I165*H165,2)</f>
        <v>0</v>
      </c>
      <c r="BL165" s="18" t="s">
        <v>180</v>
      </c>
      <c r="BM165" s="257" t="s">
        <v>1242</v>
      </c>
    </row>
    <row r="166" spans="1:51" s="13" customFormat="1" ht="12">
      <c r="A166" s="13"/>
      <c r="B166" s="259"/>
      <c r="C166" s="260"/>
      <c r="D166" s="261" t="s">
        <v>223</v>
      </c>
      <c r="E166" s="262" t="s">
        <v>1</v>
      </c>
      <c r="F166" s="263" t="s">
        <v>1243</v>
      </c>
      <c r="G166" s="260"/>
      <c r="H166" s="264">
        <v>45</v>
      </c>
      <c r="I166" s="265"/>
      <c r="J166" s="260"/>
      <c r="K166" s="260"/>
      <c r="L166" s="266"/>
      <c r="M166" s="267"/>
      <c r="N166" s="268"/>
      <c r="O166" s="268"/>
      <c r="P166" s="268"/>
      <c r="Q166" s="268"/>
      <c r="R166" s="268"/>
      <c r="S166" s="268"/>
      <c r="T166" s="26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70" t="s">
        <v>223</v>
      </c>
      <c r="AU166" s="270" t="s">
        <v>82</v>
      </c>
      <c r="AV166" s="13" t="s">
        <v>82</v>
      </c>
      <c r="AW166" s="13" t="s">
        <v>30</v>
      </c>
      <c r="AX166" s="13" t="s">
        <v>80</v>
      </c>
      <c r="AY166" s="270" t="s">
        <v>174</v>
      </c>
    </row>
    <row r="167" spans="1:65" s="2" customFormat="1" ht="14.4" customHeight="1">
      <c r="A167" s="39"/>
      <c r="B167" s="40"/>
      <c r="C167" s="245" t="s">
        <v>270</v>
      </c>
      <c r="D167" s="245" t="s">
        <v>176</v>
      </c>
      <c r="E167" s="246" t="s">
        <v>1244</v>
      </c>
      <c r="F167" s="247" t="s">
        <v>1245</v>
      </c>
      <c r="G167" s="248" t="s">
        <v>188</v>
      </c>
      <c r="H167" s="249">
        <v>36</v>
      </c>
      <c r="I167" s="250"/>
      <c r="J167" s="251">
        <f>ROUND(I167*H167,2)</f>
        <v>0</v>
      </c>
      <c r="K167" s="252"/>
      <c r="L167" s="45"/>
      <c r="M167" s="253" t="s">
        <v>1</v>
      </c>
      <c r="N167" s="254" t="s">
        <v>38</v>
      </c>
      <c r="O167" s="92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7" t="s">
        <v>180</v>
      </c>
      <c r="AT167" s="257" t="s">
        <v>176</v>
      </c>
      <c r="AU167" s="257" t="s">
        <v>82</v>
      </c>
      <c r="AY167" s="18" t="s">
        <v>174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8" t="s">
        <v>80</v>
      </c>
      <c r="BK167" s="258">
        <f>ROUND(I167*H167,2)</f>
        <v>0</v>
      </c>
      <c r="BL167" s="18" t="s">
        <v>180</v>
      </c>
      <c r="BM167" s="257" t="s">
        <v>1246</v>
      </c>
    </row>
    <row r="168" spans="1:65" s="2" customFormat="1" ht="32.4" customHeight="1">
      <c r="A168" s="39"/>
      <c r="B168" s="40"/>
      <c r="C168" s="245" t="s">
        <v>276</v>
      </c>
      <c r="D168" s="245" t="s">
        <v>176</v>
      </c>
      <c r="E168" s="246" t="s">
        <v>294</v>
      </c>
      <c r="F168" s="247" t="s">
        <v>295</v>
      </c>
      <c r="G168" s="248" t="s">
        <v>188</v>
      </c>
      <c r="H168" s="249">
        <v>81</v>
      </c>
      <c r="I168" s="250"/>
      <c r="J168" s="251">
        <f>ROUND(I168*H168,2)</f>
        <v>0</v>
      </c>
      <c r="K168" s="252"/>
      <c r="L168" s="45"/>
      <c r="M168" s="253" t="s">
        <v>1</v>
      </c>
      <c r="N168" s="254" t="s">
        <v>38</v>
      </c>
      <c r="O168" s="92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57" t="s">
        <v>180</v>
      </c>
      <c r="AT168" s="257" t="s">
        <v>176</v>
      </c>
      <c r="AU168" s="257" t="s">
        <v>82</v>
      </c>
      <c r="AY168" s="18" t="s">
        <v>174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8" t="s">
        <v>80</v>
      </c>
      <c r="BK168" s="258">
        <f>ROUND(I168*H168,2)</f>
        <v>0</v>
      </c>
      <c r="BL168" s="18" t="s">
        <v>180</v>
      </c>
      <c r="BM168" s="257" t="s">
        <v>1247</v>
      </c>
    </row>
    <row r="169" spans="1:63" s="12" customFormat="1" ht="22.8" customHeight="1">
      <c r="A169" s="12"/>
      <c r="B169" s="229"/>
      <c r="C169" s="230"/>
      <c r="D169" s="231" t="s">
        <v>72</v>
      </c>
      <c r="E169" s="243" t="s">
        <v>82</v>
      </c>
      <c r="F169" s="243" t="s">
        <v>1248</v>
      </c>
      <c r="G169" s="230"/>
      <c r="H169" s="230"/>
      <c r="I169" s="233"/>
      <c r="J169" s="244">
        <f>BK169</f>
        <v>0</v>
      </c>
      <c r="K169" s="230"/>
      <c r="L169" s="235"/>
      <c r="M169" s="236"/>
      <c r="N169" s="237"/>
      <c r="O169" s="237"/>
      <c r="P169" s="238">
        <f>SUM(P170:P178)</f>
        <v>0</v>
      </c>
      <c r="Q169" s="237"/>
      <c r="R169" s="238">
        <f>SUM(R170:R178)</f>
        <v>92.045488</v>
      </c>
      <c r="S169" s="237"/>
      <c r="T169" s="239">
        <f>SUM(T170:T178)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40" t="s">
        <v>80</v>
      </c>
      <c r="AT169" s="241" t="s">
        <v>72</v>
      </c>
      <c r="AU169" s="241" t="s">
        <v>80</v>
      </c>
      <c r="AY169" s="240" t="s">
        <v>174</v>
      </c>
      <c r="BK169" s="242">
        <f>SUM(BK170:BK178)</f>
        <v>0</v>
      </c>
    </row>
    <row r="170" spans="1:65" s="2" customFormat="1" ht="32.4" customHeight="1">
      <c r="A170" s="39"/>
      <c r="B170" s="40"/>
      <c r="C170" s="245" t="s">
        <v>280</v>
      </c>
      <c r="D170" s="245" t="s">
        <v>176</v>
      </c>
      <c r="E170" s="246" t="s">
        <v>1249</v>
      </c>
      <c r="F170" s="247" t="s">
        <v>1250</v>
      </c>
      <c r="G170" s="248" t="s">
        <v>208</v>
      </c>
      <c r="H170" s="249">
        <v>36</v>
      </c>
      <c r="I170" s="250"/>
      <c r="J170" s="251">
        <f>ROUND(I170*H170,2)</f>
        <v>0</v>
      </c>
      <c r="K170" s="252"/>
      <c r="L170" s="45"/>
      <c r="M170" s="253" t="s">
        <v>1</v>
      </c>
      <c r="N170" s="254" t="s">
        <v>38</v>
      </c>
      <c r="O170" s="92"/>
      <c r="P170" s="255">
        <f>O170*H170</f>
        <v>0</v>
      </c>
      <c r="Q170" s="255">
        <v>0.28736</v>
      </c>
      <c r="R170" s="255">
        <f>Q170*H170</f>
        <v>10.34496</v>
      </c>
      <c r="S170" s="255">
        <v>0</v>
      </c>
      <c r="T170" s="256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7" t="s">
        <v>180</v>
      </c>
      <c r="AT170" s="257" t="s">
        <v>176</v>
      </c>
      <c r="AU170" s="257" t="s">
        <v>82</v>
      </c>
      <c r="AY170" s="18" t="s">
        <v>174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8" t="s">
        <v>80</v>
      </c>
      <c r="BK170" s="258">
        <f>ROUND(I170*H170,2)</f>
        <v>0</v>
      </c>
      <c r="BL170" s="18" t="s">
        <v>180</v>
      </c>
      <c r="BM170" s="257" t="s">
        <v>1251</v>
      </c>
    </row>
    <row r="171" spans="1:65" s="2" customFormat="1" ht="21.6" customHeight="1">
      <c r="A171" s="39"/>
      <c r="B171" s="40"/>
      <c r="C171" s="245" t="s">
        <v>284</v>
      </c>
      <c r="D171" s="245" t="s">
        <v>176</v>
      </c>
      <c r="E171" s="246" t="s">
        <v>1252</v>
      </c>
      <c r="F171" s="247" t="s">
        <v>1253</v>
      </c>
      <c r="G171" s="248" t="s">
        <v>208</v>
      </c>
      <c r="H171" s="249">
        <v>200</v>
      </c>
      <c r="I171" s="250"/>
      <c r="J171" s="251">
        <f>ROUND(I171*H171,2)</f>
        <v>0</v>
      </c>
      <c r="K171" s="252"/>
      <c r="L171" s="45"/>
      <c r="M171" s="253" t="s">
        <v>1</v>
      </c>
      <c r="N171" s="254" t="s">
        <v>38</v>
      </c>
      <c r="O171" s="92"/>
      <c r="P171" s="255">
        <f>O171*H171</f>
        <v>0</v>
      </c>
      <c r="Q171" s="255">
        <v>0.00032</v>
      </c>
      <c r="R171" s="255">
        <f>Q171*H171</f>
        <v>0.064</v>
      </c>
      <c r="S171" s="255">
        <v>0</v>
      </c>
      <c r="T171" s="256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7" t="s">
        <v>180</v>
      </c>
      <c r="AT171" s="257" t="s">
        <v>176</v>
      </c>
      <c r="AU171" s="257" t="s">
        <v>82</v>
      </c>
      <c r="AY171" s="18" t="s">
        <v>174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8" t="s">
        <v>80</v>
      </c>
      <c r="BK171" s="258">
        <f>ROUND(I171*H171,2)</f>
        <v>0</v>
      </c>
      <c r="BL171" s="18" t="s">
        <v>180</v>
      </c>
      <c r="BM171" s="257" t="s">
        <v>1254</v>
      </c>
    </row>
    <row r="172" spans="1:51" s="13" customFormat="1" ht="12">
      <c r="A172" s="13"/>
      <c r="B172" s="259"/>
      <c r="C172" s="260"/>
      <c r="D172" s="261" t="s">
        <v>223</v>
      </c>
      <c r="E172" s="262" t="s">
        <v>1</v>
      </c>
      <c r="F172" s="263" t="s">
        <v>1255</v>
      </c>
      <c r="G172" s="260"/>
      <c r="H172" s="264">
        <v>200</v>
      </c>
      <c r="I172" s="265"/>
      <c r="J172" s="260"/>
      <c r="K172" s="260"/>
      <c r="L172" s="266"/>
      <c r="M172" s="267"/>
      <c r="N172" s="268"/>
      <c r="O172" s="268"/>
      <c r="P172" s="268"/>
      <c r="Q172" s="268"/>
      <c r="R172" s="268"/>
      <c r="S172" s="268"/>
      <c r="T172" s="26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70" t="s">
        <v>223</v>
      </c>
      <c r="AU172" s="270" t="s">
        <v>82</v>
      </c>
      <c r="AV172" s="13" t="s">
        <v>82</v>
      </c>
      <c r="AW172" s="13" t="s">
        <v>30</v>
      </c>
      <c r="AX172" s="13" t="s">
        <v>80</v>
      </c>
      <c r="AY172" s="270" t="s">
        <v>174</v>
      </c>
    </row>
    <row r="173" spans="1:65" s="2" customFormat="1" ht="21.6" customHeight="1">
      <c r="A173" s="39"/>
      <c r="B173" s="40"/>
      <c r="C173" s="245" t="s">
        <v>289</v>
      </c>
      <c r="D173" s="245" t="s">
        <v>176</v>
      </c>
      <c r="E173" s="246" t="s">
        <v>1256</v>
      </c>
      <c r="F173" s="247" t="s">
        <v>1257</v>
      </c>
      <c r="G173" s="248" t="s">
        <v>208</v>
      </c>
      <c r="H173" s="249">
        <v>440</v>
      </c>
      <c r="I173" s="250"/>
      <c r="J173" s="251">
        <f>ROUND(I173*H173,2)</f>
        <v>0</v>
      </c>
      <c r="K173" s="252"/>
      <c r="L173" s="45"/>
      <c r="M173" s="253" t="s">
        <v>1</v>
      </c>
      <c r="N173" s="254" t="s">
        <v>38</v>
      </c>
      <c r="O173" s="92"/>
      <c r="P173" s="255">
        <f>O173*H173</f>
        <v>0</v>
      </c>
      <c r="Q173" s="255">
        <v>0.00011</v>
      </c>
      <c r="R173" s="255">
        <f>Q173*H173</f>
        <v>0.0484</v>
      </c>
      <c r="S173" s="255">
        <v>0</v>
      </c>
      <c r="T173" s="256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57" t="s">
        <v>180</v>
      </c>
      <c r="AT173" s="257" t="s">
        <v>176</v>
      </c>
      <c r="AU173" s="257" t="s">
        <v>82</v>
      </c>
      <c r="AY173" s="18" t="s">
        <v>174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8" t="s">
        <v>80</v>
      </c>
      <c r="BK173" s="258">
        <f>ROUND(I173*H173,2)</f>
        <v>0</v>
      </c>
      <c r="BL173" s="18" t="s">
        <v>180</v>
      </c>
      <c r="BM173" s="257" t="s">
        <v>1258</v>
      </c>
    </row>
    <row r="174" spans="1:51" s="13" customFormat="1" ht="12">
      <c r="A174" s="13"/>
      <c r="B174" s="259"/>
      <c r="C174" s="260"/>
      <c r="D174" s="261" t="s">
        <v>223</v>
      </c>
      <c r="E174" s="262" t="s">
        <v>1</v>
      </c>
      <c r="F174" s="263" t="s">
        <v>1259</v>
      </c>
      <c r="G174" s="260"/>
      <c r="H174" s="264">
        <v>440</v>
      </c>
      <c r="I174" s="265"/>
      <c r="J174" s="260"/>
      <c r="K174" s="260"/>
      <c r="L174" s="266"/>
      <c r="M174" s="267"/>
      <c r="N174" s="268"/>
      <c r="O174" s="268"/>
      <c r="P174" s="268"/>
      <c r="Q174" s="268"/>
      <c r="R174" s="268"/>
      <c r="S174" s="268"/>
      <c r="T174" s="26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70" t="s">
        <v>223</v>
      </c>
      <c r="AU174" s="270" t="s">
        <v>82</v>
      </c>
      <c r="AV174" s="13" t="s">
        <v>82</v>
      </c>
      <c r="AW174" s="13" t="s">
        <v>30</v>
      </c>
      <c r="AX174" s="13" t="s">
        <v>80</v>
      </c>
      <c r="AY174" s="270" t="s">
        <v>174</v>
      </c>
    </row>
    <row r="175" spans="1:65" s="2" customFormat="1" ht="14.4" customHeight="1">
      <c r="A175" s="39"/>
      <c r="B175" s="40"/>
      <c r="C175" s="271" t="s">
        <v>293</v>
      </c>
      <c r="D175" s="271" t="s">
        <v>242</v>
      </c>
      <c r="E175" s="272" t="s">
        <v>1260</v>
      </c>
      <c r="F175" s="273" t="s">
        <v>1261</v>
      </c>
      <c r="G175" s="274" t="s">
        <v>245</v>
      </c>
      <c r="H175" s="275">
        <v>14.47</v>
      </c>
      <c r="I175" s="276"/>
      <c r="J175" s="277">
        <f>ROUND(I175*H175,2)</f>
        <v>0</v>
      </c>
      <c r="K175" s="278"/>
      <c r="L175" s="279"/>
      <c r="M175" s="280" t="s">
        <v>1</v>
      </c>
      <c r="N175" s="281" t="s">
        <v>38</v>
      </c>
      <c r="O175" s="92"/>
      <c r="P175" s="255">
        <f>O175*H175</f>
        <v>0</v>
      </c>
      <c r="Q175" s="255">
        <v>1</v>
      </c>
      <c r="R175" s="255">
        <f>Q175*H175</f>
        <v>14.47</v>
      </c>
      <c r="S175" s="255">
        <v>0</v>
      </c>
      <c r="T175" s="256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57" t="s">
        <v>205</v>
      </c>
      <c r="AT175" s="257" t="s">
        <v>242</v>
      </c>
      <c r="AU175" s="257" t="s">
        <v>82</v>
      </c>
      <c r="AY175" s="18" t="s">
        <v>174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8" t="s">
        <v>80</v>
      </c>
      <c r="BK175" s="258">
        <f>ROUND(I175*H175,2)</f>
        <v>0</v>
      </c>
      <c r="BL175" s="18" t="s">
        <v>180</v>
      </c>
      <c r="BM175" s="257" t="s">
        <v>1262</v>
      </c>
    </row>
    <row r="176" spans="1:65" s="2" customFormat="1" ht="32.4" customHeight="1">
      <c r="A176" s="39"/>
      <c r="B176" s="40"/>
      <c r="C176" s="245" t="s">
        <v>297</v>
      </c>
      <c r="D176" s="245" t="s">
        <v>176</v>
      </c>
      <c r="E176" s="246" t="s">
        <v>1263</v>
      </c>
      <c r="F176" s="247" t="s">
        <v>1264</v>
      </c>
      <c r="G176" s="248" t="s">
        <v>208</v>
      </c>
      <c r="H176" s="249">
        <v>220</v>
      </c>
      <c r="I176" s="250"/>
      <c r="J176" s="251">
        <f>ROUND(I176*H176,2)</f>
        <v>0</v>
      </c>
      <c r="K176" s="252"/>
      <c r="L176" s="45"/>
      <c r="M176" s="253" t="s">
        <v>1</v>
      </c>
      <c r="N176" s="254" t="s">
        <v>38</v>
      </c>
      <c r="O176" s="92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7" t="s">
        <v>180</v>
      </c>
      <c r="AT176" s="257" t="s">
        <v>176</v>
      </c>
      <c r="AU176" s="257" t="s">
        <v>82</v>
      </c>
      <c r="AY176" s="18" t="s">
        <v>174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8" t="s">
        <v>80</v>
      </c>
      <c r="BK176" s="258">
        <f>ROUND(I176*H176,2)</f>
        <v>0</v>
      </c>
      <c r="BL176" s="18" t="s">
        <v>180</v>
      </c>
      <c r="BM176" s="257" t="s">
        <v>1265</v>
      </c>
    </row>
    <row r="177" spans="1:65" s="2" customFormat="1" ht="14.4" customHeight="1">
      <c r="A177" s="39"/>
      <c r="B177" s="40"/>
      <c r="C177" s="271" t="s">
        <v>301</v>
      </c>
      <c r="D177" s="271" t="s">
        <v>242</v>
      </c>
      <c r="E177" s="272" t="s">
        <v>1266</v>
      </c>
      <c r="F177" s="273" t="s">
        <v>1267</v>
      </c>
      <c r="G177" s="274" t="s">
        <v>221</v>
      </c>
      <c r="H177" s="275">
        <v>27.632</v>
      </c>
      <c r="I177" s="276"/>
      <c r="J177" s="277">
        <f>ROUND(I177*H177,2)</f>
        <v>0</v>
      </c>
      <c r="K177" s="278"/>
      <c r="L177" s="279"/>
      <c r="M177" s="280" t="s">
        <v>1</v>
      </c>
      <c r="N177" s="281" t="s">
        <v>38</v>
      </c>
      <c r="O177" s="92"/>
      <c r="P177" s="255">
        <f>O177*H177</f>
        <v>0</v>
      </c>
      <c r="Q177" s="255">
        <v>2.429</v>
      </c>
      <c r="R177" s="255">
        <f>Q177*H177</f>
        <v>67.118128</v>
      </c>
      <c r="S177" s="255">
        <v>0</v>
      </c>
      <c r="T177" s="256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57" t="s">
        <v>205</v>
      </c>
      <c r="AT177" s="257" t="s">
        <v>242</v>
      </c>
      <c r="AU177" s="257" t="s">
        <v>82</v>
      </c>
      <c r="AY177" s="18" t="s">
        <v>174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8" t="s">
        <v>80</v>
      </c>
      <c r="BK177" s="258">
        <f>ROUND(I177*H177,2)</f>
        <v>0</v>
      </c>
      <c r="BL177" s="18" t="s">
        <v>180</v>
      </c>
      <c r="BM177" s="257" t="s">
        <v>1268</v>
      </c>
    </row>
    <row r="178" spans="1:51" s="13" customFormat="1" ht="12">
      <c r="A178" s="13"/>
      <c r="B178" s="259"/>
      <c r="C178" s="260"/>
      <c r="D178" s="261" t="s">
        <v>223</v>
      </c>
      <c r="E178" s="262" t="s">
        <v>1</v>
      </c>
      <c r="F178" s="263" t="s">
        <v>1269</v>
      </c>
      <c r="G178" s="260"/>
      <c r="H178" s="264">
        <v>27.632</v>
      </c>
      <c r="I178" s="265"/>
      <c r="J178" s="260"/>
      <c r="K178" s="260"/>
      <c r="L178" s="266"/>
      <c r="M178" s="267"/>
      <c r="N178" s="268"/>
      <c r="O178" s="268"/>
      <c r="P178" s="268"/>
      <c r="Q178" s="268"/>
      <c r="R178" s="268"/>
      <c r="S178" s="268"/>
      <c r="T178" s="26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70" t="s">
        <v>223</v>
      </c>
      <c r="AU178" s="270" t="s">
        <v>82</v>
      </c>
      <c r="AV178" s="13" t="s">
        <v>82</v>
      </c>
      <c r="AW178" s="13" t="s">
        <v>30</v>
      </c>
      <c r="AX178" s="13" t="s">
        <v>80</v>
      </c>
      <c r="AY178" s="270" t="s">
        <v>174</v>
      </c>
    </row>
    <row r="179" spans="1:63" s="12" customFormat="1" ht="22.8" customHeight="1">
      <c r="A179" s="12"/>
      <c r="B179" s="229"/>
      <c r="C179" s="230"/>
      <c r="D179" s="231" t="s">
        <v>72</v>
      </c>
      <c r="E179" s="243" t="s">
        <v>185</v>
      </c>
      <c r="F179" s="243" t="s">
        <v>430</v>
      </c>
      <c r="G179" s="230"/>
      <c r="H179" s="230"/>
      <c r="I179" s="233"/>
      <c r="J179" s="244">
        <f>BK179</f>
        <v>0</v>
      </c>
      <c r="K179" s="230"/>
      <c r="L179" s="235"/>
      <c r="M179" s="236"/>
      <c r="N179" s="237"/>
      <c r="O179" s="237"/>
      <c r="P179" s="238">
        <f>SUM(P180:P192)</f>
        <v>0</v>
      </c>
      <c r="Q179" s="237"/>
      <c r="R179" s="238">
        <f>SUM(R180:R192)</f>
        <v>200.30309671</v>
      </c>
      <c r="S179" s="237"/>
      <c r="T179" s="239">
        <f>SUM(T180:T192)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40" t="s">
        <v>80</v>
      </c>
      <c r="AT179" s="241" t="s">
        <v>72</v>
      </c>
      <c r="AU179" s="241" t="s">
        <v>80</v>
      </c>
      <c r="AY179" s="240" t="s">
        <v>174</v>
      </c>
      <c r="BK179" s="242">
        <f>SUM(BK180:BK192)</f>
        <v>0</v>
      </c>
    </row>
    <row r="180" spans="1:65" s="2" customFormat="1" ht="32.4" customHeight="1">
      <c r="A180" s="39"/>
      <c r="B180" s="40"/>
      <c r="C180" s="245" t="s">
        <v>307</v>
      </c>
      <c r="D180" s="245" t="s">
        <v>176</v>
      </c>
      <c r="E180" s="246" t="s">
        <v>1270</v>
      </c>
      <c r="F180" s="247" t="s">
        <v>1271</v>
      </c>
      <c r="G180" s="248" t="s">
        <v>221</v>
      </c>
      <c r="H180" s="249">
        <v>11</v>
      </c>
      <c r="I180" s="250"/>
      <c r="J180" s="251">
        <f>ROUND(I180*H180,2)</f>
        <v>0</v>
      </c>
      <c r="K180" s="252"/>
      <c r="L180" s="45"/>
      <c r="M180" s="253" t="s">
        <v>1</v>
      </c>
      <c r="N180" s="254" t="s">
        <v>38</v>
      </c>
      <c r="O180" s="92"/>
      <c r="P180" s="255">
        <f>O180*H180</f>
        <v>0</v>
      </c>
      <c r="Q180" s="255">
        <v>2.52423</v>
      </c>
      <c r="R180" s="255">
        <f>Q180*H180</f>
        <v>27.766530000000003</v>
      </c>
      <c r="S180" s="255">
        <v>0</v>
      </c>
      <c r="T180" s="256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7" t="s">
        <v>180</v>
      </c>
      <c r="AT180" s="257" t="s">
        <v>176</v>
      </c>
      <c r="AU180" s="257" t="s">
        <v>82</v>
      </c>
      <c r="AY180" s="18" t="s">
        <v>174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8" t="s">
        <v>80</v>
      </c>
      <c r="BK180" s="258">
        <f>ROUND(I180*H180,2)</f>
        <v>0</v>
      </c>
      <c r="BL180" s="18" t="s">
        <v>180</v>
      </c>
      <c r="BM180" s="257" t="s">
        <v>1272</v>
      </c>
    </row>
    <row r="181" spans="1:51" s="13" customFormat="1" ht="12">
      <c r="A181" s="13"/>
      <c r="B181" s="259"/>
      <c r="C181" s="260"/>
      <c r="D181" s="261" t="s">
        <v>223</v>
      </c>
      <c r="E181" s="262" t="s">
        <v>1</v>
      </c>
      <c r="F181" s="263" t="s">
        <v>1273</v>
      </c>
      <c r="G181" s="260"/>
      <c r="H181" s="264">
        <v>11</v>
      </c>
      <c r="I181" s="265"/>
      <c r="J181" s="260"/>
      <c r="K181" s="260"/>
      <c r="L181" s="266"/>
      <c r="M181" s="267"/>
      <c r="N181" s="268"/>
      <c r="O181" s="268"/>
      <c r="P181" s="268"/>
      <c r="Q181" s="268"/>
      <c r="R181" s="268"/>
      <c r="S181" s="268"/>
      <c r="T181" s="26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70" t="s">
        <v>223</v>
      </c>
      <c r="AU181" s="270" t="s">
        <v>82</v>
      </c>
      <c r="AV181" s="13" t="s">
        <v>82</v>
      </c>
      <c r="AW181" s="13" t="s">
        <v>30</v>
      </c>
      <c r="AX181" s="13" t="s">
        <v>80</v>
      </c>
      <c r="AY181" s="270" t="s">
        <v>174</v>
      </c>
    </row>
    <row r="182" spans="1:65" s="2" customFormat="1" ht="32.4" customHeight="1">
      <c r="A182" s="39"/>
      <c r="B182" s="40"/>
      <c r="C182" s="245" t="s">
        <v>311</v>
      </c>
      <c r="D182" s="245" t="s">
        <v>176</v>
      </c>
      <c r="E182" s="246" t="s">
        <v>1274</v>
      </c>
      <c r="F182" s="247" t="s">
        <v>1275</v>
      </c>
      <c r="G182" s="248" t="s">
        <v>221</v>
      </c>
      <c r="H182" s="249">
        <v>65.52</v>
      </c>
      <c r="I182" s="250"/>
      <c r="J182" s="251">
        <f>ROUND(I182*H182,2)</f>
        <v>0</v>
      </c>
      <c r="K182" s="252"/>
      <c r="L182" s="45"/>
      <c r="M182" s="253" t="s">
        <v>1</v>
      </c>
      <c r="N182" s="254" t="s">
        <v>38</v>
      </c>
      <c r="O182" s="92"/>
      <c r="P182" s="255">
        <f>O182*H182</f>
        <v>0</v>
      </c>
      <c r="Q182" s="255">
        <v>2.51248</v>
      </c>
      <c r="R182" s="255">
        <f>Q182*H182</f>
        <v>164.6176896</v>
      </c>
      <c r="S182" s="255">
        <v>0</v>
      </c>
      <c r="T182" s="256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7" t="s">
        <v>180</v>
      </c>
      <c r="AT182" s="257" t="s">
        <v>176</v>
      </c>
      <c r="AU182" s="257" t="s">
        <v>82</v>
      </c>
      <c r="AY182" s="18" t="s">
        <v>174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8" t="s">
        <v>80</v>
      </c>
      <c r="BK182" s="258">
        <f>ROUND(I182*H182,2)</f>
        <v>0</v>
      </c>
      <c r="BL182" s="18" t="s">
        <v>180</v>
      </c>
      <c r="BM182" s="257" t="s">
        <v>1276</v>
      </c>
    </row>
    <row r="183" spans="1:51" s="13" customFormat="1" ht="12">
      <c r="A183" s="13"/>
      <c r="B183" s="259"/>
      <c r="C183" s="260"/>
      <c r="D183" s="261" t="s">
        <v>223</v>
      </c>
      <c r="E183" s="262" t="s">
        <v>1</v>
      </c>
      <c r="F183" s="263" t="s">
        <v>1277</v>
      </c>
      <c r="G183" s="260"/>
      <c r="H183" s="264">
        <v>18.72</v>
      </c>
      <c r="I183" s="265"/>
      <c r="J183" s="260"/>
      <c r="K183" s="260"/>
      <c r="L183" s="266"/>
      <c r="M183" s="267"/>
      <c r="N183" s="268"/>
      <c r="O183" s="268"/>
      <c r="P183" s="268"/>
      <c r="Q183" s="268"/>
      <c r="R183" s="268"/>
      <c r="S183" s="268"/>
      <c r="T183" s="26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70" t="s">
        <v>223</v>
      </c>
      <c r="AU183" s="270" t="s">
        <v>82</v>
      </c>
      <c r="AV183" s="13" t="s">
        <v>82</v>
      </c>
      <c r="AW183" s="13" t="s">
        <v>30</v>
      </c>
      <c r="AX183" s="13" t="s">
        <v>73</v>
      </c>
      <c r="AY183" s="270" t="s">
        <v>174</v>
      </c>
    </row>
    <row r="184" spans="1:51" s="13" customFormat="1" ht="12">
      <c r="A184" s="13"/>
      <c r="B184" s="259"/>
      <c r="C184" s="260"/>
      <c r="D184" s="261" t="s">
        <v>223</v>
      </c>
      <c r="E184" s="262" t="s">
        <v>1</v>
      </c>
      <c r="F184" s="263" t="s">
        <v>1278</v>
      </c>
      <c r="G184" s="260"/>
      <c r="H184" s="264">
        <v>46.8</v>
      </c>
      <c r="I184" s="265"/>
      <c r="J184" s="260"/>
      <c r="K184" s="260"/>
      <c r="L184" s="266"/>
      <c r="M184" s="267"/>
      <c r="N184" s="268"/>
      <c r="O184" s="268"/>
      <c r="P184" s="268"/>
      <c r="Q184" s="268"/>
      <c r="R184" s="268"/>
      <c r="S184" s="268"/>
      <c r="T184" s="26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70" t="s">
        <v>223</v>
      </c>
      <c r="AU184" s="270" t="s">
        <v>82</v>
      </c>
      <c r="AV184" s="13" t="s">
        <v>82</v>
      </c>
      <c r="AW184" s="13" t="s">
        <v>30</v>
      </c>
      <c r="AX184" s="13" t="s">
        <v>73</v>
      </c>
      <c r="AY184" s="270" t="s">
        <v>174</v>
      </c>
    </row>
    <row r="185" spans="1:51" s="14" customFormat="1" ht="12">
      <c r="A185" s="14"/>
      <c r="B185" s="285"/>
      <c r="C185" s="286"/>
      <c r="D185" s="261" t="s">
        <v>223</v>
      </c>
      <c r="E185" s="287" t="s">
        <v>1</v>
      </c>
      <c r="F185" s="288" t="s">
        <v>521</v>
      </c>
      <c r="G185" s="286"/>
      <c r="H185" s="289">
        <v>65.52</v>
      </c>
      <c r="I185" s="290"/>
      <c r="J185" s="286"/>
      <c r="K185" s="286"/>
      <c r="L185" s="291"/>
      <c r="M185" s="292"/>
      <c r="N185" s="293"/>
      <c r="O185" s="293"/>
      <c r="P185" s="293"/>
      <c r="Q185" s="293"/>
      <c r="R185" s="293"/>
      <c r="S185" s="293"/>
      <c r="T185" s="29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95" t="s">
        <v>223</v>
      </c>
      <c r="AU185" s="295" t="s">
        <v>82</v>
      </c>
      <c r="AV185" s="14" t="s">
        <v>180</v>
      </c>
      <c r="AW185" s="14" t="s">
        <v>30</v>
      </c>
      <c r="AX185" s="14" t="s">
        <v>80</v>
      </c>
      <c r="AY185" s="295" t="s">
        <v>174</v>
      </c>
    </row>
    <row r="186" spans="1:65" s="2" customFormat="1" ht="32.4" customHeight="1">
      <c r="A186" s="39"/>
      <c r="B186" s="40"/>
      <c r="C186" s="245" t="s">
        <v>315</v>
      </c>
      <c r="D186" s="245" t="s">
        <v>176</v>
      </c>
      <c r="E186" s="246" t="s">
        <v>1279</v>
      </c>
      <c r="F186" s="247" t="s">
        <v>1280</v>
      </c>
      <c r="G186" s="248" t="s">
        <v>188</v>
      </c>
      <c r="H186" s="249">
        <v>314.48</v>
      </c>
      <c r="I186" s="250"/>
      <c r="J186" s="251">
        <f>ROUND(I186*H186,2)</f>
        <v>0</v>
      </c>
      <c r="K186" s="252"/>
      <c r="L186" s="45"/>
      <c r="M186" s="253" t="s">
        <v>1</v>
      </c>
      <c r="N186" s="254" t="s">
        <v>38</v>
      </c>
      <c r="O186" s="92"/>
      <c r="P186" s="255">
        <f>O186*H186</f>
        <v>0</v>
      </c>
      <c r="Q186" s="255">
        <v>0.00247</v>
      </c>
      <c r="R186" s="255">
        <f>Q186*H186</f>
        <v>0.7767656000000001</v>
      </c>
      <c r="S186" s="255">
        <v>0</v>
      </c>
      <c r="T186" s="256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7" t="s">
        <v>180</v>
      </c>
      <c r="AT186" s="257" t="s">
        <v>176</v>
      </c>
      <c r="AU186" s="257" t="s">
        <v>82</v>
      </c>
      <c r="AY186" s="18" t="s">
        <v>174</v>
      </c>
      <c r="BE186" s="258">
        <f>IF(N186="základní",J186,0)</f>
        <v>0</v>
      </c>
      <c r="BF186" s="258">
        <f>IF(N186="snížená",J186,0)</f>
        <v>0</v>
      </c>
      <c r="BG186" s="258">
        <f>IF(N186="zákl. přenesená",J186,0)</f>
        <v>0</v>
      </c>
      <c r="BH186" s="258">
        <f>IF(N186="sníž. přenesená",J186,0)</f>
        <v>0</v>
      </c>
      <c r="BI186" s="258">
        <f>IF(N186="nulová",J186,0)</f>
        <v>0</v>
      </c>
      <c r="BJ186" s="18" t="s">
        <v>80</v>
      </c>
      <c r="BK186" s="258">
        <f>ROUND(I186*H186,2)</f>
        <v>0</v>
      </c>
      <c r="BL186" s="18" t="s">
        <v>180</v>
      </c>
      <c r="BM186" s="257" t="s">
        <v>1281</v>
      </c>
    </row>
    <row r="187" spans="1:51" s="13" customFormat="1" ht="12">
      <c r="A187" s="13"/>
      <c r="B187" s="259"/>
      <c r="C187" s="260"/>
      <c r="D187" s="261" t="s">
        <v>223</v>
      </c>
      <c r="E187" s="262" t="s">
        <v>1</v>
      </c>
      <c r="F187" s="263" t="s">
        <v>1282</v>
      </c>
      <c r="G187" s="260"/>
      <c r="H187" s="264">
        <v>314.48</v>
      </c>
      <c r="I187" s="265"/>
      <c r="J187" s="260"/>
      <c r="K187" s="260"/>
      <c r="L187" s="266"/>
      <c r="M187" s="267"/>
      <c r="N187" s="268"/>
      <c r="O187" s="268"/>
      <c r="P187" s="268"/>
      <c r="Q187" s="268"/>
      <c r="R187" s="268"/>
      <c r="S187" s="268"/>
      <c r="T187" s="26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70" t="s">
        <v>223</v>
      </c>
      <c r="AU187" s="270" t="s">
        <v>82</v>
      </c>
      <c r="AV187" s="13" t="s">
        <v>82</v>
      </c>
      <c r="AW187" s="13" t="s">
        <v>30</v>
      </c>
      <c r="AX187" s="13" t="s">
        <v>80</v>
      </c>
      <c r="AY187" s="270" t="s">
        <v>174</v>
      </c>
    </row>
    <row r="188" spans="1:65" s="2" customFormat="1" ht="32.4" customHeight="1">
      <c r="A188" s="39"/>
      <c r="B188" s="40"/>
      <c r="C188" s="245" t="s">
        <v>319</v>
      </c>
      <c r="D188" s="245" t="s">
        <v>176</v>
      </c>
      <c r="E188" s="246" t="s">
        <v>1283</v>
      </c>
      <c r="F188" s="247" t="s">
        <v>1284</v>
      </c>
      <c r="G188" s="248" t="s">
        <v>188</v>
      </c>
      <c r="H188" s="249">
        <v>314.48</v>
      </c>
      <c r="I188" s="250"/>
      <c r="J188" s="251">
        <f>ROUND(I188*H188,2)</f>
        <v>0</v>
      </c>
      <c r="K188" s="252"/>
      <c r="L188" s="45"/>
      <c r="M188" s="253" t="s">
        <v>1</v>
      </c>
      <c r="N188" s="254" t="s">
        <v>38</v>
      </c>
      <c r="O188" s="92"/>
      <c r="P188" s="255">
        <f>O188*H188</f>
        <v>0</v>
      </c>
      <c r="Q188" s="255">
        <v>0</v>
      </c>
      <c r="R188" s="255">
        <f>Q188*H188</f>
        <v>0</v>
      </c>
      <c r="S188" s="255">
        <v>0</v>
      </c>
      <c r="T188" s="256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57" t="s">
        <v>180</v>
      </c>
      <c r="AT188" s="257" t="s">
        <v>176</v>
      </c>
      <c r="AU188" s="257" t="s">
        <v>82</v>
      </c>
      <c r="AY188" s="18" t="s">
        <v>174</v>
      </c>
      <c r="BE188" s="258">
        <f>IF(N188="základní",J188,0)</f>
        <v>0</v>
      </c>
      <c r="BF188" s="258">
        <f>IF(N188="snížená",J188,0)</f>
        <v>0</v>
      </c>
      <c r="BG188" s="258">
        <f>IF(N188="zákl. přenesená",J188,0)</f>
        <v>0</v>
      </c>
      <c r="BH188" s="258">
        <f>IF(N188="sníž. přenesená",J188,0)</f>
        <v>0</v>
      </c>
      <c r="BI188" s="258">
        <f>IF(N188="nulová",J188,0)</f>
        <v>0</v>
      </c>
      <c r="BJ188" s="18" t="s">
        <v>80</v>
      </c>
      <c r="BK188" s="258">
        <f>ROUND(I188*H188,2)</f>
        <v>0</v>
      </c>
      <c r="BL188" s="18" t="s">
        <v>180</v>
      </c>
      <c r="BM188" s="257" t="s">
        <v>1285</v>
      </c>
    </row>
    <row r="189" spans="1:65" s="2" customFormat="1" ht="21.6" customHeight="1">
      <c r="A189" s="39"/>
      <c r="B189" s="40"/>
      <c r="C189" s="245" t="s">
        <v>323</v>
      </c>
      <c r="D189" s="245" t="s">
        <v>176</v>
      </c>
      <c r="E189" s="246" t="s">
        <v>1286</v>
      </c>
      <c r="F189" s="247" t="s">
        <v>1287</v>
      </c>
      <c r="G189" s="248" t="s">
        <v>245</v>
      </c>
      <c r="H189" s="249">
        <v>5.85</v>
      </c>
      <c r="I189" s="250"/>
      <c r="J189" s="251">
        <f>ROUND(I189*H189,2)</f>
        <v>0</v>
      </c>
      <c r="K189" s="252"/>
      <c r="L189" s="45"/>
      <c r="M189" s="253" t="s">
        <v>1</v>
      </c>
      <c r="N189" s="254" t="s">
        <v>38</v>
      </c>
      <c r="O189" s="92"/>
      <c r="P189" s="255">
        <f>O189*H189</f>
        <v>0</v>
      </c>
      <c r="Q189" s="255">
        <v>1.10951</v>
      </c>
      <c r="R189" s="255">
        <f>Q189*H189</f>
        <v>6.4906334999999995</v>
      </c>
      <c r="S189" s="255">
        <v>0</v>
      </c>
      <c r="T189" s="256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7" t="s">
        <v>180</v>
      </c>
      <c r="AT189" s="257" t="s">
        <v>176</v>
      </c>
      <c r="AU189" s="257" t="s">
        <v>82</v>
      </c>
      <c r="AY189" s="18" t="s">
        <v>174</v>
      </c>
      <c r="BE189" s="258">
        <f>IF(N189="základní",J189,0)</f>
        <v>0</v>
      </c>
      <c r="BF189" s="258">
        <f>IF(N189="snížená",J189,0)</f>
        <v>0</v>
      </c>
      <c r="BG189" s="258">
        <f>IF(N189="zákl. přenesená",J189,0)</f>
        <v>0</v>
      </c>
      <c r="BH189" s="258">
        <f>IF(N189="sníž. přenesená",J189,0)</f>
        <v>0</v>
      </c>
      <c r="BI189" s="258">
        <f>IF(N189="nulová",J189,0)</f>
        <v>0</v>
      </c>
      <c r="BJ189" s="18" t="s">
        <v>80</v>
      </c>
      <c r="BK189" s="258">
        <f>ROUND(I189*H189,2)</f>
        <v>0</v>
      </c>
      <c r="BL189" s="18" t="s">
        <v>180</v>
      </c>
      <c r="BM189" s="257" t="s">
        <v>1288</v>
      </c>
    </row>
    <row r="190" spans="1:51" s="13" customFormat="1" ht="12">
      <c r="A190" s="13"/>
      <c r="B190" s="259"/>
      <c r="C190" s="260"/>
      <c r="D190" s="261" t="s">
        <v>223</v>
      </c>
      <c r="E190" s="262" t="s">
        <v>1</v>
      </c>
      <c r="F190" s="263" t="s">
        <v>1289</v>
      </c>
      <c r="G190" s="260"/>
      <c r="H190" s="264">
        <v>5.85</v>
      </c>
      <c r="I190" s="265"/>
      <c r="J190" s="260"/>
      <c r="K190" s="260"/>
      <c r="L190" s="266"/>
      <c r="M190" s="267"/>
      <c r="N190" s="268"/>
      <c r="O190" s="268"/>
      <c r="P190" s="268"/>
      <c r="Q190" s="268"/>
      <c r="R190" s="268"/>
      <c r="S190" s="268"/>
      <c r="T190" s="26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70" t="s">
        <v>223</v>
      </c>
      <c r="AU190" s="270" t="s">
        <v>82</v>
      </c>
      <c r="AV190" s="13" t="s">
        <v>82</v>
      </c>
      <c r="AW190" s="13" t="s">
        <v>30</v>
      </c>
      <c r="AX190" s="13" t="s">
        <v>80</v>
      </c>
      <c r="AY190" s="270" t="s">
        <v>174</v>
      </c>
    </row>
    <row r="191" spans="1:65" s="2" customFormat="1" ht="21.6" customHeight="1">
      <c r="A191" s="39"/>
      <c r="B191" s="40"/>
      <c r="C191" s="245" t="s">
        <v>327</v>
      </c>
      <c r="D191" s="245" t="s">
        <v>176</v>
      </c>
      <c r="E191" s="246" t="s">
        <v>1290</v>
      </c>
      <c r="F191" s="247" t="s">
        <v>1291</v>
      </c>
      <c r="G191" s="248" t="s">
        <v>245</v>
      </c>
      <c r="H191" s="249">
        <v>0.613</v>
      </c>
      <c r="I191" s="250"/>
      <c r="J191" s="251">
        <f>ROUND(I191*H191,2)</f>
        <v>0</v>
      </c>
      <c r="K191" s="252"/>
      <c r="L191" s="45"/>
      <c r="M191" s="253" t="s">
        <v>1</v>
      </c>
      <c r="N191" s="254" t="s">
        <v>38</v>
      </c>
      <c r="O191" s="92"/>
      <c r="P191" s="255">
        <f>O191*H191</f>
        <v>0</v>
      </c>
      <c r="Q191" s="255">
        <v>1.06277</v>
      </c>
      <c r="R191" s="255">
        <f>Q191*H191</f>
        <v>0.6514780099999999</v>
      </c>
      <c r="S191" s="255">
        <v>0</v>
      </c>
      <c r="T191" s="256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57" t="s">
        <v>180</v>
      </c>
      <c r="AT191" s="257" t="s">
        <v>176</v>
      </c>
      <c r="AU191" s="257" t="s">
        <v>82</v>
      </c>
      <c r="AY191" s="18" t="s">
        <v>174</v>
      </c>
      <c r="BE191" s="258">
        <f>IF(N191="základní",J191,0)</f>
        <v>0</v>
      </c>
      <c r="BF191" s="258">
        <f>IF(N191="snížená",J191,0)</f>
        <v>0</v>
      </c>
      <c r="BG191" s="258">
        <f>IF(N191="zákl. přenesená",J191,0)</f>
        <v>0</v>
      </c>
      <c r="BH191" s="258">
        <f>IF(N191="sníž. přenesená",J191,0)</f>
        <v>0</v>
      </c>
      <c r="BI191" s="258">
        <f>IF(N191="nulová",J191,0)</f>
        <v>0</v>
      </c>
      <c r="BJ191" s="18" t="s">
        <v>80</v>
      </c>
      <c r="BK191" s="258">
        <f>ROUND(I191*H191,2)</f>
        <v>0</v>
      </c>
      <c r="BL191" s="18" t="s">
        <v>180</v>
      </c>
      <c r="BM191" s="257" t="s">
        <v>1292</v>
      </c>
    </row>
    <row r="192" spans="1:51" s="13" customFormat="1" ht="12">
      <c r="A192" s="13"/>
      <c r="B192" s="259"/>
      <c r="C192" s="260"/>
      <c r="D192" s="261" t="s">
        <v>223</v>
      </c>
      <c r="E192" s="262" t="s">
        <v>1</v>
      </c>
      <c r="F192" s="263" t="s">
        <v>1293</v>
      </c>
      <c r="G192" s="260"/>
      <c r="H192" s="264">
        <v>0.613</v>
      </c>
      <c r="I192" s="265"/>
      <c r="J192" s="260"/>
      <c r="K192" s="260"/>
      <c r="L192" s="266"/>
      <c r="M192" s="267"/>
      <c r="N192" s="268"/>
      <c r="O192" s="268"/>
      <c r="P192" s="268"/>
      <c r="Q192" s="268"/>
      <c r="R192" s="268"/>
      <c r="S192" s="268"/>
      <c r="T192" s="26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70" t="s">
        <v>223</v>
      </c>
      <c r="AU192" s="270" t="s">
        <v>82</v>
      </c>
      <c r="AV192" s="13" t="s">
        <v>82</v>
      </c>
      <c r="AW192" s="13" t="s">
        <v>30</v>
      </c>
      <c r="AX192" s="13" t="s">
        <v>80</v>
      </c>
      <c r="AY192" s="270" t="s">
        <v>174</v>
      </c>
    </row>
    <row r="193" spans="1:63" s="12" customFormat="1" ht="22.8" customHeight="1">
      <c r="A193" s="12"/>
      <c r="B193" s="229"/>
      <c r="C193" s="230"/>
      <c r="D193" s="231" t="s">
        <v>72</v>
      </c>
      <c r="E193" s="243" t="s">
        <v>197</v>
      </c>
      <c r="F193" s="243" t="s">
        <v>331</v>
      </c>
      <c r="G193" s="230"/>
      <c r="H193" s="230"/>
      <c r="I193" s="233"/>
      <c r="J193" s="244">
        <f>BK193</f>
        <v>0</v>
      </c>
      <c r="K193" s="230"/>
      <c r="L193" s="235"/>
      <c r="M193" s="236"/>
      <c r="N193" s="237"/>
      <c r="O193" s="237"/>
      <c r="P193" s="238">
        <f>SUM(P194:P200)</f>
        <v>0</v>
      </c>
      <c r="Q193" s="237"/>
      <c r="R193" s="238">
        <f>SUM(R194:R200)</f>
        <v>19.20762932</v>
      </c>
      <c r="S193" s="237"/>
      <c r="T193" s="239">
        <f>SUM(T194:T200)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40" t="s">
        <v>80</v>
      </c>
      <c r="AT193" s="241" t="s">
        <v>72</v>
      </c>
      <c r="AU193" s="241" t="s">
        <v>80</v>
      </c>
      <c r="AY193" s="240" t="s">
        <v>174</v>
      </c>
      <c r="BK193" s="242">
        <f>SUM(BK194:BK200)</f>
        <v>0</v>
      </c>
    </row>
    <row r="194" spans="1:65" s="2" customFormat="1" ht="21.6" customHeight="1">
      <c r="A194" s="39"/>
      <c r="B194" s="40"/>
      <c r="C194" s="245" t="s">
        <v>332</v>
      </c>
      <c r="D194" s="245" t="s">
        <v>176</v>
      </c>
      <c r="E194" s="246" t="s">
        <v>1294</v>
      </c>
      <c r="F194" s="247" t="s">
        <v>1295</v>
      </c>
      <c r="G194" s="248" t="s">
        <v>221</v>
      </c>
      <c r="H194" s="249">
        <v>7.673</v>
      </c>
      <c r="I194" s="250"/>
      <c r="J194" s="251">
        <f>ROUND(I194*H194,2)</f>
        <v>0</v>
      </c>
      <c r="K194" s="252"/>
      <c r="L194" s="45"/>
      <c r="M194" s="253" t="s">
        <v>1</v>
      </c>
      <c r="N194" s="254" t="s">
        <v>38</v>
      </c>
      <c r="O194" s="92"/>
      <c r="P194" s="255">
        <f>O194*H194</f>
        <v>0</v>
      </c>
      <c r="Q194" s="255">
        <v>2.45329</v>
      </c>
      <c r="R194" s="255">
        <f>Q194*H194</f>
        <v>18.82409417</v>
      </c>
      <c r="S194" s="255">
        <v>0</v>
      </c>
      <c r="T194" s="256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57" t="s">
        <v>180</v>
      </c>
      <c r="AT194" s="257" t="s">
        <v>176</v>
      </c>
      <c r="AU194" s="257" t="s">
        <v>82</v>
      </c>
      <c r="AY194" s="18" t="s">
        <v>174</v>
      </c>
      <c r="BE194" s="258">
        <f>IF(N194="základní",J194,0)</f>
        <v>0</v>
      </c>
      <c r="BF194" s="258">
        <f>IF(N194="snížená",J194,0)</f>
        <v>0</v>
      </c>
      <c r="BG194" s="258">
        <f>IF(N194="zákl. přenesená",J194,0)</f>
        <v>0</v>
      </c>
      <c r="BH194" s="258">
        <f>IF(N194="sníž. přenesená",J194,0)</f>
        <v>0</v>
      </c>
      <c r="BI194" s="258">
        <f>IF(N194="nulová",J194,0)</f>
        <v>0</v>
      </c>
      <c r="BJ194" s="18" t="s">
        <v>80</v>
      </c>
      <c r="BK194" s="258">
        <f>ROUND(I194*H194,2)</f>
        <v>0</v>
      </c>
      <c r="BL194" s="18" t="s">
        <v>180</v>
      </c>
      <c r="BM194" s="257" t="s">
        <v>1296</v>
      </c>
    </row>
    <row r="195" spans="1:51" s="13" customFormat="1" ht="12">
      <c r="A195" s="13"/>
      <c r="B195" s="259"/>
      <c r="C195" s="260"/>
      <c r="D195" s="261" t="s">
        <v>223</v>
      </c>
      <c r="E195" s="262" t="s">
        <v>1</v>
      </c>
      <c r="F195" s="263" t="s">
        <v>1297</v>
      </c>
      <c r="G195" s="260"/>
      <c r="H195" s="264">
        <v>7.673</v>
      </c>
      <c r="I195" s="265"/>
      <c r="J195" s="260"/>
      <c r="K195" s="260"/>
      <c r="L195" s="266"/>
      <c r="M195" s="267"/>
      <c r="N195" s="268"/>
      <c r="O195" s="268"/>
      <c r="P195" s="268"/>
      <c r="Q195" s="268"/>
      <c r="R195" s="268"/>
      <c r="S195" s="268"/>
      <c r="T195" s="26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70" t="s">
        <v>223</v>
      </c>
      <c r="AU195" s="270" t="s">
        <v>82</v>
      </c>
      <c r="AV195" s="13" t="s">
        <v>82</v>
      </c>
      <c r="AW195" s="13" t="s">
        <v>30</v>
      </c>
      <c r="AX195" s="13" t="s">
        <v>80</v>
      </c>
      <c r="AY195" s="270" t="s">
        <v>174</v>
      </c>
    </row>
    <row r="196" spans="1:65" s="2" customFormat="1" ht="21.6" customHeight="1">
      <c r="A196" s="39"/>
      <c r="B196" s="40"/>
      <c r="C196" s="245" t="s">
        <v>336</v>
      </c>
      <c r="D196" s="245" t="s">
        <v>176</v>
      </c>
      <c r="E196" s="246" t="s">
        <v>1298</v>
      </c>
      <c r="F196" s="247" t="s">
        <v>1299</v>
      </c>
      <c r="G196" s="248" t="s">
        <v>221</v>
      </c>
      <c r="H196" s="249">
        <v>7.673</v>
      </c>
      <c r="I196" s="250"/>
      <c r="J196" s="251">
        <f>ROUND(I196*H196,2)</f>
        <v>0</v>
      </c>
      <c r="K196" s="252"/>
      <c r="L196" s="45"/>
      <c r="M196" s="253" t="s">
        <v>1</v>
      </c>
      <c r="N196" s="254" t="s">
        <v>38</v>
      </c>
      <c r="O196" s="92"/>
      <c r="P196" s="255">
        <f>O196*H196</f>
        <v>0</v>
      </c>
      <c r="Q196" s="255">
        <v>0</v>
      </c>
      <c r="R196" s="255">
        <f>Q196*H196</f>
        <v>0</v>
      </c>
      <c r="S196" s="255">
        <v>0</v>
      </c>
      <c r="T196" s="256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57" t="s">
        <v>180</v>
      </c>
      <c r="AT196" s="257" t="s">
        <v>176</v>
      </c>
      <c r="AU196" s="257" t="s">
        <v>82</v>
      </c>
      <c r="AY196" s="18" t="s">
        <v>174</v>
      </c>
      <c r="BE196" s="258">
        <f>IF(N196="základní",J196,0)</f>
        <v>0</v>
      </c>
      <c r="BF196" s="258">
        <f>IF(N196="snížená",J196,0)</f>
        <v>0</v>
      </c>
      <c r="BG196" s="258">
        <f>IF(N196="zákl. přenesená",J196,0)</f>
        <v>0</v>
      </c>
      <c r="BH196" s="258">
        <f>IF(N196="sníž. přenesená",J196,0)</f>
        <v>0</v>
      </c>
      <c r="BI196" s="258">
        <f>IF(N196="nulová",J196,0)</f>
        <v>0</v>
      </c>
      <c r="BJ196" s="18" t="s">
        <v>80</v>
      </c>
      <c r="BK196" s="258">
        <f>ROUND(I196*H196,2)</f>
        <v>0</v>
      </c>
      <c r="BL196" s="18" t="s">
        <v>180</v>
      </c>
      <c r="BM196" s="257" t="s">
        <v>1300</v>
      </c>
    </row>
    <row r="197" spans="1:65" s="2" customFormat="1" ht="14.4" customHeight="1">
      <c r="A197" s="39"/>
      <c r="B197" s="40"/>
      <c r="C197" s="245" t="s">
        <v>341</v>
      </c>
      <c r="D197" s="245" t="s">
        <v>176</v>
      </c>
      <c r="E197" s="246" t="s">
        <v>1301</v>
      </c>
      <c r="F197" s="247" t="s">
        <v>1302</v>
      </c>
      <c r="G197" s="248" t="s">
        <v>245</v>
      </c>
      <c r="H197" s="249">
        <v>0.345</v>
      </c>
      <c r="I197" s="250"/>
      <c r="J197" s="251">
        <f>ROUND(I197*H197,2)</f>
        <v>0</v>
      </c>
      <c r="K197" s="252"/>
      <c r="L197" s="45"/>
      <c r="M197" s="253" t="s">
        <v>1</v>
      </c>
      <c r="N197" s="254" t="s">
        <v>38</v>
      </c>
      <c r="O197" s="92"/>
      <c r="P197" s="255">
        <f>O197*H197</f>
        <v>0</v>
      </c>
      <c r="Q197" s="255">
        <v>1.06277</v>
      </c>
      <c r="R197" s="255">
        <f>Q197*H197</f>
        <v>0.36665564999999994</v>
      </c>
      <c r="S197" s="255">
        <v>0</v>
      </c>
      <c r="T197" s="256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57" t="s">
        <v>180</v>
      </c>
      <c r="AT197" s="257" t="s">
        <v>176</v>
      </c>
      <c r="AU197" s="257" t="s">
        <v>82</v>
      </c>
      <c r="AY197" s="18" t="s">
        <v>174</v>
      </c>
      <c r="BE197" s="258">
        <f>IF(N197="základní",J197,0)</f>
        <v>0</v>
      </c>
      <c r="BF197" s="258">
        <f>IF(N197="snížená",J197,0)</f>
        <v>0</v>
      </c>
      <c r="BG197" s="258">
        <f>IF(N197="zákl. přenesená",J197,0)</f>
        <v>0</v>
      </c>
      <c r="BH197" s="258">
        <f>IF(N197="sníž. přenesená",J197,0)</f>
        <v>0</v>
      </c>
      <c r="BI197" s="258">
        <f>IF(N197="nulová",J197,0)</f>
        <v>0</v>
      </c>
      <c r="BJ197" s="18" t="s">
        <v>80</v>
      </c>
      <c r="BK197" s="258">
        <f>ROUND(I197*H197,2)</f>
        <v>0</v>
      </c>
      <c r="BL197" s="18" t="s">
        <v>180</v>
      </c>
      <c r="BM197" s="257" t="s">
        <v>1303</v>
      </c>
    </row>
    <row r="198" spans="1:51" s="13" customFormat="1" ht="12">
      <c r="A198" s="13"/>
      <c r="B198" s="259"/>
      <c r="C198" s="260"/>
      <c r="D198" s="261" t="s">
        <v>223</v>
      </c>
      <c r="E198" s="262" t="s">
        <v>1</v>
      </c>
      <c r="F198" s="263" t="s">
        <v>1304</v>
      </c>
      <c r="G198" s="260"/>
      <c r="H198" s="264">
        <v>0.345</v>
      </c>
      <c r="I198" s="265"/>
      <c r="J198" s="260"/>
      <c r="K198" s="260"/>
      <c r="L198" s="266"/>
      <c r="M198" s="267"/>
      <c r="N198" s="268"/>
      <c r="O198" s="268"/>
      <c r="P198" s="268"/>
      <c r="Q198" s="268"/>
      <c r="R198" s="268"/>
      <c r="S198" s="268"/>
      <c r="T198" s="269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70" t="s">
        <v>223</v>
      </c>
      <c r="AU198" s="270" t="s">
        <v>82</v>
      </c>
      <c r="AV198" s="13" t="s">
        <v>82</v>
      </c>
      <c r="AW198" s="13" t="s">
        <v>30</v>
      </c>
      <c r="AX198" s="13" t="s">
        <v>80</v>
      </c>
      <c r="AY198" s="270" t="s">
        <v>174</v>
      </c>
    </row>
    <row r="199" spans="1:65" s="2" customFormat="1" ht="14.4" customHeight="1">
      <c r="A199" s="39"/>
      <c r="B199" s="40"/>
      <c r="C199" s="245" t="s">
        <v>346</v>
      </c>
      <c r="D199" s="245" t="s">
        <v>176</v>
      </c>
      <c r="E199" s="246" t="s">
        <v>1305</v>
      </c>
      <c r="F199" s="247" t="s">
        <v>1306</v>
      </c>
      <c r="G199" s="248" t="s">
        <v>188</v>
      </c>
      <c r="H199" s="249">
        <v>51.15</v>
      </c>
      <c r="I199" s="250"/>
      <c r="J199" s="251">
        <f>ROUND(I199*H199,2)</f>
        <v>0</v>
      </c>
      <c r="K199" s="252"/>
      <c r="L199" s="45"/>
      <c r="M199" s="253" t="s">
        <v>1</v>
      </c>
      <c r="N199" s="254" t="s">
        <v>38</v>
      </c>
      <c r="O199" s="92"/>
      <c r="P199" s="255">
        <f>O199*H199</f>
        <v>0</v>
      </c>
      <c r="Q199" s="255">
        <v>0.00033</v>
      </c>
      <c r="R199" s="255">
        <f>Q199*H199</f>
        <v>0.0168795</v>
      </c>
      <c r="S199" s="255">
        <v>0</v>
      </c>
      <c r="T199" s="256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57" t="s">
        <v>180</v>
      </c>
      <c r="AT199" s="257" t="s">
        <v>176</v>
      </c>
      <c r="AU199" s="257" t="s">
        <v>82</v>
      </c>
      <c r="AY199" s="18" t="s">
        <v>174</v>
      </c>
      <c r="BE199" s="258">
        <f>IF(N199="základní",J199,0)</f>
        <v>0</v>
      </c>
      <c r="BF199" s="258">
        <f>IF(N199="snížená",J199,0)</f>
        <v>0</v>
      </c>
      <c r="BG199" s="258">
        <f>IF(N199="zákl. přenesená",J199,0)</f>
        <v>0</v>
      </c>
      <c r="BH199" s="258">
        <f>IF(N199="sníž. přenesená",J199,0)</f>
        <v>0</v>
      </c>
      <c r="BI199" s="258">
        <f>IF(N199="nulová",J199,0)</f>
        <v>0</v>
      </c>
      <c r="BJ199" s="18" t="s">
        <v>80</v>
      </c>
      <c r="BK199" s="258">
        <f>ROUND(I199*H199,2)</f>
        <v>0</v>
      </c>
      <c r="BL199" s="18" t="s">
        <v>180</v>
      </c>
      <c r="BM199" s="257" t="s">
        <v>1307</v>
      </c>
    </row>
    <row r="200" spans="1:51" s="13" customFormat="1" ht="12">
      <c r="A200" s="13"/>
      <c r="B200" s="259"/>
      <c r="C200" s="260"/>
      <c r="D200" s="261" t="s">
        <v>223</v>
      </c>
      <c r="E200" s="262" t="s">
        <v>1</v>
      </c>
      <c r="F200" s="263" t="s">
        <v>1308</v>
      </c>
      <c r="G200" s="260"/>
      <c r="H200" s="264">
        <v>51.15</v>
      </c>
      <c r="I200" s="265"/>
      <c r="J200" s="260"/>
      <c r="K200" s="260"/>
      <c r="L200" s="266"/>
      <c r="M200" s="267"/>
      <c r="N200" s="268"/>
      <c r="O200" s="268"/>
      <c r="P200" s="268"/>
      <c r="Q200" s="268"/>
      <c r="R200" s="268"/>
      <c r="S200" s="268"/>
      <c r="T200" s="26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70" t="s">
        <v>223</v>
      </c>
      <c r="AU200" s="270" t="s">
        <v>82</v>
      </c>
      <c r="AV200" s="13" t="s">
        <v>82</v>
      </c>
      <c r="AW200" s="13" t="s">
        <v>30</v>
      </c>
      <c r="AX200" s="13" t="s">
        <v>80</v>
      </c>
      <c r="AY200" s="270" t="s">
        <v>174</v>
      </c>
    </row>
    <row r="201" spans="1:63" s="12" customFormat="1" ht="22.8" customHeight="1">
      <c r="A201" s="12"/>
      <c r="B201" s="229"/>
      <c r="C201" s="230"/>
      <c r="D201" s="231" t="s">
        <v>72</v>
      </c>
      <c r="E201" s="243" t="s">
        <v>210</v>
      </c>
      <c r="F201" s="243" t="s">
        <v>340</v>
      </c>
      <c r="G201" s="230"/>
      <c r="H201" s="230"/>
      <c r="I201" s="233"/>
      <c r="J201" s="244">
        <f>BK201</f>
        <v>0</v>
      </c>
      <c r="K201" s="230"/>
      <c r="L201" s="235"/>
      <c r="M201" s="236"/>
      <c r="N201" s="237"/>
      <c r="O201" s="237"/>
      <c r="P201" s="238">
        <f>SUM(P202:P205)</f>
        <v>0</v>
      </c>
      <c r="Q201" s="237"/>
      <c r="R201" s="238">
        <f>SUM(R202:R205)</f>
        <v>0.055952</v>
      </c>
      <c r="S201" s="237"/>
      <c r="T201" s="239">
        <f>SUM(T202:T205)</f>
        <v>0.54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40" t="s">
        <v>80</v>
      </c>
      <c r="AT201" s="241" t="s">
        <v>72</v>
      </c>
      <c r="AU201" s="241" t="s">
        <v>80</v>
      </c>
      <c r="AY201" s="240" t="s">
        <v>174</v>
      </c>
      <c r="BK201" s="242">
        <f>SUM(BK202:BK205)</f>
        <v>0</v>
      </c>
    </row>
    <row r="202" spans="1:65" s="2" customFormat="1" ht="32.4" customHeight="1">
      <c r="A202" s="39"/>
      <c r="B202" s="40"/>
      <c r="C202" s="245" t="s">
        <v>350</v>
      </c>
      <c r="D202" s="245" t="s">
        <v>176</v>
      </c>
      <c r="E202" s="246" t="s">
        <v>1309</v>
      </c>
      <c r="F202" s="247" t="s">
        <v>1310</v>
      </c>
      <c r="G202" s="248" t="s">
        <v>208</v>
      </c>
      <c r="H202" s="249">
        <v>27.6</v>
      </c>
      <c r="I202" s="250"/>
      <c r="J202" s="251">
        <f>ROUND(I202*H202,2)</f>
        <v>0</v>
      </c>
      <c r="K202" s="252"/>
      <c r="L202" s="45"/>
      <c r="M202" s="253" t="s">
        <v>1</v>
      </c>
      <c r="N202" s="254" t="s">
        <v>38</v>
      </c>
      <c r="O202" s="92"/>
      <c r="P202" s="255">
        <f>O202*H202</f>
        <v>0</v>
      </c>
      <c r="Q202" s="255">
        <v>0.00172</v>
      </c>
      <c r="R202" s="255">
        <f>Q202*H202</f>
        <v>0.047472</v>
      </c>
      <c r="S202" s="255">
        <v>0</v>
      </c>
      <c r="T202" s="256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57" t="s">
        <v>180</v>
      </c>
      <c r="AT202" s="257" t="s">
        <v>176</v>
      </c>
      <c r="AU202" s="257" t="s">
        <v>82</v>
      </c>
      <c r="AY202" s="18" t="s">
        <v>174</v>
      </c>
      <c r="BE202" s="258">
        <f>IF(N202="základní",J202,0)</f>
        <v>0</v>
      </c>
      <c r="BF202" s="258">
        <f>IF(N202="snížená",J202,0)</f>
        <v>0</v>
      </c>
      <c r="BG202" s="258">
        <f>IF(N202="zákl. přenesená",J202,0)</f>
        <v>0</v>
      </c>
      <c r="BH202" s="258">
        <f>IF(N202="sníž. přenesená",J202,0)</f>
        <v>0</v>
      </c>
      <c r="BI202" s="258">
        <f>IF(N202="nulová",J202,0)</f>
        <v>0</v>
      </c>
      <c r="BJ202" s="18" t="s">
        <v>80</v>
      </c>
      <c r="BK202" s="258">
        <f>ROUND(I202*H202,2)</f>
        <v>0</v>
      </c>
      <c r="BL202" s="18" t="s">
        <v>180</v>
      </c>
      <c r="BM202" s="257" t="s">
        <v>1311</v>
      </c>
    </row>
    <row r="203" spans="1:51" s="13" customFormat="1" ht="12">
      <c r="A203" s="13"/>
      <c r="B203" s="259"/>
      <c r="C203" s="260"/>
      <c r="D203" s="261" t="s">
        <v>223</v>
      </c>
      <c r="E203" s="262" t="s">
        <v>1</v>
      </c>
      <c r="F203" s="263" t="s">
        <v>1312</v>
      </c>
      <c r="G203" s="260"/>
      <c r="H203" s="264">
        <v>27.6</v>
      </c>
      <c r="I203" s="265"/>
      <c r="J203" s="260"/>
      <c r="K203" s="260"/>
      <c r="L203" s="266"/>
      <c r="M203" s="267"/>
      <c r="N203" s="268"/>
      <c r="O203" s="268"/>
      <c r="P203" s="268"/>
      <c r="Q203" s="268"/>
      <c r="R203" s="268"/>
      <c r="S203" s="268"/>
      <c r="T203" s="26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70" t="s">
        <v>223</v>
      </c>
      <c r="AU203" s="270" t="s">
        <v>82</v>
      </c>
      <c r="AV203" s="13" t="s">
        <v>82</v>
      </c>
      <c r="AW203" s="13" t="s">
        <v>30</v>
      </c>
      <c r="AX203" s="13" t="s">
        <v>80</v>
      </c>
      <c r="AY203" s="270" t="s">
        <v>174</v>
      </c>
    </row>
    <row r="204" spans="1:65" s="2" customFormat="1" ht="21.6" customHeight="1">
      <c r="A204" s="39"/>
      <c r="B204" s="40"/>
      <c r="C204" s="245" t="s">
        <v>355</v>
      </c>
      <c r="D204" s="245" t="s">
        <v>176</v>
      </c>
      <c r="E204" s="246" t="s">
        <v>1313</v>
      </c>
      <c r="F204" s="247" t="s">
        <v>1314</v>
      </c>
      <c r="G204" s="248" t="s">
        <v>208</v>
      </c>
      <c r="H204" s="249">
        <v>1.6</v>
      </c>
      <c r="I204" s="250"/>
      <c r="J204" s="251">
        <f>ROUND(I204*H204,2)</f>
        <v>0</v>
      </c>
      <c r="K204" s="252"/>
      <c r="L204" s="45"/>
      <c r="M204" s="253" t="s">
        <v>1</v>
      </c>
      <c r="N204" s="254" t="s">
        <v>38</v>
      </c>
      <c r="O204" s="92"/>
      <c r="P204" s="255">
        <f>O204*H204</f>
        <v>0</v>
      </c>
      <c r="Q204" s="255">
        <v>0.00313</v>
      </c>
      <c r="R204" s="255">
        <f>Q204*H204</f>
        <v>0.005008</v>
      </c>
      <c r="S204" s="255">
        <v>0.196</v>
      </c>
      <c r="T204" s="256">
        <f>S204*H204</f>
        <v>0.31360000000000005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57" t="s">
        <v>180</v>
      </c>
      <c r="AT204" s="257" t="s">
        <v>176</v>
      </c>
      <c r="AU204" s="257" t="s">
        <v>82</v>
      </c>
      <c r="AY204" s="18" t="s">
        <v>174</v>
      </c>
      <c r="BE204" s="258">
        <f>IF(N204="základní",J204,0)</f>
        <v>0</v>
      </c>
      <c r="BF204" s="258">
        <f>IF(N204="snížená",J204,0)</f>
        <v>0</v>
      </c>
      <c r="BG204" s="258">
        <f>IF(N204="zákl. přenesená",J204,0)</f>
        <v>0</v>
      </c>
      <c r="BH204" s="258">
        <f>IF(N204="sníž. přenesená",J204,0)</f>
        <v>0</v>
      </c>
      <c r="BI204" s="258">
        <f>IF(N204="nulová",J204,0)</f>
        <v>0</v>
      </c>
      <c r="BJ204" s="18" t="s">
        <v>80</v>
      </c>
      <c r="BK204" s="258">
        <f>ROUND(I204*H204,2)</f>
        <v>0</v>
      </c>
      <c r="BL204" s="18" t="s">
        <v>180</v>
      </c>
      <c r="BM204" s="257" t="s">
        <v>1315</v>
      </c>
    </row>
    <row r="205" spans="1:65" s="2" customFormat="1" ht="21.6" customHeight="1">
      <c r="A205" s="39"/>
      <c r="B205" s="40"/>
      <c r="C205" s="245" t="s">
        <v>359</v>
      </c>
      <c r="D205" s="245" t="s">
        <v>176</v>
      </c>
      <c r="E205" s="246" t="s">
        <v>1316</v>
      </c>
      <c r="F205" s="247" t="s">
        <v>1317</v>
      </c>
      <c r="G205" s="248" t="s">
        <v>208</v>
      </c>
      <c r="H205" s="249">
        <v>0.8</v>
      </c>
      <c r="I205" s="250"/>
      <c r="J205" s="251">
        <f>ROUND(I205*H205,2)</f>
        <v>0</v>
      </c>
      <c r="K205" s="252"/>
      <c r="L205" s="45"/>
      <c r="M205" s="253" t="s">
        <v>1</v>
      </c>
      <c r="N205" s="254" t="s">
        <v>38</v>
      </c>
      <c r="O205" s="92"/>
      <c r="P205" s="255">
        <f>O205*H205</f>
        <v>0</v>
      </c>
      <c r="Q205" s="255">
        <v>0.00434</v>
      </c>
      <c r="R205" s="255">
        <f>Q205*H205</f>
        <v>0.0034720000000000003</v>
      </c>
      <c r="S205" s="255">
        <v>0.283</v>
      </c>
      <c r="T205" s="256">
        <f>S205*H205</f>
        <v>0.2264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57" t="s">
        <v>180</v>
      </c>
      <c r="AT205" s="257" t="s">
        <v>176</v>
      </c>
      <c r="AU205" s="257" t="s">
        <v>82</v>
      </c>
      <c r="AY205" s="18" t="s">
        <v>174</v>
      </c>
      <c r="BE205" s="258">
        <f>IF(N205="základní",J205,0)</f>
        <v>0</v>
      </c>
      <c r="BF205" s="258">
        <f>IF(N205="snížená",J205,0)</f>
        <v>0</v>
      </c>
      <c r="BG205" s="258">
        <f>IF(N205="zákl. přenesená",J205,0)</f>
        <v>0</v>
      </c>
      <c r="BH205" s="258">
        <f>IF(N205="sníž. přenesená",J205,0)</f>
        <v>0</v>
      </c>
      <c r="BI205" s="258">
        <f>IF(N205="nulová",J205,0)</f>
        <v>0</v>
      </c>
      <c r="BJ205" s="18" t="s">
        <v>80</v>
      </c>
      <c r="BK205" s="258">
        <f>ROUND(I205*H205,2)</f>
        <v>0</v>
      </c>
      <c r="BL205" s="18" t="s">
        <v>180</v>
      </c>
      <c r="BM205" s="257" t="s">
        <v>1318</v>
      </c>
    </row>
    <row r="206" spans="1:63" s="12" customFormat="1" ht="22.8" customHeight="1">
      <c r="A206" s="12"/>
      <c r="B206" s="229"/>
      <c r="C206" s="230"/>
      <c r="D206" s="231" t="s">
        <v>72</v>
      </c>
      <c r="E206" s="243" t="s">
        <v>391</v>
      </c>
      <c r="F206" s="243" t="s">
        <v>392</v>
      </c>
      <c r="G206" s="230"/>
      <c r="H206" s="230"/>
      <c r="I206" s="233"/>
      <c r="J206" s="244">
        <f>BK206</f>
        <v>0</v>
      </c>
      <c r="K206" s="230"/>
      <c r="L206" s="235"/>
      <c r="M206" s="236"/>
      <c r="N206" s="237"/>
      <c r="O206" s="237"/>
      <c r="P206" s="238">
        <f>P207</f>
        <v>0</v>
      </c>
      <c r="Q206" s="237"/>
      <c r="R206" s="238">
        <f>R207</f>
        <v>0</v>
      </c>
      <c r="S206" s="237"/>
      <c r="T206" s="239">
        <f>T207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40" t="s">
        <v>80</v>
      </c>
      <c r="AT206" s="241" t="s">
        <v>72</v>
      </c>
      <c r="AU206" s="241" t="s">
        <v>80</v>
      </c>
      <c r="AY206" s="240" t="s">
        <v>174</v>
      </c>
      <c r="BK206" s="242">
        <f>BK207</f>
        <v>0</v>
      </c>
    </row>
    <row r="207" spans="1:65" s="2" customFormat="1" ht="21.6" customHeight="1">
      <c r="A207" s="39"/>
      <c r="B207" s="40"/>
      <c r="C207" s="245" t="s">
        <v>364</v>
      </c>
      <c r="D207" s="245" t="s">
        <v>176</v>
      </c>
      <c r="E207" s="246" t="s">
        <v>1319</v>
      </c>
      <c r="F207" s="247" t="s">
        <v>1320</v>
      </c>
      <c r="G207" s="248" t="s">
        <v>245</v>
      </c>
      <c r="H207" s="249">
        <v>319.547</v>
      </c>
      <c r="I207" s="250"/>
      <c r="J207" s="251">
        <f>ROUND(I207*H207,2)</f>
        <v>0</v>
      </c>
      <c r="K207" s="252"/>
      <c r="L207" s="45"/>
      <c r="M207" s="253" t="s">
        <v>1</v>
      </c>
      <c r="N207" s="254" t="s">
        <v>38</v>
      </c>
      <c r="O207" s="92"/>
      <c r="P207" s="255">
        <f>O207*H207</f>
        <v>0</v>
      </c>
      <c r="Q207" s="255">
        <v>0</v>
      </c>
      <c r="R207" s="255">
        <f>Q207*H207</f>
        <v>0</v>
      </c>
      <c r="S207" s="255">
        <v>0</v>
      </c>
      <c r="T207" s="256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57" t="s">
        <v>180</v>
      </c>
      <c r="AT207" s="257" t="s">
        <v>176</v>
      </c>
      <c r="AU207" s="257" t="s">
        <v>82</v>
      </c>
      <c r="AY207" s="18" t="s">
        <v>174</v>
      </c>
      <c r="BE207" s="258">
        <f>IF(N207="základní",J207,0)</f>
        <v>0</v>
      </c>
      <c r="BF207" s="258">
        <f>IF(N207="snížená",J207,0)</f>
        <v>0</v>
      </c>
      <c r="BG207" s="258">
        <f>IF(N207="zákl. přenesená",J207,0)</f>
        <v>0</v>
      </c>
      <c r="BH207" s="258">
        <f>IF(N207="sníž. přenesená",J207,0)</f>
        <v>0</v>
      </c>
      <c r="BI207" s="258">
        <f>IF(N207="nulová",J207,0)</f>
        <v>0</v>
      </c>
      <c r="BJ207" s="18" t="s">
        <v>80</v>
      </c>
      <c r="BK207" s="258">
        <f>ROUND(I207*H207,2)</f>
        <v>0</v>
      </c>
      <c r="BL207" s="18" t="s">
        <v>180</v>
      </c>
      <c r="BM207" s="257" t="s">
        <v>1321</v>
      </c>
    </row>
    <row r="208" spans="1:63" s="12" customFormat="1" ht="25.9" customHeight="1">
      <c r="A208" s="12"/>
      <c r="B208" s="229"/>
      <c r="C208" s="230"/>
      <c r="D208" s="231" t="s">
        <v>72</v>
      </c>
      <c r="E208" s="232" t="s">
        <v>397</v>
      </c>
      <c r="F208" s="232" t="s">
        <v>398</v>
      </c>
      <c r="G208" s="230"/>
      <c r="H208" s="230"/>
      <c r="I208" s="233"/>
      <c r="J208" s="234">
        <f>BK208</f>
        <v>0</v>
      </c>
      <c r="K208" s="230"/>
      <c r="L208" s="235"/>
      <c r="M208" s="236"/>
      <c r="N208" s="237"/>
      <c r="O208" s="237"/>
      <c r="P208" s="238">
        <f>P209+P221+P225+P237</f>
        <v>0</v>
      </c>
      <c r="Q208" s="237"/>
      <c r="R208" s="238">
        <f>R209+R221+R225+R237</f>
        <v>0.502971</v>
      </c>
      <c r="S208" s="237"/>
      <c r="T208" s="239">
        <f>T209+T221+T225+T237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40" t="s">
        <v>82</v>
      </c>
      <c r="AT208" s="241" t="s">
        <v>72</v>
      </c>
      <c r="AU208" s="241" t="s">
        <v>73</v>
      </c>
      <c r="AY208" s="240" t="s">
        <v>174</v>
      </c>
      <c r="BK208" s="242">
        <f>BK209+BK221+BK225+BK237</f>
        <v>0</v>
      </c>
    </row>
    <row r="209" spans="1:63" s="12" customFormat="1" ht="22.8" customHeight="1">
      <c r="A209" s="12"/>
      <c r="B209" s="229"/>
      <c r="C209" s="230"/>
      <c r="D209" s="231" t="s">
        <v>72</v>
      </c>
      <c r="E209" s="243" t="s">
        <v>399</v>
      </c>
      <c r="F209" s="243" t="s">
        <v>400</v>
      </c>
      <c r="G209" s="230"/>
      <c r="H209" s="230"/>
      <c r="I209" s="233"/>
      <c r="J209" s="244">
        <f>BK209</f>
        <v>0</v>
      </c>
      <c r="K209" s="230"/>
      <c r="L209" s="235"/>
      <c r="M209" s="236"/>
      <c r="N209" s="237"/>
      <c r="O209" s="237"/>
      <c r="P209" s="238">
        <f>SUM(P210:P220)</f>
        <v>0</v>
      </c>
      <c r="Q209" s="237"/>
      <c r="R209" s="238">
        <f>SUM(R210:R220)</f>
        <v>0.502971</v>
      </c>
      <c r="S209" s="237"/>
      <c r="T209" s="239">
        <f>SUM(T210:T220)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40" t="s">
        <v>82</v>
      </c>
      <c r="AT209" s="241" t="s">
        <v>72</v>
      </c>
      <c r="AU209" s="241" t="s">
        <v>80</v>
      </c>
      <c r="AY209" s="240" t="s">
        <v>174</v>
      </c>
      <c r="BK209" s="242">
        <f>SUM(BK210:BK220)</f>
        <v>0</v>
      </c>
    </row>
    <row r="210" spans="1:65" s="2" customFormat="1" ht="21.6" customHeight="1">
      <c r="A210" s="39"/>
      <c r="B210" s="40"/>
      <c r="C210" s="245" t="s">
        <v>368</v>
      </c>
      <c r="D210" s="245" t="s">
        <v>176</v>
      </c>
      <c r="E210" s="246" t="s">
        <v>1322</v>
      </c>
      <c r="F210" s="247" t="s">
        <v>1323</v>
      </c>
      <c r="G210" s="248" t="s">
        <v>188</v>
      </c>
      <c r="H210" s="249">
        <v>358.48</v>
      </c>
      <c r="I210" s="250"/>
      <c r="J210" s="251">
        <f>ROUND(I210*H210,2)</f>
        <v>0</v>
      </c>
      <c r="K210" s="252"/>
      <c r="L210" s="45"/>
      <c r="M210" s="253" t="s">
        <v>1</v>
      </c>
      <c r="N210" s="254" t="s">
        <v>38</v>
      </c>
      <c r="O210" s="92"/>
      <c r="P210" s="255">
        <f>O210*H210</f>
        <v>0</v>
      </c>
      <c r="Q210" s="255">
        <v>0</v>
      </c>
      <c r="R210" s="255">
        <f>Q210*H210</f>
        <v>0</v>
      </c>
      <c r="S210" s="255">
        <v>0</v>
      </c>
      <c r="T210" s="256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57" t="s">
        <v>241</v>
      </c>
      <c r="AT210" s="257" t="s">
        <v>176</v>
      </c>
      <c r="AU210" s="257" t="s">
        <v>82</v>
      </c>
      <c r="AY210" s="18" t="s">
        <v>174</v>
      </c>
      <c r="BE210" s="258">
        <f>IF(N210="základní",J210,0)</f>
        <v>0</v>
      </c>
      <c r="BF210" s="258">
        <f>IF(N210="snížená",J210,0)</f>
        <v>0</v>
      </c>
      <c r="BG210" s="258">
        <f>IF(N210="zákl. přenesená",J210,0)</f>
        <v>0</v>
      </c>
      <c r="BH210" s="258">
        <f>IF(N210="sníž. přenesená",J210,0)</f>
        <v>0</v>
      </c>
      <c r="BI210" s="258">
        <f>IF(N210="nulová",J210,0)</f>
        <v>0</v>
      </c>
      <c r="BJ210" s="18" t="s">
        <v>80</v>
      </c>
      <c r="BK210" s="258">
        <f>ROUND(I210*H210,2)</f>
        <v>0</v>
      </c>
      <c r="BL210" s="18" t="s">
        <v>241</v>
      </c>
      <c r="BM210" s="257" t="s">
        <v>1324</v>
      </c>
    </row>
    <row r="211" spans="1:51" s="13" customFormat="1" ht="12">
      <c r="A211" s="13"/>
      <c r="B211" s="259"/>
      <c r="C211" s="260"/>
      <c r="D211" s="261" t="s">
        <v>223</v>
      </c>
      <c r="E211" s="262" t="s">
        <v>1</v>
      </c>
      <c r="F211" s="263" t="s">
        <v>1325</v>
      </c>
      <c r="G211" s="260"/>
      <c r="H211" s="264">
        <v>358.48</v>
      </c>
      <c r="I211" s="265"/>
      <c r="J211" s="260"/>
      <c r="K211" s="260"/>
      <c r="L211" s="266"/>
      <c r="M211" s="267"/>
      <c r="N211" s="268"/>
      <c r="O211" s="268"/>
      <c r="P211" s="268"/>
      <c r="Q211" s="268"/>
      <c r="R211" s="268"/>
      <c r="S211" s="268"/>
      <c r="T211" s="26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70" t="s">
        <v>223</v>
      </c>
      <c r="AU211" s="270" t="s">
        <v>82</v>
      </c>
      <c r="AV211" s="13" t="s">
        <v>82</v>
      </c>
      <c r="AW211" s="13" t="s">
        <v>30</v>
      </c>
      <c r="AX211" s="13" t="s">
        <v>80</v>
      </c>
      <c r="AY211" s="270" t="s">
        <v>174</v>
      </c>
    </row>
    <row r="212" spans="1:65" s="2" customFormat="1" ht="21.6" customHeight="1">
      <c r="A212" s="39"/>
      <c r="B212" s="40"/>
      <c r="C212" s="245" t="s">
        <v>374</v>
      </c>
      <c r="D212" s="245" t="s">
        <v>176</v>
      </c>
      <c r="E212" s="246" t="s">
        <v>402</v>
      </c>
      <c r="F212" s="247" t="s">
        <v>403</v>
      </c>
      <c r="G212" s="248" t="s">
        <v>188</v>
      </c>
      <c r="H212" s="249">
        <v>51.15</v>
      </c>
      <c r="I212" s="250"/>
      <c r="J212" s="251">
        <f>ROUND(I212*H212,2)</f>
        <v>0</v>
      </c>
      <c r="K212" s="252"/>
      <c r="L212" s="45"/>
      <c r="M212" s="253" t="s">
        <v>1</v>
      </c>
      <c r="N212" s="254" t="s">
        <v>38</v>
      </c>
      <c r="O212" s="92"/>
      <c r="P212" s="255">
        <f>O212*H212</f>
        <v>0</v>
      </c>
      <c r="Q212" s="255">
        <v>0</v>
      </c>
      <c r="R212" s="255">
        <f>Q212*H212</f>
        <v>0</v>
      </c>
      <c r="S212" s="255">
        <v>0</v>
      </c>
      <c r="T212" s="256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57" t="s">
        <v>241</v>
      </c>
      <c r="AT212" s="257" t="s">
        <v>176</v>
      </c>
      <c r="AU212" s="257" t="s">
        <v>82</v>
      </c>
      <c r="AY212" s="18" t="s">
        <v>174</v>
      </c>
      <c r="BE212" s="258">
        <f>IF(N212="základní",J212,0)</f>
        <v>0</v>
      </c>
      <c r="BF212" s="258">
        <f>IF(N212="snížená",J212,0)</f>
        <v>0</v>
      </c>
      <c r="BG212" s="258">
        <f>IF(N212="zákl. přenesená",J212,0)</f>
        <v>0</v>
      </c>
      <c r="BH212" s="258">
        <f>IF(N212="sníž. přenesená",J212,0)</f>
        <v>0</v>
      </c>
      <c r="BI212" s="258">
        <f>IF(N212="nulová",J212,0)</f>
        <v>0</v>
      </c>
      <c r="BJ212" s="18" t="s">
        <v>80</v>
      </c>
      <c r="BK212" s="258">
        <f>ROUND(I212*H212,2)</f>
        <v>0</v>
      </c>
      <c r="BL212" s="18" t="s">
        <v>241</v>
      </c>
      <c r="BM212" s="257" t="s">
        <v>1326</v>
      </c>
    </row>
    <row r="213" spans="1:51" s="13" customFormat="1" ht="12">
      <c r="A213" s="13"/>
      <c r="B213" s="259"/>
      <c r="C213" s="260"/>
      <c r="D213" s="261" t="s">
        <v>223</v>
      </c>
      <c r="E213" s="262" t="s">
        <v>1</v>
      </c>
      <c r="F213" s="263" t="s">
        <v>1308</v>
      </c>
      <c r="G213" s="260"/>
      <c r="H213" s="264">
        <v>51.15</v>
      </c>
      <c r="I213" s="265"/>
      <c r="J213" s="260"/>
      <c r="K213" s="260"/>
      <c r="L213" s="266"/>
      <c r="M213" s="267"/>
      <c r="N213" s="268"/>
      <c r="O213" s="268"/>
      <c r="P213" s="268"/>
      <c r="Q213" s="268"/>
      <c r="R213" s="268"/>
      <c r="S213" s="268"/>
      <c r="T213" s="26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70" t="s">
        <v>223</v>
      </c>
      <c r="AU213" s="270" t="s">
        <v>82</v>
      </c>
      <c r="AV213" s="13" t="s">
        <v>82</v>
      </c>
      <c r="AW213" s="13" t="s">
        <v>30</v>
      </c>
      <c r="AX213" s="13" t="s">
        <v>80</v>
      </c>
      <c r="AY213" s="270" t="s">
        <v>174</v>
      </c>
    </row>
    <row r="214" spans="1:65" s="2" customFormat="1" ht="14.4" customHeight="1">
      <c r="A214" s="39"/>
      <c r="B214" s="40"/>
      <c r="C214" s="271" t="s">
        <v>378</v>
      </c>
      <c r="D214" s="271" t="s">
        <v>242</v>
      </c>
      <c r="E214" s="272" t="s">
        <v>406</v>
      </c>
      <c r="F214" s="273" t="s">
        <v>407</v>
      </c>
      <c r="G214" s="274" t="s">
        <v>245</v>
      </c>
      <c r="H214" s="275">
        <v>0.015</v>
      </c>
      <c r="I214" s="276"/>
      <c r="J214" s="277">
        <f>ROUND(I214*H214,2)</f>
        <v>0</v>
      </c>
      <c r="K214" s="278"/>
      <c r="L214" s="279"/>
      <c r="M214" s="280" t="s">
        <v>1</v>
      </c>
      <c r="N214" s="281" t="s">
        <v>38</v>
      </c>
      <c r="O214" s="92"/>
      <c r="P214" s="255">
        <f>O214*H214</f>
        <v>0</v>
      </c>
      <c r="Q214" s="255">
        <v>1</v>
      </c>
      <c r="R214" s="255">
        <f>Q214*H214</f>
        <v>0.015</v>
      </c>
      <c r="S214" s="255">
        <v>0</v>
      </c>
      <c r="T214" s="256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57" t="s">
        <v>315</v>
      </c>
      <c r="AT214" s="257" t="s">
        <v>242</v>
      </c>
      <c r="AU214" s="257" t="s">
        <v>82</v>
      </c>
      <c r="AY214" s="18" t="s">
        <v>174</v>
      </c>
      <c r="BE214" s="258">
        <f>IF(N214="základní",J214,0)</f>
        <v>0</v>
      </c>
      <c r="BF214" s="258">
        <f>IF(N214="snížená",J214,0)</f>
        <v>0</v>
      </c>
      <c r="BG214" s="258">
        <f>IF(N214="zákl. přenesená",J214,0)</f>
        <v>0</v>
      </c>
      <c r="BH214" s="258">
        <f>IF(N214="sníž. přenesená",J214,0)</f>
        <v>0</v>
      </c>
      <c r="BI214" s="258">
        <f>IF(N214="nulová",J214,0)</f>
        <v>0</v>
      </c>
      <c r="BJ214" s="18" t="s">
        <v>80</v>
      </c>
      <c r="BK214" s="258">
        <f>ROUND(I214*H214,2)</f>
        <v>0</v>
      </c>
      <c r="BL214" s="18" t="s">
        <v>241</v>
      </c>
      <c r="BM214" s="257" t="s">
        <v>1327</v>
      </c>
    </row>
    <row r="215" spans="1:51" s="13" customFormat="1" ht="12">
      <c r="A215" s="13"/>
      <c r="B215" s="259"/>
      <c r="C215" s="260"/>
      <c r="D215" s="261" t="s">
        <v>223</v>
      </c>
      <c r="E215" s="262" t="s">
        <v>1</v>
      </c>
      <c r="F215" s="263" t="s">
        <v>1328</v>
      </c>
      <c r="G215" s="260"/>
      <c r="H215" s="264">
        <v>0.015</v>
      </c>
      <c r="I215" s="265"/>
      <c r="J215" s="260"/>
      <c r="K215" s="260"/>
      <c r="L215" s="266"/>
      <c r="M215" s="267"/>
      <c r="N215" s="268"/>
      <c r="O215" s="268"/>
      <c r="P215" s="268"/>
      <c r="Q215" s="268"/>
      <c r="R215" s="268"/>
      <c r="S215" s="268"/>
      <c r="T215" s="26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70" t="s">
        <v>223</v>
      </c>
      <c r="AU215" s="270" t="s">
        <v>82</v>
      </c>
      <c r="AV215" s="13" t="s">
        <v>82</v>
      </c>
      <c r="AW215" s="13" t="s">
        <v>30</v>
      </c>
      <c r="AX215" s="13" t="s">
        <v>80</v>
      </c>
      <c r="AY215" s="270" t="s">
        <v>174</v>
      </c>
    </row>
    <row r="216" spans="1:65" s="2" customFormat="1" ht="21.6" customHeight="1">
      <c r="A216" s="39"/>
      <c r="B216" s="40"/>
      <c r="C216" s="245" t="s">
        <v>382</v>
      </c>
      <c r="D216" s="245" t="s">
        <v>176</v>
      </c>
      <c r="E216" s="246" t="s">
        <v>1329</v>
      </c>
      <c r="F216" s="247" t="s">
        <v>1330</v>
      </c>
      <c r="G216" s="248" t="s">
        <v>188</v>
      </c>
      <c r="H216" s="249">
        <v>102.3</v>
      </c>
      <c r="I216" s="250"/>
      <c r="J216" s="251">
        <f>ROUND(I216*H216,2)</f>
        <v>0</v>
      </c>
      <c r="K216" s="252"/>
      <c r="L216" s="45"/>
      <c r="M216" s="253" t="s">
        <v>1</v>
      </c>
      <c r="N216" s="254" t="s">
        <v>38</v>
      </c>
      <c r="O216" s="92"/>
      <c r="P216" s="255">
        <f>O216*H216</f>
        <v>0</v>
      </c>
      <c r="Q216" s="255">
        <v>0.0004</v>
      </c>
      <c r="R216" s="255">
        <f>Q216*H216</f>
        <v>0.04092</v>
      </c>
      <c r="S216" s="255">
        <v>0</v>
      </c>
      <c r="T216" s="256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57" t="s">
        <v>241</v>
      </c>
      <c r="AT216" s="257" t="s">
        <v>176</v>
      </c>
      <c r="AU216" s="257" t="s">
        <v>82</v>
      </c>
      <c r="AY216" s="18" t="s">
        <v>174</v>
      </c>
      <c r="BE216" s="258">
        <f>IF(N216="základní",J216,0)</f>
        <v>0</v>
      </c>
      <c r="BF216" s="258">
        <f>IF(N216="snížená",J216,0)</f>
        <v>0</v>
      </c>
      <c r="BG216" s="258">
        <f>IF(N216="zákl. přenesená",J216,0)</f>
        <v>0</v>
      </c>
      <c r="BH216" s="258">
        <f>IF(N216="sníž. přenesená",J216,0)</f>
        <v>0</v>
      </c>
      <c r="BI216" s="258">
        <f>IF(N216="nulová",J216,0)</f>
        <v>0</v>
      </c>
      <c r="BJ216" s="18" t="s">
        <v>80</v>
      </c>
      <c r="BK216" s="258">
        <f>ROUND(I216*H216,2)</f>
        <v>0</v>
      </c>
      <c r="BL216" s="18" t="s">
        <v>241</v>
      </c>
      <c r="BM216" s="257" t="s">
        <v>1331</v>
      </c>
    </row>
    <row r="217" spans="1:51" s="13" customFormat="1" ht="12">
      <c r="A217" s="13"/>
      <c r="B217" s="259"/>
      <c r="C217" s="260"/>
      <c r="D217" s="261" t="s">
        <v>223</v>
      </c>
      <c r="E217" s="262" t="s">
        <v>1</v>
      </c>
      <c r="F217" s="263" t="s">
        <v>1332</v>
      </c>
      <c r="G217" s="260"/>
      <c r="H217" s="264">
        <v>102.3</v>
      </c>
      <c r="I217" s="265"/>
      <c r="J217" s="260"/>
      <c r="K217" s="260"/>
      <c r="L217" s="266"/>
      <c r="M217" s="267"/>
      <c r="N217" s="268"/>
      <c r="O217" s="268"/>
      <c r="P217" s="268"/>
      <c r="Q217" s="268"/>
      <c r="R217" s="268"/>
      <c r="S217" s="268"/>
      <c r="T217" s="26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70" t="s">
        <v>223</v>
      </c>
      <c r="AU217" s="270" t="s">
        <v>82</v>
      </c>
      <c r="AV217" s="13" t="s">
        <v>82</v>
      </c>
      <c r="AW217" s="13" t="s">
        <v>30</v>
      </c>
      <c r="AX217" s="13" t="s">
        <v>80</v>
      </c>
      <c r="AY217" s="270" t="s">
        <v>174</v>
      </c>
    </row>
    <row r="218" spans="1:65" s="2" customFormat="1" ht="43.2" customHeight="1">
      <c r="A218" s="39"/>
      <c r="B218" s="40"/>
      <c r="C218" s="271" t="s">
        <v>387</v>
      </c>
      <c r="D218" s="271" t="s">
        <v>242</v>
      </c>
      <c r="E218" s="272" t="s">
        <v>1333</v>
      </c>
      <c r="F218" s="273" t="s">
        <v>1334</v>
      </c>
      <c r="G218" s="274" t="s">
        <v>188</v>
      </c>
      <c r="H218" s="275">
        <v>117.645</v>
      </c>
      <c r="I218" s="276"/>
      <c r="J218" s="277">
        <f>ROUND(I218*H218,2)</f>
        <v>0</v>
      </c>
      <c r="K218" s="278"/>
      <c r="L218" s="279"/>
      <c r="M218" s="280" t="s">
        <v>1</v>
      </c>
      <c r="N218" s="281" t="s">
        <v>38</v>
      </c>
      <c r="O218" s="92"/>
      <c r="P218" s="255">
        <f>O218*H218</f>
        <v>0</v>
      </c>
      <c r="Q218" s="255">
        <v>0.0038</v>
      </c>
      <c r="R218" s="255">
        <f>Q218*H218</f>
        <v>0.447051</v>
      </c>
      <c r="S218" s="255">
        <v>0</v>
      </c>
      <c r="T218" s="256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57" t="s">
        <v>315</v>
      </c>
      <c r="AT218" s="257" t="s">
        <v>242</v>
      </c>
      <c r="AU218" s="257" t="s">
        <v>82</v>
      </c>
      <c r="AY218" s="18" t="s">
        <v>174</v>
      </c>
      <c r="BE218" s="258">
        <f>IF(N218="základní",J218,0)</f>
        <v>0</v>
      </c>
      <c r="BF218" s="258">
        <f>IF(N218="snížená",J218,0)</f>
        <v>0</v>
      </c>
      <c r="BG218" s="258">
        <f>IF(N218="zákl. přenesená",J218,0)</f>
        <v>0</v>
      </c>
      <c r="BH218" s="258">
        <f>IF(N218="sníž. přenesená",J218,0)</f>
        <v>0</v>
      </c>
      <c r="BI218" s="258">
        <f>IF(N218="nulová",J218,0)</f>
        <v>0</v>
      </c>
      <c r="BJ218" s="18" t="s">
        <v>80</v>
      </c>
      <c r="BK218" s="258">
        <f>ROUND(I218*H218,2)</f>
        <v>0</v>
      </c>
      <c r="BL218" s="18" t="s">
        <v>241</v>
      </c>
      <c r="BM218" s="257" t="s">
        <v>1335</v>
      </c>
    </row>
    <row r="219" spans="1:51" s="13" customFormat="1" ht="12">
      <c r="A219" s="13"/>
      <c r="B219" s="259"/>
      <c r="C219" s="260"/>
      <c r="D219" s="261" t="s">
        <v>223</v>
      </c>
      <c r="E219" s="262" t="s">
        <v>1</v>
      </c>
      <c r="F219" s="263" t="s">
        <v>1336</v>
      </c>
      <c r="G219" s="260"/>
      <c r="H219" s="264">
        <v>117.645</v>
      </c>
      <c r="I219" s="265"/>
      <c r="J219" s="260"/>
      <c r="K219" s="260"/>
      <c r="L219" s="266"/>
      <c r="M219" s="267"/>
      <c r="N219" s="268"/>
      <c r="O219" s="268"/>
      <c r="P219" s="268"/>
      <c r="Q219" s="268"/>
      <c r="R219" s="268"/>
      <c r="S219" s="268"/>
      <c r="T219" s="26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70" t="s">
        <v>223</v>
      </c>
      <c r="AU219" s="270" t="s">
        <v>82</v>
      </c>
      <c r="AV219" s="13" t="s">
        <v>82</v>
      </c>
      <c r="AW219" s="13" t="s">
        <v>30</v>
      </c>
      <c r="AX219" s="13" t="s">
        <v>80</v>
      </c>
      <c r="AY219" s="270" t="s">
        <v>174</v>
      </c>
    </row>
    <row r="220" spans="1:65" s="2" customFormat="1" ht="21.6" customHeight="1">
      <c r="A220" s="39"/>
      <c r="B220" s="40"/>
      <c r="C220" s="245" t="s">
        <v>393</v>
      </c>
      <c r="D220" s="245" t="s">
        <v>176</v>
      </c>
      <c r="E220" s="246" t="s">
        <v>745</v>
      </c>
      <c r="F220" s="247" t="s">
        <v>746</v>
      </c>
      <c r="G220" s="248" t="s">
        <v>747</v>
      </c>
      <c r="H220" s="296"/>
      <c r="I220" s="250"/>
      <c r="J220" s="251">
        <f>ROUND(I220*H220,2)</f>
        <v>0</v>
      </c>
      <c r="K220" s="252"/>
      <c r="L220" s="45"/>
      <c r="M220" s="253" t="s">
        <v>1</v>
      </c>
      <c r="N220" s="254" t="s">
        <v>38</v>
      </c>
      <c r="O220" s="92"/>
      <c r="P220" s="255">
        <f>O220*H220</f>
        <v>0</v>
      </c>
      <c r="Q220" s="255">
        <v>0</v>
      </c>
      <c r="R220" s="255">
        <f>Q220*H220</f>
        <v>0</v>
      </c>
      <c r="S220" s="255">
        <v>0</v>
      </c>
      <c r="T220" s="256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57" t="s">
        <v>241</v>
      </c>
      <c r="AT220" s="257" t="s">
        <v>176</v>
      </c>
      <c r="AU220" s="257" t="s">
        <v>82</v>
      </c>
      <c r="AY220" s="18" t="s">
        <v>174</v>
      </c>
      <c r="BE220" s="258">
        <f>IF(N220="základní",J220,0)</f>
        <v>0</v>
      </c>
      <c r="BF220" s="258">
        <f>IF(N220="snížená",J220,0)</f>
        <v>0</v>
      </c>
      <c r="BG220" s="258">
        <f>IF(N220="zákl. přenesená",J220,0)</f>
        <v>0</v>
      </c>
      <c r="BH220" s="258">
        <f>IF(N220="sníž. přenesená",J220,0)</f>
        <v>0</v>
      </c>
      <c r="BI220" s="258">
        <f>IF(N220="nulová",J220,0)</f>
        <v>0</v>
      </c>
      <c r="BJ220" s="18" t="s">
        <v>80</v>
      </c>
      <c r="BK220" s="258">
        <f>ROUND(I220*H220,2)</f>
        <v>0</v>
      </c>
      <c r="BL220" s="18" t="s">
        <v>241</v>
      </c>
      <c r="BM220" s="257" t="s">
        <v>1337</v>
      </c>
    </row>
    <row r="221" spans="1:63" s="12" customFormat="1" ht="22.8" customHeight="1">
      <c r="A221" s="12"/>
      <c r="B221" s="229"/>
      <c r="C221" s="230"/>
      <c r="D221" s="231" t="s">
        <v>72</v>
      </c>
      <c r="E221" s="243" t="s">
        <v>755</v>
      </c>
      <c r="F221" s="243" t="s">
        <v>756</v>
      </c>
      <c r="G221" s="230"/>
      <c r="H221" s="230"/>
      <c r="I221" s="233"/>
      <c r="J221" s="244">
        <f>BK221</f>
        <v>0</v>
      </c>
      <c r="K221" s="230"/>
      <c r="L221" s="235"/>
      <c r="M221" s="236"/>
      <c r="N221" s="237"/>
      <c r="O221" s="237"/>
      <c r="P221" s="238">
        <f>SUM(P222:P224)</f>
        <v>0</v>
      </c>
      <c r="Q221" s="237"/>
      <c r="R221" s="238">
        <f>SUM(R222:R224)</f>
        <v>0</v>
      </c>
      <c r="S221" s="237"/>
      <c r="T221" s="239">
        <f>SUM(T222:T224)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40" t="s">
        <v>82</v>
      </c>
      <c r="AT221" s="241" t="s">
        <v>72</v>
      </c>
      <c r="AU221" s="241" t="s">
        <v>80</v>
      </c>
      <c r="AY221" s="240" t="s">
        <v>174</v>
      </c>
      <c r="BK221" s="242">
        <f>SUM(BK222:BK224)</f>
        <v>0</v>
      </c>
    </row>
    <row r="222" spans="1:65" s="2" customFormat="1" ht="14.4" customHeight="1">
      <c r="A222" s="39"/>
      <c r="B222" s="40"/>
      <c r="C222" s="245" t="s">
        <v>401</v>
      </c>
      <c r="D222" s="245" t="s">
        <v>176</v>
      </c>
      <c r="E222" s="246" t="s">
        <v>1338</v>
      </c>
      <c r="F222" s="247" t="s">
        <v>1339</v>
      </c>
      <c r="G222" s="248" t="s">
        <v>188</v>
      </c>
      <c r="H222" s="249">
        <v>166.4</v>
      </c>
      <c r="I222" s="250"/>
      <c r="J222" s="251">
        <f>ROUND(I222*H222,2)</f>
        <v>0</v>
      </c>
      <c r="K222" s="252"/>
      <c r="L222" s="45"/>
      <c r="M222" s="253" t="s">
        <v>1</v>
      </c>
      <c r="N222" s="254" t="s">
        <v>38</v>
      </c>
      <c r="O222" s="92"/>
      <c r="P222" s="255">
        <f>O222*H222</f>
        <v>0</v>
      </c>
      <c r="Q222" s="255">
        <v>0</v>
      </c>
      <c r="R222" s="255">
        <f>Q222*H222</f>
        <v>0</v>
      </c>
      <c r="S222" s="255">
        <v>0</v>
      </c>
      <c r="T222" s="256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57" t="s">
        <v>241</v>
      </c>
      <c r="AT222" s="257" t="s">
        <v>176</v>
      </c>
      <c r="AU222" s="257" t="s">
        <v>82</v>
      </c>
      <c r="AY222" s="18" t="s">
        <v>174</v>
      </c>
      <c r="BE222" s="258">
        <f>IF(N222="základní",J222,0)</f>
        <v>0</v>
      </c>
      <c r="BF222" s="258">
        <f>IF(N222="snížená",J222,0)</f>
        <v>0</v>
      </c>
      <c r="BG222" s="258">
        <f>IF(N222="zákl. přenesená",J222,0)</f>
        <v>0</v>
      </c>
      <c r="BH222" s="258">
        <f>IF(N222="sníž. přenesená",J222,0)</f>
        <v>0</v>
      </c>
      <c r="BI222" s="258">
        <f>IF(N222="nulová",J222,0)</f>
        <v>0</v>
      </c>
      <c r="BJ222" s="18" t="s">
        <v>80</v>
      </c>
      <c r="BK222" s="258">
        <f>ROUND(I222*H222,2)</f>
        <v>0</v>
      </c>
      <c r="BL222" s="18" t="s">
        <v>241</v>
      </c>
      <c r="BM222" s="257" t="s">
        <v>1340</v>
      </c>
    </row>
    <row r="223" spans="1:51" s="13" customFormat="1" ht="12">
      <c r="A223" s="13"/>
      <c r="B223" s="259"/>
      <c r="C223" s="260"/>
      <c r="D223" s="261" t="s">
        <v>223</v>
      </c>
      <c r="E223" s="262" t="s">
        <v>1</v>
      </c>
      <c r="F223" s="263" t="s">
        <v>1341</v>
      </c>
      <c r="G223" s="260"/>
      <c r="H223" s="264">
        <v>166.4</v>
      </c>
      <c r="I223" s="265"/>
      <c r="J223" s="260"/>
      <c r="K223" s="260"/>
      <c r="L223" s="266"/>
      <c r="M223" s="267"/>
      <c r="N223" s="268"/>
      <c r="O223" s="268"/>
      <c r="P223" s="268"/>
      <c r="Q223" s="268"/>
      <c r="R223" s="268"/>
      <c r="S223" s="268"/>
      <c r="T223" s="26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70" t="s">
        <v>223</v>
      </c>
      <c r="AU223" s="270" t="s">
        <v>82</v>
      </c>
      <c r="AV223" s="13" t="s">
        <v>82</v>
      </c>
      <c r="AW223" s="13" t="s">
        <v>30</v>
      </c>
      <c r="AX223" s="13" t="s">
        <v>80</v>
      </c>
      <c r="AY223" s="270" t="s">
        <v>174</v>
      </c>
    </row>
    <row r="224" spans="1:65" s="2" customFormat="1" ht="21.6" customHeight="1">
      <c r="A224" s="39"/>
      <c r="B224" s="40"/>
      <c r="C224" s="245" t="s">
        <v>405</v>
      </c>
      <c r="D224" s="245" t="s">
        <v>176</v>
      </c>
      <c r="E224" s="246" t="s">
        <v>829</v>
      </c>
      <c r="F224" s="247" t="s">
        <v>830</v>
      </c>
      <c r="G224" s="248" t="s">
        <v>747</v>
      </c>
      <c r="H224" s="296"/>
      <c r="I224" s="250"/>
      <c r="J224" s="251">
        <f>ROUND(I224*H224,2)</f>
        <v>0</v>
      </c>
      <c r="K224" s="252"/>
      <c r="L224" s="45"/>
      <c r="M224" s="253" t="s">
        <v>1</v>
      </c>
      <c r="N224" s="254" t="s">
        <v>38</v>
      </c>
      <c r="O224" s="92"/>
      <c r="P224" s="255">
        <f>O224*H224</f>
        <v>0</v>
      </c>
      <c r="Q224" s="255">
        <v>0</v>
      </c>
      <c r="R224" s="255">
        <f>Q224*H224</f>
        <v>0</v>
      </c>
      <c r="S224" s="255">
        <v>0</v>
      </c>
      <c r="T224" s="256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57" t="s">
        <v>241</v>
      </c>
      <c r="AT224" s="257" t="s">
        <v>176</v>
      </c>
      <c r="AU224" s="257" t="s">
        <v>82</v>
      </c>
      <c r="AY224" s="18" t="s">
        <v>174</v>
      </c>
      <c r="BE224" s="258">
        <f>IF(N224="základní",J224,0)</f>
        <v>0</v>
      </c>
      <c r="BF224" s="258">
        <f>IF(N224="snížená",J224,0)</f>
        <v>0</v>
      </c>
      <c r="BG224" s="258">
        <f>IF(N224="zákl. přenesená",J224,0)</f>
        <v>0</v>
      </c>
      <c r="BH224" s="258">
        <f>IF(N224="sníž. přenesená",J224,0)</f>
        <v>0</v>
      </c>
      <c r="BI224" s="258">
        <f>IF(N224="nulová",J224,0)</f>
        <v>0</v>
      </c>
      <c r="BJ224" s="18" t="s">
        <v>80</v>
      </c>
      <c r="BK224" s="258">
        <f>ROUND(I224*H224,2)</f>
        <v>0</v>
      </c>
      <c r="BL224" s="18" t="s">
        <v>241</v>
      </c>
      <c r="BM224" s="257" t="s">
        <v>1342</v>
      </c>
    </row>
    <row r="225" spans="1:63" s="12" customFormat="1" ht="22.8" customHeight="1">
      <c r="A225" s="12"/>
      <c r="B225" s="229"/>
      <c r="C225" s="230"/>
      <c r="D225" s="231" t="s">
        <v>72</v>
      </c>
      <c r="E225" s="243" t="s">
        <v>1009</v>
      </c>
      <c r="F225" s="243" t="s">
        <v>1010</v>
      </c>
      <c r="G225" s="230"/>
      <c r="H225" s="230"/>
      <c r="I225" s="233"/>
      <c r="J225" s="244">
        <f>BK225</f>
        <v>0</v>
      </c>
      <c r="K225" s="230"/>
      <c r="L225" s="235"/>
      <c r="M225" s="236"/>
      <c r="N225" s="237"/>
      <c r="O225" s="237"/>
      <c r="P225" s="238">
        <f>SUM(P226:P236)</f>
        <v>0</v>
      </c>
      <c r="Q225" s="237"/>
      <c r="R225" s="238">
        <f>SUM(R226:R236)</f>
        <v>0</v>
      </c>
      <c r="S225" s="237"/>
      <c r="T225" s="239">
        <f>SUM(T226:T236)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40" t="s">
        <v>82</v>
      </c>
      <c r="AT225" s="241" t="s">
        <v>72</v>
      </c>
      <c r="AU225" s="241" t="s">
        <v>80</v>
      </c>
      <c r="AY225" s="240" t="s">
        <v>174</v>
      </c>
      <c r="BK225" s="242">
        <f>SUM(BK226:BK236)</f>
        <v>0</v>
      </c>
    </row>
    <row r="226" spans="1:65" s="2" customFormat="1" ht="14.4" customHeight="1">
      <c r="A226" s="39"/>
      <c r="B226" s="40"/>
      <c r="C226" s="245" t="s">
        <v>606</v>
      </c>
      <c r="D226" s="245" t="s">
        <v>176</v>
      </c>
      <c r="E226" s="246" t="s">
        <v>1343</v>
      </c>
      <c r="F226" s="247" t="s">
        <v>1344</v>
      </c>
      <c r="G226" s="248" t="s">
        <v>273</v>
      </c>
      <c r="H226" s="249">
        <v>18436</v>
      </c>
      <c r="I226" s="250"/>
      <c r="J226" s="251">
        <f>ROUND(I226*H226,2)</f>
        <v>0</v>
      </c>
      <c r="K226" s="252"/>
      <c r="L226" s="45"/>
      <c r="M226" s="253" t="s">
        <v>1</v>
      </c>
      <c r="N226" s="254" t="s">
        <v>38</v>
      </c>
      <c r="O226" s="92"/>
      <c r="P226" s="255">
        <f>O226*H226</f>
        <v>0</v>
      </c>
      <c r="Q226" s="255">
        <v>0</v>
      </c>
      <c r="R226" s="255">
        <f>Q226*H226</f>
        <v>0</v>
      </c>
      <c r="S226" s="255">
        <v>0</v>
      </c>
      <c r="T226" s="256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57" t="s">
        <v>241</v>
      </c>
      <c r="AT226" s="257" t="s">
        <v>176</v>
      </c>
      <c r="AU226" s="257" t="s">
        <v>82</v>
      </c>
      <c r="AY226" s="18" t="s">
        <v>174</v>
      </c>
      <c r="BE226" s="258">
        <f>IF(N226="základní",J226,0)</f>
        <v>0</v>
      </c>
      <c r="BF226" s="258">
        <f>IF(N226="snížená",J226,0)</f>
        <v>0</v>
      </c>
      <c r="BG226" s="258">
        <f>IF(N226="zákl. přenesená",J226,0)</f>
        <v>0</v>
      </c>
      <c r="BH226" s="258">
        <f>IF(N226="sníž. přenesená",J226,0)</f>
        <v>0</v>
      </c>
      <c r="BI226" s="258">
        <f>IF(N226="nulová",J226,0)</f>
        <v>0</v>
      </c>
      <c r="BJ226" s="18" t="s">
        <v>80</v>
      </c>
      <c r="BK226" s="258">
        <f>ROUND(I226*H226,2)</f>
        <v>0</v>
      </c>
      <c r="BL226" s="18" t="s">
        <v>241</v>
      </c>
      <c r="BM226" s="257" t="s">
        <v>1345</v>
      </c>
    </row>
    <row r="227" spans="1:51" s="13" customFormat="1" ht="12">
      <c r="A227" s="13"/>
      <c r="B227" s="259"/>
      <c r="C227" s="260"/>
      <c r="D227" s="261" t="s">
        <v>223</v>
      </c>
      <c r="E227" s="262" t="s">
        <v>1</v>
      </c>
      <c r="F227" s="263" t="s">
        <v>1346</v>
      </c>
      <c r="G227" s="260"/>
      <c r="H227" s="264">
        <v>18436</v>
      </c>
      <c r="I227" s="265"/>
      <c r="J227" s="260"/>
      <c r="K227" s="260"/>
      <c r="L227" s="266"/>
      <c r="M227" s="267"/>
      <c r="N227" s="268"/>
      <c r="O227" s="268"/>
      <c r="P227" s="268"/>
      <c r="Q227" s="268"/>
      <c r="R227" s="268"/>
      <c r="S227" s="268"/>
      <c r="T227" s="26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70" t="s">
        <v>223</v>
      </c>
      <c r="AU227" s="270" t="s">
        <v>82</v>
      </c>
      <c r="AV227" s="13" t="s">
        <v>82</v>
      </c>
      <c r="AW227" s="13" t="s">
        <v>30</v>
      </c>
      <c r="AX227" s="13" t="s">
        <v>80</v>
      </c>
      <c r="AY227" s="270" t="s">
        <v>174</v>
      </c>
    </row>
    <row r="228" spans="1:65" s="2" customFormat="1" ht="21.6" customHeight="1">
      <c r="A228" s="39"/>
      <c r="B228" s="40"/>
      <c r="C228" s="245" t="s">
        <v>611</v>
      </c>
      <c r="D228" s="245" t="s">
        <v>176</v>
      </c>
      <c r="E228" s="246" t="s">
        <v>1022</v>
      </c>
      <c r="F228" s="247" t="s">
        <v>1347</v>
      </c>
      <c r="G228" s="248" t="s">
        <v>987</v>
      </c>
      <c r="H228" s="249">
        <v>1</v>
      </c>
      <c r="I228" s="250"/>
      <c r="J228" s="251">
        <f>ROUND(I228*H228,2)</f>
        <v>0</v>
      </c>
      <c r="K228" s="252"/>
      <c r="L228" s="45"/>
      <c r="M228" s="253" t="s">
        <v>1</v>
      </c>
      <c r="N228" s="254" t="s">
        <v>38</v>
      </c>
      <c r="O228" s="92"/>
      <c r="P228" s="255">
        <f>O228*H228</f>
        <v>0</v>
      </c>
      <c r="Q228" s="255">
        <v>0</v>
      </c>
      <c r="R228" s="255">
        <f>Q228*H228</f>
        <v>0</v>
      </c>
      <c r="S228" s="255">
        <v>0</v>
      </c>
      <c r="T228" s="256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57" t="s">
        <v>241</v>
      </c>
      <c r="AT228" s="257" t="s">
        <v>176</v>
      </c>
      <c r="AU228" s="257" t="s">
        <v>82</v>
      </c>
      <c r="AY228" s="18" t="s">
        <v>174</v>
      </c>
      <c r="BE228" s="258">
        <f>IF(N228="základní",J228,0)</f>
        <v>0</v>
      </c>
      <c r="BF228" s="258">
        <f>IF(N228="snížená",J228,0)</f>
        <v>0</v>
      </c>
      <c r="BG228" s="258">
        <f>IF(N228="zákl. přenesená",J228,0)</f>
        <v>0</v>
      </c>
      <c r="BH228" s="258">
        <f>IF(N228="sníž. přenesená",J228,0)</f>
        <v>0</v>
      </c>
      <c r="BI228" s="258">
        <f>IF(N228="nulová",J228,0)</f>
        <v>0</v>
      </c>
      <c r="BJ228" s="18" t="s">
        <v>80</v>
      </c>
      <c r="BK228" s="258">
        <f>ROUND(I228*H228,2)</f>
        <v>0</v>
      </c>
      <c r="BL228" s="18" t="s">
        <v>241</v>
      </c>
      <c r="BM228" s="257" t="s">
        <v>1348</v>
      </c>
    </row>
    <row r="229" spans="1:51" s="13" customFormat="1" ht="12">
      <c r="A229" s="13"/>
      <c r="B229" s="259"/>
      <c r="C229" s="260"/>
      <c r="D229" s="261" t="s">
        <v>223</v>
      </c>
      <c r="E229" s="262" t="s">
        <v>1</v>
      </c>
      <c r="F229" s="263" t="s">
        <v>1349</v>
      </c>
      <c r="G229" s="260"/>
      <c r="H229" s="264">
        <v>1</v>
      </c>
      <c r="I229" s="265"/>
      <c r="J229" s="260"/>
      <c r="K229" s="260"/>
      <c r="L229" s="266"/>
      <c r="M229" s="267"/>
      <c r="N229" s="268"/>
      <c r="O229" s="268"/>
      <c r="P229" s="268"/>
      <c r="Q229" s="268"/>
      <c r="R229" s="268"/>
      <c r="S229" s="268"/>
      <c r="T229" s="26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70" t="s">
        <v>223</v>
      </c>
      <c r="AU229" s="270" t="s">
        <v>82</v>
      </c>
      <c r="AV229" s="13" t="s">
        <v>82</v>
      </c>
      <c r="AW229" s="13" t="s">
        <v>30</v>
      </c>
      <c r="AX229" s="13" t="s">
        <v>80</v>
      </c>
      <c r="AY229" s="270" t="s">
        <v>174</v>
      </c>
    </row>
    <row r="230" spans="1:65" s="2" customFormat="1" ht="21.6" customHeight="1">
      <c r="A230" s="39"/>
      <c r="B230" s="40"/>
      <c r="C230" s="245" t="s">
        <v>616</v>
      </c>
      <c r="D230" s="245" t="s">
        <v>176</v>
      </c>
      <c r="E230" s="246" t="s">
        <v>1027</v>
      </c>
      <c r="F230" s="247" t="s">
        <v>1350</v>
      </c>
      <c r="G230" s="248" t="s">
        <v>987</v>
      </c>
      <c r="H230" s="249">
        <v>1</v>
      </c>
      <c r="I230" s="250"/>
      <c r="J230" s="251">
        <f>ROUND(I230*H230,2)</f>
        <v>0</v>
      </c>
      <c r="K230" s="252"/>
      <c r="L230" s="45"/>
      <c r="M230" s="253" t="s">
        <v>1</v>
      </c>
      <c r="N230" s="254" t="s">
        <v>38</v>
      </c>
      <c r="O230" s="92"/>
      <c r="P230" s="255">
        <f>O230*H230</f>
        <v>0</v>
      </c>
      <c r="Q230" s="255">
        <v>0</v>
      </c>
      <c r="R230" s="255">
        <f>Q230*H230</f>
        <v>0</v>
      </c>
      <c r="S230" s="255">
        <v>0</v>
      </c>
      <c r="T230" s="256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57" t="s">
        <v>241</v>
      </c>
      <c r="AT230" s="257" t="s">
        <v>176</v>
      </c>
      <c r="AU230" s="257" t="s">
        <v>82</v>
      </c>
      <c r="AY230" s="18" t="s">
        <v>174</v>
      </c>
      <c r="BE230" s="258">
        <f>IF(N230="základní",J230,0)</f>
        <v>0</v>
      </c>
      <c r="BF230" s="258">
        <f>IF(N230="snížená",J230,0)</f>
        <v>0</v>
      </c>
      <c r="BG230" s="258">
        <f>IF(N230="zákl. přenesená",J230,0)</f>
        <v>0</v>
      </c>
      <c r="BH230" s="258">
        <f>IF(N230="sníž. přenesená",J230,0)</f>
        <v>0</v>
      </c>
      <c r="BI230" s="258">
        <f>IF(N230="nulová",J230,0)</f>
        <v>0</v>
      </c>
      <c r="BJ230" s="18" t="s">
        <v>80</v>
      </c>
      <c r="BK230" s="258">
        <f>ROUND(I230*H230,2)</f>
        <v>0</v>
      </c>
      <c r="BL230" s="18" t="s">
        <v>241</v>
      </c>
      <c r="BM230" s="257" t="s">
        <v>1351</v>
      </c>
    </row>
    <row r="231" spans="1:51" s="13" customFormat="1" ht="12">
      <c r="A231" s="13"/>
      <c r="B231" s="259"/>
      <c r="C231" s="260"/>
      <c r="D231" s="261" t="s">
        <v>223</v>
      </c>
      <c r="E231" s="262" t="s">
        <v>1</v>
      </c>
      <c r="F231" s="263" t="s">
        <v>1352</v>
      </c>
      <c r="G231" s="260"/>
      <c r="H231" s="264">
        <v>1</v>
      </c>
      <c r="I231" s="265"/>
      <c r="J231" s="260"/>
      <c r="K231" s="260"/>
      <c r="L231" s="266"/>
      <c r="M231" s="267"/>
      <c r="N231" s="268"/>
      <c r="O231" s="268"/>
      <c r="P231" s="268"/>
      <c r="Q231" s="268"/>
      <c r="R231" s="268"/>
      <c r="S231" s="268"/>
      <c r="T231" s="26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70" t="s">
        <v>223</v>
      </c>
      <c r="AU231" s="270" t="s">
        <v>82</v>
      </c>
      <c r="AV231" s="13" t="s">
        <v>82</v>
      </c>
      <c r="AW231" s="13" t="s">
        <v>30</v>
      </c>
      <c r="AX231" s="13" t="s">
        <v>80</v>
      </c>
      <c r="AY231" s="270" t="s">
        <v>174</v>
      </c>
    </row>
    <row r="232" spans="1:65" s="2" customFormat="1" ht="14.4" customHeight="1">
      <c r="A232" s="39"/>
      <c r="B232" s="40"/>
      <c r="C232" s="245" t="s">
        <v>622</v>
      </c>
      <c r="D232" s="245" t="s">
        <v>176</v>
      </c>
      <c r="E232" s="246" t="s">
        <v>1037</v>
      </c>
      <c r="F232" s="247" t="s">
        <v>1353</v>
      </c>
      <c r="G232" s="248" t="s">
        <v>987</v>
      </c>
      <c r="H232" s="249">
        <v>1</v>
      </c>
      <c r="I232" s="250"/>
      <c r="J232" s="251">
        <f>ROUND(I232*H232,2)</f>
        <v>0</v>
      </c>
      <c r="K232" s="252"/>
      <c r="L232" s="45"/>
      <c r="M232" s="253" t="s">
        <v>1</v>
      </c>
      <c r="N232" s="254" t="s">
        <v>38</v>
      </c>
      <c r="O232" s="92"/>
      <c r="P232" s="255">
        <f>O232*H232</f>
        <v>0</v>
      </c>
      <c r="Q232" s="255">
        <v>0</v>
      </c>
      <c r="R232" s="255">
        <f>Q232*H232</f>
        <v>0</v>
      </c>
      <c r="S232" s="255">
        <v>0</v>
      </c>
      <c r="T232" s="256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57" t="s">
        <v>241</v>
      </c>
      <c r="AT232" s="257" t="s">
        <v>176</v>
      </c>
      <c r="AU232" s="257" t="s">
        <v>82</v>
      </c>
      <c r="AY232" s="18" t="s">
        <v>174</v>
      </c>
      <c r="BE232" s="258">
        <f>IF(N232="základní",J232,0)</f>
        <v>0</v>
      </c>
      <c r="BF232" s="258">
        <f>IF(N232="snížená",J232,0)</f>
        <v>0</v>
      </c>
      <c r="BG232" s="258">
        <f>IF(N232="zákl. přenesená",J232,0)</f>
        <v>0</v>
      </c>
      <c r="BH232" s="258">
        <f>IF(N232="sníž. přenesená",J232,0)</f>
        <v>0</v>
      </c>
      <c r="BI232" s="258">
        <f>IF(N232="nulová",J232,0)</f>
        <v>0</v>
      </c>
      <c r="BJ232" s="18" t="s">
        <v>80</v>
      </c>
      <c r="BK232" s="258">
        <f>ROUND(I232*H232,2)</f>
        <v>0</v>
      </c>
      <c r="BL232" s="18" t="s">
        <v>241</v>
      </c>
      <c r="BM232" s="257" t="s">
        <v>1354</v>
      </c>
    </row>
    <row r="233" spans="1:51" s="13" customFormat="1" ht="12">
      <c r="A233" s="13"/>
      <c r="B233" s="259"/>
      <c r="C233" s="260"/>
      <c r="D233" s="261" t="s">
        <v>223</v>
      </c>
      <c r="E233" s="262" t="s">
        <v>1</v>
      </c>
      <c r="F233" s="263" t="s">
        <v>1355</v>
      </c>
      <c r="G233" s="260"/>
      <c r="H233" s="264">
        <v>1</v>
      </c>
      <c r="I233" s="265"/>
      <c r="J233" s="260"/>
      <c r="K233" s="260"/>
      <c r="L233" s="266"/>
      <c r="M233" s="267"/>
      <c r="N233" s="268"/>
      <c r="O233" s="268"/>
      <c r="P233" s="268"/>
      <c r="Q233" s="268"/>
      <c r="R233" s="268"/>
      <c r="S233" s="268"/>
      <c r="T233" s="26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70" t="s">
        <v>223</v>
      </c>
      <c r="AU233" s="270" t="s">
        <v>82</v>
      </c>
      <c r="AV233" s="13" t="s">
        <v>82</v>
      </c>
      <c r="AW233" s="13" t="s">
        <v>30</v>
      </c>
      <c r="AX233" s="13" t="s">
        <v>80</v>
      </c>
      <c r="AY233" s="270" t="s">
        <v>174</v>
      </c>
    </row>
    <row r="234" spans="1:65" s="2" customFormat="1" ht="14.4" customHeight="1">
      <c r="A234" s="39"/>
      <c r="B234" s="40"/>
      <c r="C234" s="245" t="s">
        <v>627</v>
      </c>
      <c r="D234" s="245" t="s">
        <v>176</v>
      </c>
      <c r="E234" s="246" t="s">
        <v>1042</v>
      </c>
      <c r="F234" s="247" t="s">
        <v>1356</v>
      </c>
      <c r="G234" s="248" t="s">
        <v>987</v>
      </c>
      <c r="H234" s="249">
        <v>1</v>
      </c>
      <c r="I234" s="250"/>
      <c r="J234" s="251">
        <f>ROUND(I234*H234,2)</f>
        <v>0</v>
      </c>
      <c r="K234" s="252"/>
      <c r="L234" s="45"/>
      <c r="M234" s="253" t="s">
        <v>1</v>
      </c>
      <c r="N234" s="254" t="s">
        <v>38</v>
      </c>
      <c r="O234" s="92"/>
      <c r="P234" s="255">
        <f>O234*H234</f>
        <v>0</v>
      </c>
      <c r="Q234" s="255">
        <v>0</v>
      </c>
      <c r="R234" s="255">
        <f>Q234*H234</f>
        <v>0</v>
      </c>
      <c r="S234" s="255">
        <v>0</v>
      </c>
      <c r="T234" s="256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57" t="s">
        <v>241</v>
      </c>
      <c r="AT234" s="257" t="s">
        <v>176</v>
      </c>
      <c r="AU234" s="257" t="s">
        <v>82</v>
      </c>
      <c r="AY234" s="18" t="s">
        <v>174</v>
      </c>
      <c r="BE234" s="258">
        <f>IF(N234="základní",J234,0)</f>
        <v>0</v>
      </c>
      <c r="BF234" s="258">
        <f>IF(N234="snížená",J234,0)</f>
        <v>0</v>
      </c>
      <c r="BG234" s="258">
        <f>IF(N234="zákl. přenesená",J234,0)</f>
        <v>0</v>
      </c>
      <c r="BH234" s="258">
        <f>IF(N234="sníž. přenesená",J234,0)</f>
        <v>0</v>
      </c>
      <c r="BI234" s="258">
        <f>IF(N234="nulová",J234,0)</f>
        <v>0</v>
      </c>
      <c r="BJ234" s="18" t="s">
        <v>80</v>
      </c>
      <c r="BK234" s="258">
        <f>ROUND(I234*H234,2)</f>
        <v>0</v>
      </c>
      <c r="BL234" s="18" t="s">
        <v>241</v>
      </c>
      <c r="BM234" s="257" t="s">
        <v>1357</v>
      </c>
    </row>
    <row r="235" spans="1:51" s="13" customFormat="1" ht="12">
      <c r="A235" s="13"/>
      <c r="B235" s="259"/>
      <c r="C235" s="260"/>
      <c r="D235" s="261" t="s">
        <v>223</v>
      </c>
      <c r="E235" s="262" t="s">
        <v>1</v>
      </c>
      <c r="F235" s="263" t="s">
        <v>1358</v>
      </c>
      <c r="G235" s="260"/>
      <c r="H235" s="264">
        <v>1</v>
      </c>
      <c r="I235" s="265"/>
      <c r="J235" s="260"/>
      <c r="K235" s="260"/>
      <c r="L235" s="266"/>
      <c r="M235" s="267"/>
      <c r="N235" s="268"/>
      <c r="O235" s="268"/>
      <c r="P235" s="268"/>
      <c r="Q235" s="268"/>
      <c r="R235" s="268"/>
      <c r="S235" s="268"/>
      <c r="T235" s="26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70" t="s">
        <v>223</v>
      </c>
      <c r="AU235" s="270" t="s">
        <v>82</v>
      </c>
      <c r="AV235" s="13" t="s">
        <v>82</v>
      </c>
      <c r="AW235" s="13" t="s">
        <v>30</v>
      </c>
      <c r="AX235" s="13" t="s">
        <v>80</v>
      </c>
      <c r="AY235" s="270" t="s">
        <v>174</v>
      </c>
    </row>
    <row r="236" spans="1:65" s="2" customFormat="1" ht="21.6" customHeight="1">
      <c r="A236" s="39"/>
      <c r="B236" s="40"/>
      <c r="C236" s="245" t="s">
        <v>632</v>
      </c>
      <c r="D236" s="245" t="s">
        <v>176</v>
      </c>
      <c r="E236" s="246" t="s">
        <v>1072</v>
      </c>
      <c r="F236" s="247" t="s">
        <v>1073</v>
      </c>
      <c r="G236" s="248" t="s">
        <v>747</v>
      </c>
      <c r="H236" s="296"/>
      <c r="I236" s="250"/>
      <c r="J236" s="251">
        <f>ROUND(I236*H236,2)</f>
        <v>0</v>
      </c>
      <c r="K236" s="252"/>
      <c r="L236" s="45"/>
      <c r="M236" s="253" t="s">
        <v>1</v>
      </c>
      <c r="N236" s="254" t="s">
        <v>38</v>
      </c>
      <c r="O236" s="92"/>
      <c r="P236" s="255">
        <f>O236*H236</f>
        <v>0</v>
      </c>
      <c r="Q236" s="255">
        <v>0</v>
      </c>
      <c r="R236" s="255">
        <f>Q236*H236</f>
        <v>0</v>
      </c>
      <c r="S236" s="255">
        <v>0</v>
      </c>
      <c r="T236" s="256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57" t="s">
        <v>241</v>
      </c>
      <c r="AT236" s="257" t="s">
        <v>176</v>
      </c>
      <c r="AU236" s="257" t="s">
        <v>82</v>
      </c>
      <c r="AY236" s="18" t="s">
        <v>174</v>
      </c>
      <c r="BE236" s="258">
        <f>IF(N236="základní",J236,0)</f>
        <v>0</v>
      </c>
      <c r="BF236" s="258">
        <f>IF(N236="snížená",J236,0)</f>
        <v>0</v>
      </c>
      <c r="BG236" s="258">
        <f>IF(N236="zákl. přenesená",J236,0)</f>
        <v>0</v>
      </c>
      <c r="BH236" s="258">
        <f>IF(N236="sníž. přenesená",J236,0)</f>
        <v>0</v>
      </c>
      <c r="BI236" s="258">
        <f>IF(N236="nulová",J236,0)</f>
        <v>0</v>
      </c>
      <c r="BJ236" s="18" t="s">
        <v>80</v>
      </c>
      <c r="BK236" s="258">
        <f>ROUND(I236*H236,2)</f>
        <v>0</v>
      </c>
      <c r="BL236" s="18" t="s">
        <v>241</v>
      </c>
      <c r="BM236" s="257" t="s">
        <v>1359</v>
      </c>
    </row>
    <row r="237" spans="1:63" s="12" customFormat="1" ht="22.8" customHeight="1">
      <c r="A237" s="12"/>
      <c r="B237" s="229"/>
      <c r="C237" s="230"/>
      <c r="D237" s="231" t="s">
        <v>72</v>
      </c>
      <c r="E237" s="243" t="s">
        <v>1125</v>
      </c>
      <c r="F237" s="243" t="s">
        <v>1126</v>
      </c>
      <c r="G237" s="230"/>
      <c r="H237" s="230"/>
      <c r="I237" s="233"/>
      <c r="J237" s="244">
        <f>BK237</f>
        <v>0</v>
      </c>
      <c r="K237" s="230"/>
      <c r="L237" s="235"/>
      <c r="M237" s="236"/>
      <c r="N237" s="237"/>
      <c r="O237" s="237"/>
      <c r="P237" s="238">
        <f>SUM(P238:P242)</f>
        <v>0</v>
      </c>
      <c r="Q237" s="237"/>
      <c r="R237" s="238">
        <f>SUM(R238:R242)</f>
        <v>0</v>
      </c>
      <c r="S237" s="237"/>
      <c r="T237" s="239">
        <f>SUM(T238:T242)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40" t="s">
        <v>82</v>
      </c>
      <c r="AT237" s="241" t="s">
        <v>72</v>
      </c>
      <c r="AU237" s="241" t="s">
        <v>80</v>
      </c>
      <c r="AY237" s="240" t="s">
        <v>174</v>
      </c>
      <c r="BK237" s="242">
        <f>SUM(BK238:BK242)</f>
        <v>0</v>
      </c>
    </row>
    <row r="238" spans="1:65" s="2" customFormat="1" ht="21.6" customHeight="1">
      <c r="A238" s="39"/>
      <c r="B238" s="40"/>
      <c r="C238" s="245" t="s">
        <v>636</v>
      </c>
      <c r="D238" s="245" t="s">
        <v>176</v>
      </c>
      <c r="E238" s="246" t="s">
        <v>1128</v>
      </c>
      <c r="F238" s="247" t="s">
        <v>1360</v>
      </c>
      <c r="G238" s="248" t="s">
        <v>188</v>
      </c>
      <c r="H238" s="249">
        <v>224.44</v>
      </c>
      <c r="I238" s="250"/>
      <c r="J238" s="251">
        <f>ROUND(I238*H238,2)</f>
        <v>0</v>
      </c>
      <c r="K238" s="252"/>
      <c r="L238" s="45"/>
      <c r="M238" s="253" t="s">
        <v>1</v>
      </c>
      <c r="N238" s="254" t="s">
        <v>38</v>
      </c>
      <c r="O238" s="92"/>
      <c r="P238" s="255">
        <f>O238*H238</f>
        <v>0</v>
      </c>
      <c r="Q238" s="255">
        <v>0</v>
      </c>
      <c r="R238" s="255">
        <f>Q238*H238</f>
        <v>0</v>
      </c>
      <c r="S238" s="255">
        <v>0</v>
      </c>
      <c r="T238" s="256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57" t="s">
        <v>241</v>
      </c>
      <c r="AT238" s="257" t="s">
        <v>176</v>
      </c>
      <c r="AU238" s="257" t="s">
        <v>82</v>
      </c>
      <c r="AY238" s="18" t="s">
        <v>174</v>
      </c>
      <c r="BE238" s="258">
        <f>IF(N238="základní",J238,0)</f>
        <v>0</v>
      </c>
      <c r="BF238" s="258">
        <f>IF(N238="snížená",J238,0)</f>
        <v>0</v>
      </c>
      <c r="BG238" s="258">
        <f>IF(N238="zákl. přenesená",J238,0)</f>
        <v>0</v>
      </c>
      <c r="BH238" s="258">
        <f>IF(N238="sníž. přenesená",J238,0)</f>
        <v>0</v>
      </c>
      <c r="BI238" s="258">
        <f>IF(N238="nulová",J238,0)</f>
        <v>0</v>
      </c>
      <c r="BJ238" s="18" t="s">
        <v>80</v>
      </c>
      <c r="BK238" s="258">
        <f>ROUND(I238*H238,2)</f>
        <v>0</v>
      </c>
      <c r="BL238" s="18" t="s">
        <v>241</v>
      </c>
      <c r="BM238" s="257" t="s">
        <v>1361</v>
      </c>
    </row>
    <row r="239" spans="1:51" s="13" customFormat="1" ht="12">
      <c r="A239" s="13"/>
      <c r="B239" s="259"/>
      <c r="C239" s="260"/>
      <c r="D239" s="261" t="s">
        <v>223</v>
      </c>
      <c r="E239" s="262" t="s">
        <v>1</v>
      </c>
      <c r="F239" s="263" t="s">
        <v>1362</v>
      </c>
      <c r="G239" s="260"/>
      <c r="H239" s="264">
        <v>33.6</v>
      </c>
      <c r="I239" s="265"/>
      <c r="J239" s="260"/>
      <c r="K239" s="260"/>
      <c r="L239" s="266"/>
      <c r="M239" s="267"/>
      <c r="N239" s="268"/>
      <c r="O239" s="268"/>
      <c r="P239" s="268"/>
      <c r="Q239" s="268"/>
      <c r="R239" s="268"/>
      <c r="S239" s="268"/>
      <c r="T239" s="26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70" t="s">
        <v>223</v>
      </c>
      <c r="AU239" s="270" t="s">
        <v>82</v>
      </c>
      <c r="AV239" s="13" t="s">
        <v>82</v>
      </c>
      <c r="AW239" s="13" t="s">
        <v>30</v>
      </c>
      <c r="AX239" s="13" t="s">
        <v>73</v>
      </c>
      <c r="AY239" s="270" t="s">
        <v>174</v>
      </c>
    </row>
    <row r="240" spans="1:51" s="13" customFormat="1" ht="12">
      <c r="A240" s="13"/>
      <c r="B240" s="259"/>
      <c r="C240" s="260"/>
      <c r="D240" s="261" t="s">
        <v>223</v>
      </c>
      <c r="E240" s="262" t="s">
        <v>1</v>
      </c>
      <c r="F240" s="263" t="s">
        <v>1363</v>
      </c>
      <c r="G240" s="260"/>
      <c r="H240" s="264">
        <v>33.6</v>
      </c>
      <c r="I240" s="265"/>
      <c r="J240" s="260"/>
      <c r="K240" s="260"/>
      <c r="L240" s="266"/>
      <c r="M240" s="267"/>
      <c r="N240" s="268"/>
      <c r="O240" s="268"/>
      <c r="P240" s="268"/>
      <c r="Q240" s="268"/>
      <c r="R240" s="268"/>
      <c r="S240" s="268"/>
      <c r="T240" s="269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70" t="s">
        <v>223</v>
      </c>
      <c r="AU240" s="270" t="s">
        <v>82</v>
      </c>
      <c r="AV240" s="13" t="s">
        <v>82</v>
      </c>
      <c r="AW240" s="13" t="s">
        <v>30</v>
      </c>
      <c r="AX240" s="13" t="s">
        <v>73</v>
      </c>
      <c r="AY240" s="270" t="s">
        <v>174</v>
      </c>
    </row>
    <row r="241" spans="1:51" s="13" customFormat="1" ht="12">
      <c r="A241" s="13"/>
      <c r="B241" s="259"/>
      <c r="C241" s="260"/>
      <c r="D241" s="261" t="s">
        <v>223</v>
      </c>
      <c r="E241" s="262" t="s">
        <v>1</v>
      </c>
      <c r="F241" s="263" t="s">
        <v>1364</v>
      </c>
      <c r="G241" s="260"/>
      <c r="H241" s="264">
        <v>157.24</v>
      </c>
      <c r="I241" s="265"/>
      <c r="J241" s="260"/>
      <c r="K241" s="260"/>
      <c r="L241" s="266"/>
      <c r="M241" s="267"/>
      <c r="N241" s="268"/>
      <c r="O241" s="268"/>
      <c r="P241" s="268"/>
      <c r="Q241" s="268"/>
      <c r="R241" s="268"/>
      <c r="S241" s="268"/>
      <c r="T241" s="26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70" t="s">
        <v>223</v>
      </c>
      <c r="AU241" s="270" t="s">
        <v>82</v>
      </c>
      <c r="AV241" s="13" t="s">
        <v>82</v>
      </c>
      <c r="AW241" s="13" t="s">
        <v>30</v>
      </c>
      <c r="AX241" s="13" t="s">
        <v>73</v>
      </c>
      <c r="AY241" s="270" t="s">
        <v>174</v>
      </c>
    </row>
    <row r="242" spans="1:51" s="14" customFormat="1" ht="12">
      <c r="A242" s="14"/>
      <c r="B242" s="285"/>
      <c r="C242" s="286"/>
      <c r="D242" s="261" t="s">
        <v>223</v>
      </c>
      <c r="E242" s="287" t="s">
        <v>1</v>
      </c>
      <c r="F242" s="288" t="s">
        <v>521</v>
      </c>
      <c r="G242" s="286"/>
      <c r="H242" s="289">
        <v>224.44</v>
      </c>
      <c r="I242" s="290"/>
      <c r="J242" s="286"/>
      <c r="K242" s="286"/>
      <c r="L242" s="291"/>
      <c r="M242" s="302"/>
      <c r="N242" s="303"/>
      <c r="O242" s="303"/>
      <c r="P242" s="303"/>
      <c r="Q242" s="303"/>
      <c r="R242" s="303"/>
      <c r="S242" s="303"/>
      <c r="T242" s="30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95" t="s">
        <v>223</v>
      </c>
      <c r="AU242" s="295" t="s">
        <v>82</v>
      </c>
      <c r="AV242" s="14" t="s">
        <v>180</v>
      </c>
      <c r="AW242" s="14" t="s">
        <v>30</v>
      </c>
      <c r="AX242" s="14" t="s">
        <v>80</v>
      </c>
      <c r="AY242" s="295" t="s">
        <v>174</v>
      </c>
    </row>
    <row r="243" spans="1:31" s="2" customFormat="1" ht="6.95" customHeight="1">
      <c r="A243" s="39"/>
      <c r="B243" s="67"/>
      <c r="C243" s="68"/>
      <c r="D243" s="68"/>
      <c r="E243" s="68"/>
      <c r="F243" s="68"/>
      <c r="G243" s="68"/>
      <c r="H243" s="68"/>
      <c r="I243" s="193"/>
      <c r="J243" s="68"/>
      <c r="K243" s="68"/>
      <c r="L243" s="45"/>
      <c r="M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</row>
  </sheetData>
  <sheetProtection password="CC35" sheet="1" objects="1" scenarios="1" formatColumns="0" formatRows="0" autoFilter="0"/>
  <autoFilter ref="C131:K24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0:H120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6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43.57421875" style="1" customWidth="1"/>
    <col min="7" max="7" width="6.00390625" style="1" customWidth="1"/>
    <col min="8" max="8" width="9.8515625" style="1" customWidth="1"/>
    <col min="9" max="9" width="17.28125" style="147" customWidth="1"/>
    <col min="10" max="10" width="17.28125" style="1" customWidth="1"/>
    <col min="11" max="11" width="17.28125" style="1" hidden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1"/>
      <c r="AT3" s="18" t="s">
        <v>82</v>
      </c>
    </row>
    <row r="4" spans="2:46" s="1" customFormat="1" ht="24.95" customHeight="1">
      <c r="B4" s="21"/>
      <c r="D4" s="151" t="s">
        <v>136</v>
      </c>
      <c r="I4" s="147"/>
      <c r="L4" s="21"/>
      <c r="M4" s="152" t="s">
        <v>10</v>
      </c>
      <c r="AT4" s="18" t="s">
        <v>4</v>
      </c>
    </row>
    <row r="5" spans="2:12" s="1" customFormat="1" ht="6.95" customHeight="1">
      <c r="B5" s="21"/>
      <c r="I5" s="147"/>
      <c r="L5" s="21"/>
    </row>
    <row r="6" spans="2:12" s="1" customFormat="1" ht="12" customHeight="1">
      <c r="B6" s="21"/>
      <c r="D6" s="153" t="s">
        <v>16</v>
      </c>
      <c r="I6" s="147"/>
      <c r="L6" s="21"/>
    </row>
    <row r="7" spans="2:12" s="1" customFormat="1" ht="24" customHeight="1">
      <c r="B7" s="21"/>
      <c r="E7" s="154" t="str">
        <f>'Rekapitulace stavby'!K6</f>
        <v>Revitalizace čistírny odpadních vod v areálu nemocnice Rychnov nad Kněžnou</v>
      </c>
      <c r="F7" s="153"/>
      <c r="G7" s="153"/>
      <c r="H7" s="153"/>
      <c r="I7" s="147"/>
      <c r="L7" s="21"/>
    </row>
    <row r="8" spans="2:12" s="1" customFormat="1" ht="12" customHeight="1">
      <c r="B8" s="21"/>
      <c r="D8" s="153" t="s">
        <v>137</v>
      </c>
      <c r="I8" s="147"/>
      <c r="L8" s="21"/>
    </row>
    <row r="9" spans="1:31" s="2" customFormat="1" ht="14.4" customHeight="1">
      <c r="A9" s="39"/>
      <c r="B9" s="45"/>
      <c r="C9" s="39"/>
      <c r="D9" s="39"/>
      <c r="E9" s="154" t="s">
        <v>138</v>
      </c>
      <c r="F9" s="39"/>
      <c r="G9" s="39"/>
      <c r="H9" s="39"/>
      <c r="I9" s="155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3" t="s">
        <v>139</v>
      </c>
      <c r="E10" s="39"/>
      <c r="F10" s="39"/>
      <c r="G10" s="39"/>
      <c r="H10" s="39"/>
      <c r="I10" s="155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4.4" customHeight="1">
      <c r="A11" s="39"/>
      <c r="B11" s="45"/>
      <c r="C11" s="39"/>
      <c r="D11" s="39"/>
      <c r="E11" s="156" t="s">
        <v>1365</v>
      </c>
      <c r="F11" s="39"/>
      <c r="G11" s="39"/>
      <c r="H11" s="39"/>
      <c r="I11" s="155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155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3" t="s">
        <v>18</v>
      </c>
      <c r="E13" s="39"/>
      <c r="F13" s="142" t="s">
        <v>1</v>
      </c>
      <c r="G13" s="39"/>
      <c r="H13" s="39"/>
      <c r="I13" s="157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3" t="s">
        <v>20</v>
      </c>
      <c r="E14" s="39"/>
      <c r="F14" s="142" t="s">
        <v>141</v>
      </c>
      <c r="G14" s="39"/>
      <c r="H14" s="39"/>
      <c r="I14" s="157" t="s">
        <v>22</v>
      </c>
      <c r="J14" s="158" t="str">
        <f>'Rekapitulace stavby'!AN8</f>
        <v>25. 8. 2020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155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3" t="s">
        <v>24</v>
      </c>
      <c r="E16" s="39"/>
      <c r="F16" s="39"/>
      <c r="G16" s="39"/>
      <c r="H16" s="39"/>
      <c r="I16" s="157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142</v>
      </c>
      <c r="F17" s="39"/>
      <c r="G17" s="39"/>
      <c r="H17" s="39"/>
      <c r="I17" s="157" t="s">
        <v>26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155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3" t="s">
        <v>27</v>
      </c>
      <c r="E19" s="39"/>
      <c r="F19" s="39"/>
      <c r="G19" s="39"/>
      <c r="H19" s="39"/>
      <c r="I19" s="157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7" t="s">
        <v>26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155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3" t="s">
        <v>29</v>
      </c>
      <c r="E22" s="39"/>
      <c r="F22" s="39"/>
      <c r="G22" s="39"/>
      <c r="H22" s="39"/>
      <c r="I22" s="157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143</v>
      </c>
      <c r="F23" s="39"/>
      <c r="G23" s="39"/>
      <c r="H23" s="39"/>
      <c r="I23" s="157" t="s">
        <v>26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155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3" t="s">
        <v>31</v>
      </c>
      <c r="E25" s="39"/>
      <c r="F25" s="39"/>
      <c r="G25" s="39"/>
      <c r="H25" s="39"/>
      <c r="I25" s="157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144</v>
      </c>
      <c r="F26" s="39"/>
      <c r="G26" s="39"/>
      <c r="H26" s="39"/>
      <c r="I26" s="157" t="s">
        <v>26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155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3" t="s">
        <v>32</v>
      </c>
      <c r="E28" s="39"/>
      <c r="F28" s="39"/>
      <c r="G28" s="39"/>
      <c r="H28" s="39"/>
      <c r="I28" s="155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4.4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155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4"/>
      <c r="E31" s="164"/>
      <c r="F31" s="164"/>
      <c r="G31" s="164"/>
      <c r="H31" s="164"/>
      <c r="I31" s="165"/>
      <c r="J31" s="164"/>
      <c r="K31" s="164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6" t="s">
        <v>33</v>
      </c>
      <c r="E32" s="39"/>
      <c r="F32" s="39"/>
      <c r="G32" s="39"/>
      <c r="H32" s="39"/>
      <c r="I32" s="155"/>
      <c r="J32" s="167">
        <f>ROUND(J128,2)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4"/>
      <c r="E33" s="164"/>
      <c r="F33" s="164"/>
      <c r="G33" s="164"/>
      <c r="H33" s="164"/>
      <c r="I33" s="165"/>
      <c r="J33" s="164"/>
      <c r="K33" s="164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8" t="s">
        <v>35</v>
      </c>
      <c r="G34" s="39"/>
      <c r="H34" s="39"/>
      <c r="I34" s="169" t="s">
        <v>34</v>
      </c>
      <c r="J34" s="168" t="s">
        <v>36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70" t="s">
        <v>37</v>
      </c>
      <c r="E35" s="153" t="s">
        <v>38</v>
      </c>
      <c r="F35" s="171">
        <f>ROUND((SUM(BE128:BE305)),2)</f>
        <v>0</v>
      </c>
      <c r="G35" s="39"/>
      <c r="H35" s="39"/>
      <c r="I35" s="172">
        <v>0.21</v>
      </c>
      <c r="J35" s="171">
        <f>ROUND(((SUM(BE128:BE305))*I35),2)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3" t="s">
        <v>39</v>
      </c>
      <c r="F36" s="171">
        <f>ROUND((SUM(BF128:BF305)),2)</f>
        <v>0</v>
      </c>
      <c r="G36" s="39"/>
      <c r="H36" s="39"/>
      <c r="I36" s="172">
        <v>0.15</v>
      </c>
      <c r="J36" s="171">
        <f>ROUND(((SUM(BF128:BF305))*I36),2)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3" t="s">
        <v>40</v>
      </c>
      <c r="F37" s="171">
        <f>ROUND((SUM(BG128:BG305)),2)</f>
        <v>0</v>
      </c>
      <c r="G37" s="39"/>
      <c r="H37" s="39"/>
      <c r="I37" s="172">
        <v>0.21</v>
      </c>
      <c r="J37" s="171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3" t="s">
        <v>41</v>
      </c>
      <c r="F38" s="171">
        <f>ROUND((SUM(BH128:BH305)),2)</f>
        <v>0</v>
      </c>
      <c r="G38" s="39"/>
      <c r="H38" s="39"/>
      <c r="I38" s="172">
        <v>0.15</v>
      </c>
      <c r="J38" s="171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3" t="s">
        <v>42</v>
      </c>
      <c r="F39" s="171">
        <f>ROUND((SUM(BI128:BI305)),2)</f>
        <v>0</v>
      </c>
      <c r="G39" s="39"/>
      <c r="H39" s="39"/>
      <c r="I39" s="172">
        <v>0</v>
      </c>
      <c r="J39" s="171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155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73"/>
      <c r="D41" s="174" t="s">
        <v>43</v>
      </c>
      <c r="E41" s="175"/>
      <c r="F41" s="175"/>
      <c r="G41" s="176" t="s">
        <v>44</v>
      </c>
      <c r="H41" s="177" t="s">
        <v>45</v>
      </c>
      <c r="I41" s="178"/>
      <c r="J41" s="179">
        <f>SUM(J32:J39)</f>
        <v>0</v>
      </c>
      <c r="K41" s="180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155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I43" s="147"/>
      <c r="L43" s="21"/>
    </row>
    <row r="44" spans="2:12" s="1" customFormat="1" ht="14.4" customHeight="1">
      <c r="B44" s="21"/>
      <c r="I44" s="147"/>
      <c r="L44" s="21"/>
    </row>
    <row r="45" spans="2:12" s="1" customFormat="1" ht="14.4" customHeight="1">
      <c r="B45" s="21"/>
      <c r="I45" s="147"/>
      <c r="L45" s="21"/>
    </row>
    <row r="46" spans="2:12" s="1" customFormat="1" ht="14.4" customHeight="1">
      <c r="B46" s="21"/>
      <c r="I46" s="147"/>
      <c r="L46" s="21"/>
    </row>
    <row r="47" spans="2:12" s="1" customFormat="1" ht="14.4" customHeight="1">
      <c r="B47" s="21"/>
      <c r="I47" s="147"/>
      <c r="L47" s="21"/>
    </row>
    <row r="48" spans="2:12" s="1" customFormat="1" ht="14.4" customHeight="1">
      <c r="B48" s="21"/>
      <c r="I48" s="147"/>
      <c r="L48" s="21"/>
    </row>
    <row r="49" spans="2:12" s="1" customFormat="1" ht="14.4" customHeight="1">
      <c r="B49" s="21"/>
      <c r="I49" s="147"/>
      <c r="L49" s="21"/>
    </row>
    <row r="50" spans="2:12" s="2" customFormat="1" ht="14.4" customHeight="1">
      <c r="B50" s="64"/>
      <c r="D50" s="181" t="s">
        <v>46</v>
      </c>
      <c r="E50" s="182"/>
      <c r="F50" s="182"/>
      <c r="G50" s="181" t="s">
        <v>47</v>
      </c>
      <c r="H50" s="182"/>
      <c r="I50" s="183"/>
      <c r="J50" s="182"/>
      <c r="K50" s="182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84" t="s">
        <v>48</v>
      </c>
      <c r="E61" s="185"/>
      <c r="F61" s="186" t="s">
        <v>49</v>
      </c>
      <c r="G61" s="184" t="s">
        <v>48</v>
      </c>
      <c r="H61" s="185"/>
      <c r="I61" s="187"/>
      <c r="J61" s="188" t="s">
        <v>49</v>
      </c>
      <c r="K61" s="185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81" t="s">
        <v>50</v>
      </c>
      <c r="E65" s="189"/>
      <c r="F65" s="189"/>
      <c r="G65" s="181" t="s">
        <v>51</v>
      </c>
      <c r="H65" s="189"/>
      <c r="I65" s="190"/>
      <c r="J65" s="189"/>
      <c r="K65" s="18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84" t="s">
        <v>48</v>
      </c>
      <c r="E76" s="185"/>
      <c r="F76" s="186" t="s">
        <v>49</v>
      </c>
      <c r="G76" s="184" t="s">
        <v>48</v>
      </c>
      <c r="H76" s="185"/>
      <c r="I76" s="187"/>
      <c r="J76" s="188" t="s">
        <v>49</v>
      </c>
      <c r="K76" s="185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145</v>
      </c>
      <c r="D82" s="41"/>
      <c r="E82" s="41"/>
      <c r="F82" s="41"/>
      <c r="G82" s="41"/>
      <c r="H82" s="41"/>
      <c r="I82" s="155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55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55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4" customHeight="1">
      <c r="A85" s="39"/>
      <c r="B85" s="40"/>
      <c r="C85" s="41"/>
      <c r="D85" s="41"/>
      <c r="E85" s="197" t="str">
        <f>E7</f>
        <v>Revitalizace čistírny odpadních vod v areálu nemocnice Rychnov nad Kněžnou</v>
      </c>
      <c r="F85" s="33"/>
      <c r="G85" s="33"/>
      <c r="H85" s="33"/>
      <c r="I85" s="155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137</v>
      </c>
      <c r="D86" s="23"/>
      <c r="E86" s="23"/>
      <c r="F86" s="23"/>
      <c r="G86" s="23"/>
      <c r="H86" s="23"/>
      <c r="I86" s="147"/>
      <c r="J86" s="23"/>
      <c r="K86" s="23"/>
      <c r="L86" s="21"/>
    </row>
    <row r="87" spans="1:31" s="2" customFormat="1" ht="14.4" customHeight="1">
      <c r="A87" s="39"/>
      <c r="B87" s="40"/>
      <c r="C87" s="41"/>
      <c r="D87" s="41"/>
      <c r="E87" s="197" t="s">
        <v>138</v>
      </c>
      <c r="F87" s="41"/>
      <c r="G87" s="41"/>
      <c r="H87" s="41"/>
      <c r="I87" s="155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139</v>
      </c>
      <c r="D88" s="41"/>
      <c r="E88" s="41"/>
      <c r="F88" s="41"/>
      <c r="G88" s="41"/>
      <c r="H88" s="41"/>
      <c r="I88" s="155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4.4" customHeight="1">
      <c r="A89" s="39"/>
      <c r="B89" s="40"/>
      <c r="C89" s="41"/>
      <c r="D89" s="41"/>
      <c r="E89" s="77" t="str">
        <f>E11</f>
        <v>RYCHNOV 04 - SO 04 Objekt mikrosíta</v>
      </c>
      <c r="F89" s="41"/>
      <c r="G89" s="41"/>
      <c r="H89" s="41"/>
      <c r="I89" s="155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55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Rychnov nad Kněžnou</v>
      </c>
      <c r="G91" s="41"/>
      <c r="H91" s="41"/>
      <c r="I91" s="157" t="s">
        <v>22</v>
      </c>
      <c r="J91" s="80" t="str">
        <f>IF(J14="","",J14)</f>
        <v>25. 8. 2020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155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6.4" customHeight="1">
      <c r="A93" s="39"/>
      <c r="B93" s="40"/>
      <c r="C93" s="33" t="s">
        <v>24</v>
      </c>
      <c r="D93" s="41"/>
      <c r="E93" s="41"/>
      <c r="F93" s="28" t="str">
        <f>E17</f>
        <v xml:space="preserve">Královéhradecký kraj </v>
      </c>
      <c r="G93" s="41"/>
      <c r="H93" s="41"/>
      <c r="I93" s="157" t="s">
        <v>29</v>
      </c>
      <c r="J93" s="37" t="str">
        <f>E23</f>
        <v xml:space="preserve">MK PROFI Hradec Králové 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6.4" customHeight="1">
      <c r="A94" s="39"/>
      <c r="B94" s="40"/>
      <c r="C94" s="33" t="s">
        <v>27</v>
      </c>
      <c r="D94" s="41"/>
      <c r="E94" s="41"/>
      <c r="F94" s="28" t="str">
        <f>IF(E20="","",E20)</f>
        <v>Vyplň údaj</v>
      </c>
      <c r="G94" s="41"/>
      <c r="H94" s="41"/>
      <c r="I94" s="157" t="s">
        <v>31</v>
      </c>
      <c r="J94" s="37" t="str">
        <f>E26</f>
        <v>Ing.Pavel Michálek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55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98" t="s">
        <v>146</v>
      </c>
      <c r="D96" s="199"/>
      <c r="E96" s="199"/>
      <c r="F96" s="199"/>
      <c r="G96" s="199"/>
      <c r="H96" s="199"/>
      <c r="I96" s="200"/>
      <c r="J96" s="201" t="s">
        <v>147</v>
      </c>
      <c r="K96" s="199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155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202" t="s">
        <v>148</v>
      </c>
      <c r="D98" s="41"/>
      <c r="E98" s="41"/>
      <c r="F98" s="41"/>
      <c r="G98" s="41"/>
      <c r="H98" s="41"/>
      <c r="I98" s="155"/>
      <c r="J98" s="111">
        <f>J128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149</v>
      </c>
    </row>
    <row r="99" spans="1:31" s="9" customFormat="1" ht="24.95" customHeight="1">
      <c r="A99" s="9"/>
      <c r="B99" s="203"/>
      <c r="C99" s="204"/>
      <c r="D99" s="205" t="s">
        <v>150</v>
      </c>
      <c r="E99" s="206"/>
      <c r="F99" s="206"/>
      <c r="G99" s="206"/>
      <c r="H99" s="206"/>
      <c r="I99" s="207"/>
      <c r="J99" s="208">
        <f>J129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0"/>
      <c r="C100" s="134"/>
      <c r="D100" s="211" t="s">
        <v>151</v>
      </c>
      <c r="E100" s="212"/>
      <c r="F100" s="212"/>
      <c r="G100" s="212"/>
      <c r="H100" s="212"/>
      <c r="I100" s="213"/>
      <c r="J100" s="214">
        <f>J130</f>
        <v>0</v>
      </c>
      <c r="K100" s="134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0"/>
      <c r="C101" s="134"/>
      <c r="D101" s="211" t="s">
        <v>411</v>
      </c>
      <c r="E101" s="212"/>
      <c r="F101" s="212"/>
      <c r="G101" s="212"/>
      <c r="H101" s="212"/>
      <c r="I101" s="213"/>
      <c r="J101" s="214">
        <f>J187</f>
        <v>0</v>
      </c>
      <c r="K101" s="134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0"/>
      <c r="C102" s="134"/>
      <c r="D102" s="211" t="s">
        <v>152</v>
      </c>
      <c r="E102" s="212"/>
      <c r="F102" s="212"/>
      <c r="G102" s="212"/>
      <c r="H102" s="212"/>
      <c r="I102" s="213"/>
      <c r="J102" s="214">
        <f>J218</f>
        <v>0</v>
      </c>
      <c r="K102" s="134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203"/>
      <c r="C103" s="204"/>
      <c r="D103" s="205" t="s">
        <v>157</v>
      </c>
      <c r="E103" s="206"/>
      <c r="F103" s="206"/>
      <c r="G103" s="206"/>
      <c r="H103" s="206"/>
      <c r="I103" s="207"/>
      <c r="J103" s="208">
        <f>J219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210"/>
      <c r="C104" s="134"/>
      <c r="D104" s="211" t="s">
        <v>158</v>
      </c>
      <c r="E104" s="212"/>
      <c r="F104" s="212"/>
      <c r="G104" s="212"/>
      <c r="H104" s="212"/>
      <c r="I104" s="213"/>
      <c r="J104" s="214">
        <f>J220</f>
        <v>0</v>
      </c>
      <c r="K104" s="134"/>
      <c r="L104" s="21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0"/>
      <c r="C105" s="134"/>
      <c r="D105" s="211" t="s">
        <v>418</v>
      </c>
      <c r="E105" s="212"/>
      <c r="F105" s="212"/>
      <c r="G105" s="212"/>
      <c r="H105" s="212"/>
      <c r="I105" s="213"/>
      <c r="J105" s="214">
        <f>J282</f>
        <v>0</v>
      </c>
      <c r="K105" s="134"/>
      <c r="L105" s="21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0"/>
      <c r="C106" s="134"/>
      <c r="D106" s="211" t="s">
        <v>421</v>
      </c>
      <c r="E106" s="212"/>
      <c r="F106" s="212"/>
      <c r="G106" s="212"/>
      <c r="H106" s="212"/>
      <c r="I106" s="213"/>
      <c r="J106" s="214">
        <f>J293</f>
        <v>0</v>
      </c>
      <c r="K106" s="134"/>
      <c r="L106" s="21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9"/>
      <c r="B107" s="40"/>
      <c r="C107" s="41"/>
      <c r="D107" s="41"/>
      <c r="E107" s="41"/>
      <c r="F107" s="41"/>
      <c r="G107" s="41"/>
      <c r="H107" s="41"/>
      <c r="I107" s="155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67"/>
      <c r="C108" s="68"/>
      <c r="D108" s="68"/>
      <c r="E108" s="68"/>
      <c r="F108" s="68"/>
      <c r="G108" s="68"/>
      <c r="H108" s="68"/>
      <c r="I108" s="193"/>
      <c r="J108" s="68"/>
      <c r="K108" s="68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12" spans="1:31" s="2" customFormat="1" ht="6.95" customHeight="1">
      <c r="A112" s="39"/>
      <c r="B112" s="69"/>
      <c r="C112" s="70"/>
      <c r="D112" s="70"/>
      <c r="E112" s="70"/>
      <c r="F112" s="70"/>
      <c r="G112" s="70"/>
      <c r="H112" s="70"/>
      <c r="I112" s="196"/>
      <c r="J112" s="70"/>
      <c r="K112" s="7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4.95" customHeight="1">
      <c r="A113" s="39"/>
      <c r="B113" s="40"/>
      <c r="C113" s="24" t="s">
        <v>159</v>
      </c>
      <c r="D113" s="41"/>
      <c r="E113" s="41"/>
      <c r="F113" s="41"/>
      <c r="G113" s="41"/>
      <c r="H113" s="41"/>
      <c r="I113" s="155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155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16</v>
      </c>
      <c r="D115" s="41"/>
      <c r="E115" s="41"/>
      <c r="F115" s="41"/>
      <c r="G115" s="41"/>
      <c r="H115" s="41"/>
      <c r="I115" s="155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4" customHeight="1">
      <c r="A116" s="39"/>
      <c r="B116" s="40"/>
      <c r="C116" s="41"/>
      <c r="D116" s="41"/>
      <c r="E116" s="197" t="str">
        <f>E7</f>
        <v>Revitalizace čistírny odpadních vod v areálu nemocnice Rychnov nad Kněžnou</v>
      </c>
      <c r="F116" s="33"/>
      <c r="G116" s="33"/>
      <c r="H116" s="33"/>
      <c r="I116" s="155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2:12" s="1" customFormat="1" ht="12" customHeight="1">
      <c r="B117" s="22"/>
      <c r="C117" s="33" t="s">
        <v>137</v>
      </c>
      <c r="D117" s="23"/>
      <c r="E117" s="23"/>
      <c r="F117" s="23"/>
      <c r="G117" s="23"/>
      <c r="H117" s="23"/>
      <c r="I117" s="147"/>
      <c r="J117" s="23"/>
      <c r="K117" s="23"/>
      <c r="L117" s="21"/>
    </row>
    <row r="118" spans="1:31" s="2" customFormat="1" ht="14.4" customHeight="1">
      <c r="A118" s="39"/>
      <c r="B118" s="40"/>
      <c r="C118" s="41"/>
      <c r="D118" s="41"/>
      <c r="E118" s="197" t="s">
        <v>138</v>
      </c>
      <c r="F118" s="41"/>
      <c r="G118" s="41"/>
      <c r="H118" s="41"/>
      <c r="I118" s="155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139</v>
      </c>
      <c r="D119" s="41"/>
      <c r="E119" s="41"/>
      <c r="F119" s="41"/>
      <c r="G119" s="41"/>
      <c r="H119" s="41"/>
      <c r="I119" s="155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4.4" customHeight="1">
      <c r="A120" s="39"/>
      <c r="B120" s="40"/>
      <c r="C120" s="41"/>
      <c r="D120" s="41"/>
      <c r="E120" s="77" t="str">
        <f>E11</f>
        <v>RYCHNOV 04 - SO 04 Objekt mikrosíta</v>
      </c>
      <c r="F120" s="41"/>
      <c r="G120" s="41"/>
      <c r="H120" s="41"/>
      <c r="I120" s="155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155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20</v>
      </c>
      <c r="D122" s="41"/>
      <c r="E122" s="41"/>
      <c r="F122" s="28" t="str">
        <f>F14</f>
        <v>Rychnov nad Kněžnou</v>
      </c>
      <c r="G122" s="41"/>
      <c r="H122" s="41"/>
      <c r="I122" s="157" t="s">
        <v>22</v>
      </c>
      <c r="J122" s="80" t="str">
        <f>IF(J14="","",J14)</f>
        <v>25. 8. 2020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155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26.4" customHeight="1">
      <c r="A124" s="39"/>
      <c r="B124" s="40"/>
      <c r="C124" s="33" t="s">
        <v>24</v>
      </c>
      <c r="D124" s="41"/>
      <c r="E124" s="41"/>
      <c r="F124" s="28" t="str">
        <f>E17</f>
        <v xml:space="preserve">Královéhradecký kraj </v>
      </c>
      <c r="G124" s="41"/>
      <c r="H124" s="41"/>
      <c r="I124" s="157" t="s">
        <v>29</v>
      </c>
      <c r="J124" s="37" t="str">
        <f>E23</f>
        <v xml:space="preserve">MK PROFI Hradec Králové 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26.4" customHeight="1">
      <c r="A125" s="39"/>
      <c r="B125" s="40"/>
      <c r="C125" s="33" t="s">
        <v>27</v>
      </c>
      <c r="D125" s="41"/>
      <c r="E125" s="41"/>
      <c r="F125" s="28" t="str">
        <f>IF(E20="","",E20)</f>
        <v>Vyplň údaj</v>
      </c>
      <c r="G125" s="41"/>
      <c r="H125" s="41"/>
      <c r="I125" s="157" t="s">
        <v>31</v>
      </c>
      <c r="J125" s="37" t="str">
        <f>E26</f>
        <v>Ing.Pavel Michálek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0.3" customHeight="1">
      <c r="A126" s="39"/>
      <c r="B126" s="40"/>
      <c r="C126" s="41"/>
      <c r="D126" s="41"/>
      <c r="E126" s="41"/>
      <c r="F126" s="41"/>
      <c r="G126" s="41"/>
      <c r="H126" s="41"/>
      <c r="I126" s="155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11" customFormat="1" ht="29.25" customHeight="1">
      <c r="A127" s="216"/>
      <c r="B127" s="217"/>
      <c r="C127" s="218" t="s">
        <v>160</v>
      </c>
      <c r="D127" s="219" t="s">
        <v>58</v>
      </c>
      <c r="E127" s="219" t="s">
        <v>54</v>
      </c>
      <c r="F127" s="219" t="s">
        <v>55</v>
      </c>
      <c r="G127" s="219" t="s">
        <v>161</v>
      </c>
      <c r="H127" s="219" t="s">
        <v>162</v>
      </c>
      <c r="I127" s="220" t="s">
        <v>163</v>
      </c>
      <c r="J127" s="221" t="s">
        <v>147</v>
      </c>
      <c r="K127" s="222" t="s">
        <v>164</v>
      </c>
      <c r="L127" s="223"/>
      <c r="M127" s="101" t="s">
        <v>1</v>
      </c>
      <c r="N127" s="102" t="s">
        <v>37</v>
      </c>
      <c r="O127" s="102" t="s">
        <v>165</v>
      </c>
      <c r="P127" s="102" t="s">
        <v>166</v>
      </c>
      <c r="Q127" s="102" t="s">
        <v>167</v>
      </c>
      <c r="R127" s="102" t="s">
        <v>168</v>
      </c>
      <c r="S127" s="102" t="s">
        <v>169</v>
      </c>
      <c r="T127" s="103" t="s">
        <v>170</v>
      </c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</row>
    <row r="128" spans="1:63" s="2" customFormat="1" ht="22.8" customHeight="1">
      <c r="A128" s="39"/>
      <c r="B128" s="40"/>
      <c r="C128" s="108" t="s">
        <v>171</v>
      </c>
      <c r="D128" s="41"/>
      <c r="E128" s="41"/>
      <c r="F128" s="41"/>
      <c r="G128" s="41"/>
      <c r="H128" s="41"/>
      <c r="I128" s="155"/>
      <c r="J128" s="224">
        <f>BK128</f>
        <v>0</v>
      </c>
      <c r="K128" s="41"/>
      <c r="L128" s="45"/>
      <c r="M128" s="104"/>
      <c r="N128" s="225"/>
      <c r="O128" s="105"/>
      <c r="P128" s="226">
        <f>P129+P219</f>
        <v>0</v>
      </c>
      <c r="Q128" s="105"/>
      <c r="R128" s="226">
        <f>R129+R219</f>
        <v>0.0008910000000000001</v>
      </c>
      <c r="S128" s="105"/>
      <c r="T128" s="227">
        <f>T129+T219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72</v>
      </c>
      <c r="AU128" s="18" t="s">
        <v>149</v>
      </c>
      <c r="BK128" s="228">
        <f>BK129+BK219</f>
        <v>0</v>
      </c>
    </row>
    <row r="129" spans="1:63" s="12" customFormat="1" ht="25.9" customHeight="1">
      <c r="A129" s="12"/>
      <c r="B129" s="229"/>
      <c r="C129" s="230"/>
      <c r="D129" s="231" t="s">
        <v>72</v>
      </c>
      <c r="E129" s="232" t="s">
        <v>172</v>
      </c>
      <c r="F129" s="232" t="s">
        <v>173</v>
      </c>
      <c r="G129" s="230"/>
      <c r="H129" s="230"/>
      <c r="I129" s="233"/>
      <c r="J129" s="234">
        <f>BK129</f>
        <v>0</v>
      </c>
      <c r="K129" s="230"/>
      <c r="L129" s="235"/>
      <c r="M129" s="236"/>
      <c r="N129" s="237"/>
      <c r="O129" s="237"/>
      <c r="P129" s="238">
        <f>P130+P187+P218</f>
        <v>0</v>
      </c>
      <c r="Q129" s="237"/>
      <c r="R129" s="238">
        <f>R130+R187+R218</f>
        <v>0.0008910000000000001</v>
      </c>
      <c r="S129" s="237"/>
      <c r="T129" s="239">
        <f>T130+T187+T218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40" t="s">
        <v>80</v>
      </c>
      <c r="AT129" s="241" t="s">
        <v>72</v>
      </c>
      <c r="AU129" s="241" t="s">
        <v>73</v>
      </c>
      <c r="AY129" s="240" t="s">
        <v>174</v>
      </c>
      <c r="BK129" s="242">
        <f>BK130+BK187+BK218</f>
        <v>0</v>
      </c>
    </row>
    <row r="130" spans="1:63" s="12" customFormat="1" ht="22.8" customHeight="1">
      <c r="A130" s="12"/>
      <c r="B130" s="229"/>
      <c r="C130" s="230"/>
      <c r="D130" s="231" t="s">
        <v>72</v>
      </c>
      <c r="E130" s="243" t="s">
        <v>80</v>
      </c>
      <c r="F130" s="243" t="s">
        <v>175</v>
      </c>
      <c r="G130" s="230"/>
      <c r="H130" s="230"/>
      <c r="I130" s="233"/>
      <c r="J130" s="244">
        <f>BK130</f>
        <v>0</v>
      </c>
      <c r="K130" s="230"/>
      <c r="L130" s="235"/>
      <c r="M130" s="236"/>
      <c r="N130" s="237"/>
      <c r="O130" s="237"/>
      <c r="P130" s="238">
        <f>SUM(P131:P186)</f>
        <v>0</v>
      </c>
      <c r="Q130" s="237"/>
      <c r="R130" s="238">
        <f>SUM(R131:R186)</f>
        <v>0.0008910000000000001</v>
      </c>
      <c r="S130" s="237"/>
      <c r="T130" s="239">
        <f>SUM(T131:T186)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40" t="s">
        <v>80</v>
      </c>
      <c r="AT130" s="241" t="s">
        <v>72</v>
      </c>
      <c r="AU130" s="241" t="s">
        <v>80</v>
      </c>
      <c r="AY130" s="240" t="s">
        <v>174</v>
      </c>
      <c r="BK130" s="242">
        <f>SUM(BK131:BK186)</f>
        <v>0</v>
      </c>
    </row>
    <row r="131" spans="1:65" s="2" customFormat="1" ht="32.4" customHeight="1">
      <c r="A131" s="39"/>
      <c r="B131" s="40"/>
      <c r="C131" s="245" t="s">
        <v>640</v>
      </c>
      <c r="D131" s="245" t="s">
        <v>176</v>
      </c>
      <c r="E131" s="246" t="s">
        <v>1366</v>
      </c>
      <c r="F131" s="247" t="s">
        <v>1367</v>
      </c>
      <c r="G131" s="248" t="s">
        <v>221</v>
      </c>
      <c r="H131" s="249">
        <v>87.602</v>
      </c>
      <c r="I131" s="250"/>
      <c r="J131" s="251">
        <f>ROUND(I131*H131,2)</f>
        <v>0</v>
      </c>
      <c r="K131" s="252"/>
      <c r="L131" s="45"/>
      <c r="M131" s="253" t="s">
        <v>1</v>
      </c>
      <c r="N131" s="254" t="s">
        <v>38</v>
      </c>
      <c r="O131" s="92"/>
      <c r="P131" s="255">
        <f>O131*H131</f>
        <v>0</v>
      </c>
      <c r="Q131" s="255">
        <v>0</v>
      </c>
      <c r="R131" s="255">
        <f>Q131*H131</f>
        <v>0</v>
      </c>
      <c r="S131" s="255">
        <v>0</v>
      </c>
      <c r="T131" s="256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57" t="s">
        <v>180</v>
      </c>
      <c r="AT131" s="257" t="s">
        <v>176</v>
      </c>
      <c r="AU131" s="257" t="s">
        <v>82</v>
      </c>
      <c r="AY131" s="18" t="s">
        <v>174</v>
      </c>
      <c r="BE131" s="258">
        <f>IF(N131="základní",J131,0)</f>
        <v>0</v>
      </c>
      <c r="BF131" s="258">
        <f>IF(N131="snížená",J131,0)</f>
        <v>0</v>
      </c>
      <c r="BG131" s="258">
        <f>IF(N131="zákl. přenesená",J131,0)</f>
        <v>0</v>
      </c>
      <c r="BH131" s="258">
        <f>IF(N131="sníž. přenesená",J131,0)</f>
        <v>0</v>
      </c>
      <c r="BI131" s="258">
        <f>IF(N131="nulová",J131,0)</f>
        <v>0</v>
      </c>
      <c r="BJ131" s="18" t="s">
        <v>80</v>
      </c>
      <c r="BK131" s="258">
        <f>ROUND(I131*H131,2)</f>
        <v>0</v>
      </c>
      <c r="BL131" s="18" t="s">
        <v>180</v>
      </c>
      <c r="BM131" s="257" t="s">
        <v>1368</v>
      </c>
    </row>
    <row r="132" spans="1:51" s="13" customFormat="1" ht="12">
      <c r="A132" s="13"/>
      <c r="B132" s="259"/>
      <c r="C132" s="260"/>
      <c r="D132" s="261" t="s">
        <v>223</v>
      </c>
      <c r="E132" s="262" t="s">
        <v>1</v>
      </c>
      <c r="F132" s="263" t="s">
        <v>1369</v>
      </c>
      <c r="G132" s="260"/>
      <c r="H132" s="264">
        <v>87.602</v>
      </c>
      <c r="I132" s="265"/>
      <c r="J132" s="260"/>
      <c r="K132" s="260"/>
      <c r="L132" s="266"/>
      <c r="M132" s="267"/>
      <c r="N132" s="268"/>
      <c r="O132" s="268"/>
      <c r="P132" s="268"/>
      <c r="Q132" s="268"/>
      <c r="R132" s="268"/>
      <c r="S132" s="268"/>
      <c r="T132" s="26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70" t="s">
        <v>223</v>
      </c>
      <c r="AU132" s="270" t="s">
        <v>82</v>
      </c>
      <c r="AV132" s="13" t="s">
        <v>82</v>
      </c>
      <c r="AW132" s="13" t="s">
        <v>30</v>
      </c>
      <c r="AX132" s="13" t="s">
        <v>80</v>
      </c>
      <c r="AY132" s="270" t="s">
        <v>174</v>
      </c>
    </row>
    <row r="133" spans="1:65" s="2" customFormat="1" ht="32.4" customHeight="1">
      <c r="A133" s="39"/>
      <c r="B133" s="40"/>
      <c r="C133" s="245" t="s">
        <v>653</v>
      </c>
      <c r="D133" s="245" t="s">
        <v>176</v>
      </c>
      <c r="E133" s="246" t="s">
        <v>231</v>
      </c>
      <c r="F133" s="247" t="s">
        <v>232</v>
      </c>
      <c r="G133" s="248" t="s">
        <v>221</v>
      </c>
      <c r="H133" s="249">
        <v>27.495</v>
      </c>
      <c r="I133" s="250"/>
      <c r="J133" s="251">
        <f>ROUND(I133*H133,2)</f>
        <v>0</v>
      </c>
      <c r="K133" s="252"/>
      <c r="L133" s="45"/>
      <c r="M133" s="253" t="s">
        <v>1</v>
      </c>
      <c r="N133" s="254" t="s">
        <v>38</v>
      </c>
      <c r="O133" s="92"/>
      <c r="P133" s="255">
        <f>O133*H133</f>
        <v>0</v>
      </c>
      <c r="Q133" s="255">
        <v>0</v>
      </c>
      <c r="R133" s="255">
        <f>Q133*H133</f>
        <v>0</v>
      </c>
      <c r="S133" s="255">
        <v>0</v>
      </c>
      <c r="T133" s="256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57" t="s">
        <v>180</v>
      </c>
      <c r="AT133" s="257" t="s">
        <v>176</v>
      </c>
      <c r="AU133" s="257" t="s">
        <v>82</v>
      </c>
      <c r="AY133" s="18" t="s">
        <v>174</v>
      </c>
      <c r="BE133" s="258">
        <f>IF(N133="základní",J133,0)</f>
        <v>0</v>
      </c>
      <c r="BF133" s="258">
        <f>IF(N133="snížená",J133,0)</f>
        <v>0</v>
      </c>
      <c r="BG133" s="258">
        <f>IF(N133="zákl. přenesená",J133,0)</f>
        <v>0</v>
      </c>
      <c r="BH133" s="258">
        <f>IF(N133="sníž. přenesená",J133,0)</f>
        <v>0</v>
      </c>
      <c r="BI133" s="258">
        <f>IF(N133="nulová",J133,0)</f>
        <v>0</v>
      </c>
      <c r="BJ133" s="18" t="s">
        <v>80</v>
      </c>
      <c r="BK133" s="258">
        <f>ROUND(I133*H133,2)</f>
        <v>0</v>
      </c>
      <c r="BL133" s="18" t="s">
        <v>180</v>
      </c>
      <c r="BM133" s="257" t="s">
        <v>1370</v>
      </c>
    </row>
    <row r="134" spans="1:51" s="13" customFormat="1" ht="12">
      <c r="A134" s="13"/>
      <c r="B134" s="259"/>
      <c r="C134" s="260"/>
      <c r="D134" s="261" t="s">
        <v>223</v>
      </c>
      <c r="E134" s="262" t="s">
        <v>1</v>
      </c>
      <c r="F134" s="263" t="s">
        <v>1371</v>
      </c>
      <c r="G134" s="260"/>
      <c r="H134" s="264">
        <v>27.495</v>
      </c>
      <c r="I134" s="265"/>
      <c r="J134" s="260"/>
      <c r="K134" s="260"/>
      <c r="L134" s="266"/>
      <c r="M134" s="267"/>
      <c r="N134" s="268"/>
      <c r="O134" s="268"/>
      <c r="P134" s="268"/>
      <c r="Q134" s="268"/>
      <c r="R134" s="268"/>
      <c r="S134" s="268"/>
      <c r="T134" s="26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70" t="s">
        <v>223</v>
      </c>
      <c r="AU134" s="270" t="s">
        <v>82</v>
      </c>
      <c r="AV134" s="13" t="s">
        <v>82</v>
      </c>
      <c r="AW134" s="13" t="s">
        <v>30</v>
      </c>
      <c r="AX134" s="13" t="s">
        <v>80</v>
      </c>
      <c r="AY134" s="270" t="s">
        <v>174</v>
      </c>
    </row>
    <row r="135" spans="1:65" s="2" customFormat="1" ht="21.6" customHeight="1">
      <c r="A135" s="39"/>
      <c r="B135" s="40"/>
      <c r="C135" s="245" t="s">
        <v>649</v>
      </c>
      <c r="D135" s="245" t="s">
        <v>176</v>
      </c>
      <c r="E135" s="246" t="s">
        <v>235</v>
      </c>
      <c r="F135" s="247" t="s">
        <v>236</v>
      </c>
      <c r="G135" s="248" t="s">
        <v>221</v>
      </c>
      <c r="H135" s="249">
        <v>27.495</v>
      </c>
      <c r="I135" s="250"/>
      <c r="J135" s="251">
        <f>ROUND(I135*H135,2)</f>
        <v>0</v>
      </c>
      <c r="K135" s="252"/>
      <c r="L135" s="45"/>
      <c r="M135" s="253" t="s">
        <v>1</v>
      </c>
      <c r="N135" s="254" t="s">
        <v>38</v>
      </c>
      <c r="O135" s="92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7" t="s">
        <v>180</v>
      </c>
      <c r="AT135" s="257" t="s">
        <v>176</v>
      </c>
      <c r="AU135" s="257" t="s">
        <v>82</v>
      </c>
      <c r="AY135" s="18" t="s">
        <v>174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8" t="s">
        <v>80</v>
      </c>
      <c r="BK135" s="258">
        <f>ROUND(I135*H135,2)</f>
        <v>0</v>
      </c>
      <c r="BL135" s="18" t="s">
        <v>180</v>
      </c>
      <c r="BM135" s="257" t="s">
        <v>1372</v>
      </c>
    </row>
    <row r="136" spans="1:51" s="13" customFormat="1" ht="12">
      <c r="A136" s="13"/>
      <c r="B136" s="259"/>
      <c r="C136" s="260"/>
      <c r="D136" s="261" t="s">
        <v>223</v>
      </c>
      <c r="E136" s="262" t="s">
        <v>1</v>
      </c>
      <c r="F136" s="263" t="s">
        <v>1371</v>
      </c>
      <c r="G136" s="260"/>
      <c r="H136" s="264">
        <v>27.495</v>
      </c>
      <c r="I136" s="265"/>
      <c r="J136" s="260"/>
      <c r="K136" s="260"/>
      <c r="L136" s="266"/>
      <c r="M136" s="267"/>
      <c r="N136" s="268"/>
      <c r="O136" s="268"/>
      <c r="P136" s="268"/>
      <c r="Q136" s="268"/>
      <c r="R136" s="268"/>
      <c r="S136" s="268"/>
      <c r="T136" s="26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70" t="s">
        <v>223</v>
      </c>
      <c r="AU136" s="270" t="s">
        <v>82</v>
      </c>
      <c r="AV136" s="13" t="s">
        <v>82</v>
      </c>
      <c r="AW136" s="13" t="s">
        <v>30</v>
      </c>
      <c r="AX136" s="13" t="s">
        <v>80</v>
      </c>
      <c r="AY136" s="270" t="s">
        <v>174</v>
      </c>
    </row>
    <row r="137" spans="1:65" s="2" customFormat="1" ht="21.6" customHeight="1">
      <c r="A137" s="39"/>
      <c r="B137" s="40"/>
      <c r="C137" s="245" t="s">
        <v>665</v>
      </c>
      <c r="D137" s="245" t="s">
        <v>176</v>
      </c>
      <c r="E137" s="246" t="s">
        <v>249</v>
      </c>
      <c r="F137" s="247" t="s">
        <v>250</v>
      </c>
      <c r="G137" s="248" t="s">
        <v>245</v>
      </c>
      <c r="H137" s="249">
        <v>49.491</v>
      </c>
      <c r="I137" s="250"/>
      <c r="J137" s="251">
        <f>ROUND(I137*H137,2)</f>
        <v>0</v>
      </c>
      <c r="K137" s="252"/>
      <c r="L137" s="45"/>
      <c r="M137" s="253" t="s">
        <v>1</v>
      </c>
      <c r="N137" s="254" t="s">
        <v>38</v>
      </c>
      <c r="O137" s="92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7" t="s">
        <v>180</v>
      </c>
      <c r="AT137" s="257" t="s">
        <v>176</v>
      </c>
      <c r="AU137" s="257" t="s">
        <v>82</v>
      </c>
      <c r="AY137" s="18" t="s">
        <v>174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8" t="s">
        <v>80</v>
      </c>
      <c r="BK137" s="258">
        <f>ROUND(I137*H137,2)</f>
        <v>0</v>
      </c>
      <c r="BL137" s="18" t="s">
        <v>180</v>
      </c>
      <c r="BM137" s="257" t="s">
        <v>1373</v>
      </c>
    </row>
    <row r="138" spans="1:51" s="13" customFormat="1" ht="12">
      <c r="A138" s="13"/>
      <c r="B138" s="259"/>
      <c r="C138" s="260"/>
      <c r="D138" s="261" t="s">
        <v>223</v>
      </c>
      <c r="E138" s="262" t="s">
        <v>1</v>
      </c>
      <c r="F138" s="263" t="s">
        <v>1374</v>
      </c>
      <c r="G138" s="260"/>
      <c r="H138" s="264">
        <v>49.491</v>
      </c>
      <c r="I138" s="265"/>
      <c r="J138" s="260"/>
      <c r="K138" s="260"/>
      <c r="L138" s="266"/>
      <c r="M138" s="267"/>
      <c r="N138" s="268"/>
      <c r="O138" s="268"/>
      <c r="P138" s="268"/>
      <c r="Q138" s="268"/>
      <c r="R138" s="268"/>
      <c r="S138" s="268"/>
      <c r="T138" s="26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70" t="s">
        <v>223</v>
      </c>
      <c r="AU138" s="270" t="s">
        <v>82</v>
      </c>
      <c r="AV138" s="13" t="s">
        <v>82</v>
      </c>
      <c r="AW138" s="13" t="s">
        <v>30</v>
      </c>
      <c r="AX138" s="13" t="s">
        <v>80</v>
      </c>
      <c r="AY138" s="270" t="s">
        <v>174</v>
      </c>
    </row>
    <row r="139" spans="1:65" s="2" customFormat="1" ht="21.6" customHeight="1">
      <c r="A139" s="39"/>
      <c r="B139" s="40"/>
      <c r="C139" s="245" t="s">
        <v>661</v>
      </c>
      <c r="D139" s="245" t="s">
        <v>176</v>
      </c>
      <c r="E139" s="246" t="s">
        <v>254</v>
      </c>
      <c r="F139" s="247" t="s">
        <v>255</v>
      </c>
      <c r="G139" s="248" t="s">
        <v>221</v>
      </c>
      <c r="H139" s="249">
        <v>27.495</v>
      </c>
      <c r="I139" s="250"/>
      <c r="J139" s="251">
        <f>ROUND(I139*H139,2)</f>
        <v>0</v>
      </c>
      <c r="K139" s="252"/>
      <c r="L139" s="45"/>
      <c r="M139" s="253" t="s">
        <v>1</v>
      </c>
      <c r="N139" s="254" t="s">
        <v>38</v>
      </c>
      <c r="O139" s="92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7" t="s">
        <v>180</v>
      </c>
      <c r="AT139" s="257" t="s">
        <v>176</v>
      </c>
      <c r="AU139" s="257" t="s">
        <v>82</v>
      </c>
      <c r="AY139" s="18" t="s">
        <v>174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8" t="s">
        <v>80</v>
      </c>
      <c r="BK139" s="258">
        <f>ROUND(I139*H139,2)</f>
        <v>0</v>
      </c>
      <c r="BL139" s="18" t="s">
        <v>180</v>
      </c>
      <c r="BM139" s="257" t="s">
        <v>1375</v>
      </c>
    </row>
    <row r="140" spans="1:65" s="2" customFormat="1" ht="21.6" customHeight="1">
      <c r="A140" s="39"/>
      <c r="B140" s="40"/>
      <c r="C140" s="245" t="s">
        <v>644</v>
      </c>
      <c r="D140" s="245" t="s">
        <v>176</v>
      </c>
      <c r="E140" s="246" t="s">
        <v>427</v>
      </c>
      <c r="F140" s="247" t="s">
        <v>428</v>
      </c>
      <c r="G140" s="248" t="s">
        <v>221</v>
      </c>
      <c r="H140" s="249">
        <v>60.107</v>
      </c>
      <c r="I140" s="250"/>
      <c r="J140" s="251">
        <f>ROUND(I140*H140,2)</f>
        <v>0</v>
      </c>
      <c r="K140" s="252"/>
      <c r="L140" s="45"/>
      <c r="M140" s="253" t="s">
        <v>1</v>
      </c>
      <c r="N140" s="254" t="s">
        <v>38</v>
      </c>
      <c r="O140" s="92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7" t="s">
        <v>180</v>
      </c>
      <c r="AT140" s="257" t="s">
        <v>176</v>
      </c>
      <c r="AU140" s="257" t="s">
        <v>82</v>
      </c>
      <c r="AY140" s="18" t="s">
        <v>174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8" t="s">
        <v>80</v>
      </c>
      <c r="BK140" s="258">
        <f>ROUND(I140*H140,2)</f>
        <v>0</v>
      </c>
      <c r="BL140" s="18" t="s">
        <v>180</v>
      </c>
      <c r="BM140" s="257" t="s">
        <v>1376</v>
      </c>
    </row>
    <row r="141" spans="1:51" s="13" customFormat="1" ht="12">
      <c r="A141" s="13"/>
      <c r="B141" s="259"/>
      <c r="C141" s="260"/>
      <c r="D141" s="261" t="s">
        <v>223</v>
      </c>
      <c r="E141" s="262" t="s">
        <v>1</v>
      </c>
      <c r="F141" s="263" t="s">
        <v>1377</v>
      </c>
      <c r="G141" s="260"/>
      <c r="H141" s="264">
        <v>60.107</v>
      </c>
      <c r="I141" s="265"/>
      <c r="J141" s="260"/>
      <c r="K141" s="260"/>
      <c r="L141" s="266"/>
      <c r="M141" s="267"/>
      <c r="N141" s="268"/>
      <c r="O141" s="268"/>
      <c r="P141" s="268"/>
      <c r="Q141" s="268"/>
      <c r="R141" s="268"/>
      <c r="S141" s="268"/>
      <c r="T141" s="26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70" t="s">
        <v>223</v>
      </c>
      <c r="AU141" s="270" t="s">
        <v>82</v>
      </c>
      <c r="AV141" s="13" t="s">
        <v>82</v>
      </c>
      <c r="AW141" s="13" t="s">
        <v>30</v>
      </c>
      <c r="AX141" s="13" t="s">
        <v>80</v>
      </c>
      <c r="AY141" s="270" t="s">
        <v>174</v>
      </c>
    </row>
    <row r="142" spans="1:65" s="2" customFormat="1" ht="32.4" customHeight="1">
      <c r="A142" s="39"/>
      <c r="B142" s="40"/>
      <c r="C142" s="245" t="s">
        <v>678</v>
      </c>
      <c r="D142" s="245" t="s">
        <v>176</v>
      </c>
      <c r="E142" s="246" t="s">
        <v>259</v>
      </c>
      <c r="F142" s="247" t="s">
        <v>260</v>
      </c>
      <c r="G142" s="248" t="s">
        <v>188</v>
      </c>
      <c r="H142" s="249">
        <v>35.65</v>
      </c>
      <c r="I142" s="250"/>
      <c r="J142" s="251">
        <f>ROUND(I142*H142,2)</f>
        <v>0</v>
      </c>
      <c r="K142" s="252"/>
      <c r="L142" s="45"/>
      <c r="M142" s="253" t="s">
        <v>1</v>
      </c>
      <c r="N142" s="254" t="s">
        <v>38</v>
      </c>
      <c r="O142" s="92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7" t="s">
        <v>180</v>
      </c>
      <c r="AT142" s="257" t="s">
        <v>176</v>
      </c>
      <c r="AU142" s="257" t="s">
        <v>82</v>
      </c>
      <c r="AY142" s="18" t="s">
        <v>174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8" t="s">
        <v>80</v>
      </c>
      <c r="BK142" s="258">
        <f>ROUND(I142*H142,2)</f>
        <v>0</v>
      </c>
      <c r="BL142" s="18" t="s">
        <v>180</v>
      </c>
      <c r="BM142" s="257" t="s">
        <v>1378</v>
      </c>
    </row>
    <row r="143" spans="1:51" s="13" customFormat="1" ht="12">
      <c r="A143" s="13"/>
      <c r="B143" s="259"/>
      <c r="C143" s="260"/>
      <c r="D143" s="261" t="s">
        <v>223</v>
      </c>
      <c r="E143" s="262" t="s">
        <v>1</v>
      </c>
      <c r="F143" s="263" t="s">
        <v>1379</v>
      </c>
      <c r="G143" s="260"/>
      <c r="H143" s="264">
        <v>35.65</v>
      </c>
      <c r="I143" s="265"/>
      <c r="J143" s="260"/>
      <c r="K143" s="260"/>
      <c r="L143" s="266"/>
      <c r="M143" s="267"/>
      <c r="N143" s="268"/>
      <c r="O143" s="268"/>
      <c r="P143" s="268"/>
      <c r="Q143" s="268"/>
      <c r="R143" s="268"/>
      <c r="S143" s="268"/>
      <c r="T143" s="26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70" t="s">
        <v>223</v>
      </c>
      <c r="AU143" s="270" t="s">
        <v>82</v>
      </c>
      <c r="AV143" s="13" t="s">
        <v>82</v>
      </c>
      <c r="AW143" s="13" t="s">
        <v>30</v>
      </c>
      <c r="AX143" s="13" t="s">
        <v>80</v>
      </c>
      <c r="AY143" s="270" t="s">
        <v>174</v>
      </c>
    </row>
    <row r="144" spans="1:65" s="2" customFormat="1" ht="21.6" customHeight="1">
      <c r="A144" s="39"/>
      <c r="B144" s="40"/>
      <c r="C144" s="245" t="s">
        <v>682</v>
      </c>
      <c r="D144" s="245" t="s">
        <v>176</v>
      </c>
      <c r="E144" s="246" t="s">
        <v>264</v>
      </c>
      <c r="F144" s="247" t="s">
        <v>265</v>
      </c>
      <c r="G144" s="248" t="s">
        <v>188</v>
      </c>
      <c r="H144" s="249">
        <v>35.65</v>
      </c>
      <c r="I144" s="250"/>
      <c r="J144" s="251">
        <f>ROUND(I144*H144,2)</f>
        <v>0</v>
      </c>
      <c r="K144" s="252"/>
      <c r="L144" s="45"/>
      <c r="M144" s="253" t="s">
        <v>1</v>
      </c>
      <c r="N144" s="254" t="s">
        <v>38</v>
      </c>
      <c r="O144" s="92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7" t="s">
        <v>180</v>
      </c>
      <c r="AT144" s="257" t="s">
        <v>176</v>
      </c>
      <c r="AU144" s="257" t="s">
        <v>82</v>
      </c>
      <c r="AY144" s="18" t="s">
        <v>174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8" t="s">
        <v>80</v>
      </c>
      <c r="BK144" s="258">
        <f>ROUND(I144*H144,2)</f>
        <v>0</v>
      </c>
      <c r="BL144" s="18" t="s">
        <v>180</v>
      </c>
      <c r="BM144" s="257" t="s">
        <v>1380</v>
      </c>
    </row>
    <row r="145" spans="1:65" s="2" customFormat="1" ht="21.6" customHeight="1">
      <c r="A145" s="39"/>
      <c r="B145" s="40"/>
      <c r="C145" s="245" t="s">
        <v>686</v>
      </c>
      <c r="D145" s="245" t="s">
        <v>176</v>
      </c>
      <c r="E145" s="246" t="s">
        <v>1231</v>
      </c>
      <c r="F145" s="247" t="s">
        <v>1232</v>
      </c>
      <c r="G145" s="248" t="s">
        <v>188</v>
      </c>
      <c r="H145" s="249">
        <v>35.65</v>
      </c>
      <c r="I145" s="250"/>
      <c r="J145" s="251">
        <f>ROUND(I145*H145,2)</f>
        <v>0</v>
      </c>
      <c r="K145" s="252"/>
      <c r="L145" s="45"/>
      <c r="M145" s="253" t="s">
        <v>1</v>
      </c>
      <c r="N145" s="254" t="s">
        <v>38</v>
      </c>
      <c r="O145" s="92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7" t="s">
        <v>180</v>
      </c>
      <c r="AT145" s="257" t="s">
        <v>176</v>
      </c>
      <c r="AU145" s="257" t="s">
        <v>82</v>
      </c>
      <c r="AY145" s="18" t="s">
        <v>174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8" t="s">
        <v>80</v>
      </c>
      <c r="BK145" s="258">
        <f>ROUND(I145*H145,2)</f>
        <v>0</v>
      </c>
      <c r="BL145" s="18" t="s">
        <v>180</v>
      </c>
      <c r="BM145" s="257" t="s">
        <v>1381</v>
      </c>
    </row>
    <row r="146" spans="1:65" s="2" customFormat="1" ht="14.4" customHeight="1">
      <c r="A146" s="39"/>
      <c r="B146" s="40"/>
      <c r="C146" s="271" t="s">
        <v>690</v>
      </c>
      <c r="D146" s="271" t="s">
        <v>242</v>
      </c>
      <c r="E146" s="272" t="s">
        <v>271</v>
      </c>
      <c r="F146" s="273" t="s">
        <v>272</v>
      </c>
      <c r="G146" s="274" t="s">
        <v>273</v>
      </c>
      <c r="H146" s="275">
        <v>0.891</v>
      </c>
      <c r="I146" s="276"/>
      <c r="J146" s="277">
        <f>ROUND(I146*H146,2)</f>
        <v>0</v>
      </c>
      <c r="K146" s="278"/>
      <c r="L146" s="279"/>
      <c r="M146" s="280" t="s">
        <v>1</v>
      </c>
      <c r="N146" s="281" t="s">
        <v>38</v>
      </c>
      <c r="O146" s="92"/>
      <c r="P146" s="255">
        <f>O146*H146</f>
        <v>0</v>
      </c>
      <c r="Q146" s="255">
        <v>0.001</v>
      </c>
      <c r="R146" s="255">
        <f>Q146*H146</f>
        <v>0.0008910000000000001</v>
      </c>
      <c r="S146" s="255">
        <v>0</v>
      </c>
      <c r="T146" s="256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7" t="s">
        <v>205</v>
      </c>
      <c r="AT146" s="257" t="s">
        <v>242</v>
      </c>
      <c r="AU146" s="257" t="s">
        <v>82</v>
      </c>
      <c r="AY146" s="18" t="s">
        <v>174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8" t="s">
        <v>80</v>
      </c>
      <c r="BK146" s="258">
        <f>ROUND(I146*H146,2)</f>
        <v>0</v>
      </c>
      <c r="BL146" s="18" t="s">
        <v>180</v>
      </c>
      <c r="BM146" s="257" t="s">
        <v>1382</v>
      </c>
    </row>
    <row r="147" spans="1:51" s="13" customFormat="1" ht="12">
      <c r="A147" s="13"/>
      <c r="B147" s="259"/>
      <c r="C147" s="260"/>
      <c r="D147" s="261" t="s">
        <v>223</v>
      </c>
      <c r="E147" s="262" t="s">
        <v>1</v>
      </c>
      <c r="F147" s="263" t="s">
        <v>1383</v>
      </c>
      <c r="G147" s="260"/>
      <c r="H147" s="264">
        <v>0.891</v>
      </c>
      <c r="I147" s="265"/>
      <c r="J147" s="260"/>
      <c r="K147" s="260"/>
      <c r="L147" s="266"/>
      <c r="M147" s="267"/>
      <c r="N147" s="268"/>
      <c r="O147" s="268"/>
      <c r="P147" s="268"/>
      <c r="Q147" s="268"/>
      <c r="R147" s="268"/>
      <c r="S147" s="268"/>
      <c r="T147" s="26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70" t="s">
        <v>223</v>
      </c>
      <c r="AU147" s="270" t="s">
        <v>82</v>
      </c>
      <c r="AV147" s="13" t="s">
        <v>82</v>
      </c>
      <c r="AW147" s="13" t="s">
        <v>30</v>
      </c>
      <c r="AX147" s="13" t="s">
        <v>80</v>
      </c>
      <c r="AY147" s="270" t="s">
        <v>174</v>
      </c>
    </row>
    <row r="148" spans="1:65" s="2" customFormat="1" ht="21.6" customHeight="1">
      <c r="A148" s="39"/>
      <c r="B148" s="40"/>
      <c r="C148" s="245" t="s">
        <v>657</v>
      </c>
      <c r="D148" s="245" t="s">
        <v>176</v>
      </c>
      <c r="E148" s="246" t="s">
        <v>277</v>
      </c>
      <c r="F148" s="247" t="s">
        <v>278</v>
      </c>
      <c r="G148" s="248" t="s">
        <v>188</v>
      </c>
      <c r="H148" s="249">
        <v>24.645</v>
      </c>
      <c r="I148" s="250"/>
      <c r="J148" s="251">
        <f>ROUND(I148*H148,2)</f>
        <v>0</v>
      </c>
      <c r="K148" s="252"/>
      <c r="L148" s="45"/>
      <c r="M148" s="253" t="s">
        <v>1</v>
      </c>
      <c r="N148" s="254" t="s">
        <v>38</v>
      </c>
      <c r="O148" s="92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7" t="s">
        <v>180</v>
      </c>
      <c r="AT148" s="257" t="s">
        <v>176</v>
      </c>
      <c r="AU148" s="257" t="s">
        <v>82</v>
      </c>
      <c r="AY148" s="18" t="s">
        <v>174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8" t="s">
        <v>80</v>
      </c>
      <c r="BK148" s="258">
        <f>ROUND(I148*H148,2)</f>
        <v>0</v>
      </c>
      <c r="BL148" s="18" t="s">
        <v>180</v>
      </c>
      <c r="BM148" s="257" t="s">
        <v>1384</v>
      </c>
    </row>
    <row r="149" spans="1:51" s="13" customFormat="1" ht="12">
      <c r="A149" s="13"/>
      <c r="B149" s="259"/>
      <c r="C149" s="260"/>
      <c r="D149" s="261" t="s">
        <v>223</v>
      </c>
      <c r="E149" s="262" t="s">
        <v>1</v>
      </c>
      <c r="F149" s="263" t="s">
        <v>1385</v>
      </c>
      <c r="G149" s="260"/>
      <c r="H149" s="264">
        <v>24.645</v>
      </c>
      <c r="I149" s="265"/>
      <c r="J149" s="260"/>
      <c r="K149" s="260"/>
      <c r="L149" s="266"/>
      <c r="M149" s="267"/>
      <c r="N149" s="268"/>
      <c r="O149" s="268"/>
      <c r="P149" s="268"/>
      <c r="Q149" s="268"/>
      <c r="R149" s="268"/>
      <c r="S149" s="268"/>
      <c r="T149" s="26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70" t="s">
        <v>223</v>
      </c>
      <c r="AU149" s="270" t="s">
        <v>82</v>
      </c>
      <c r="AV149" s="13" t="s">
        <v>82</v>
      </c>
      <c r="AW149" s="13" t="s">
        <v>30</v>
      </c>
      <c r="AX149" s="13" t="s">
        <v>80</v>
      </c>
      <c r="AY149" s="270" t="s">
        <v>174</v>
      </c>
    </row>
    <row r="150" spans="1:65" s="2" customFormat="1" ht="14.4" customHeight="1">
      <c r="A150" s="39"/>
      <c r="B150" s="40"/>
      <c r="C150" s="245" t="s">
        <v>670</v>
      </c>
      <c r="D150" s="245" t="s">
        <v>176</v>
      </c>
      <c r="E150" s="246" t="s">
        <v>1386</v>
      </c>
      <c r="F150" s="247" t="s">
        <v>1387</v>
      </c>
      <c r="G150" s="248" t="s">
        <v>188</v>
      </c>
      <c r="H150" s="249">
        <v>29.624</v>
      </c>
      <c r="I150" s="250"/>
      <c r="J150" s="251">
        <f>ROUND(I150*H150,2)</f>
        <v>0</v>
      </c>
      <c r="K150" s="252"/>
      <c r="L150" s="45"/>
      <c r="M150" s="253" t="s">
        <v>1</v>
      </c>
      <c r="N150" s="254" t="s">
        <v>38</v>
      </c>
      <c r="O150" s="92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7" t="s">
        <v>180</v>
      </c>
      <c r="AT150" s="257" t="s">
        <v>176</v>
      </c>
      <c r="AU150" s="257" t="s">
        <v>82</v>
      </c>
      <c r="AY150" s="18" t="s">
        <v>174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8" t="s">
        <v>80</v>
      </c>
      <c r="BK150" s="258">
        <f>ROUND(I150*H150,2)</f>
        <v>0</v>
      </c>
      <c r="BL150" s="18" t="s">
        <v>180</v>
      </c>
      <c r="BM150" s="257" t="s">
        <v>1388</v>
      </c>
    </row>
    <row r="151" spans="1:51" s="13" customFormat="1" ht="12">
      <c r="A151" s="13"/>
      <c r="B151" s="259"/>
      <c r="C151" s="260"/>
      <c r="D151" s="261" t="s">
        <v>223</v>
      </c>
      <c r="E151" s="262" t="s">
        <v>1</v>
      </c>
      <c r="F151" s="263" t="s">
        <v>1389</v>
      </c>
      <c r="G151" s="260"/>
      <c r="H151" s="264">
        <v>29.624</v>
      </c>
      <c r="I151" s="265"/>
      <c r="J151" s="260"/>
      <c r="K151" s="260"/>
      <c r="L151" s="266"/>
      <c r="M151" s="267"/>
      <c r="N151" s="268"/>
      <c r="O151" s="268"/>
      <c r="P151" s="268"/>
      <c r="Q151" s="268"/>
      <c r="R151" s="268"/>
      <c r="S151" s="268"/>
      <c r="T151" s="26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70" t="s">
        <v>223</v>
      </c>
      <c r="AU151" s="270" t="s">
        <v>82</v>
      </c>
      <c r="AV151" s="13" t="s">
        <v>82</v>
      </c>
      <c r="AW151" s="13" t="s">
        <v>30</v>
      </c>
      <c r="AX151" s="13" t="s">
        <v>80</v>
      </c>
      <c r="AY151" s="270" t="s">
        <v>174</v>
      </c>
    </row>
    <row r="152" spans="1:65" s="2" customFormat="1" ht="14.4" customHeight="1">
      <c r="A152" s="39"/>
      <c r="B152" s="40"/>
      <c r="C152" s="245" t="s">
        <v>674</v>
      </c>
      <c r="D152" s="245" t="s">
        <v>176</v>
      </c>
      <c r="E152" s="246" t="s">
        <v>1390</v>
      </c>
      <c r="F152" s="247" t="s">
        <v>1245</v>
      </c>
      <c r="G152" s="248" t="s">
        <v>188</v>
      </c>
      <c r="H152" s="249">
        <v>29.624</v>
      </c>
      <c r="I152" s="250"/>
      <c r="J152" s="251">
        <f>ROUND(I152*H152,2)</f>
        <v>0</v>
      </c>
      <c r="K152" s="252"/>
      <c r="L152" s="45"/>
      <c r="M152" s="253" t="s">
        <v>1</v>
      </c>
      <c r="N152" s="254" t="s">
        <v>38</v>
      </c>
      <c r="O152" s="92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7" t="s">
        <v>180</v>
      </c>
      <c r="AT152" s="257" t="s">
        <v>176</v>
      </c>
      <c r="AU152" s="257" t="s">
        <v>82</v>
      </c>
      <c r="AY152" s="18" t="s">
        <v>174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8" t="s">
        <v>80</v>
      </c>
      <c r="BK152" s="258">
        <f>ROUND(I152*H152,2)</f>
        <v>0</v>
      </c>
      <c r="BL152" s="18" t="s">
        <v>180</v>
      </c>
      <c r="BM152" s="257" t="s">
        <v>1391</v>
      </c>
    </row>
    <row r="153" spans="1:65" s="2" customFormat="1" ht="32.4" customHeight="1">
      <c r="A153" s="39"/>
      <c r="B153" s="40"/>
      <c r="C153" s="245" t="s">
        <v>694</v>
      </c>
      <c r="D153" s="245" t="s">
        <v>176</v>
      </c>
      <c r="E153" s="246" t="s">
        <v>294</v>
      </c>
      <c r="F153" s="247" t="s">
        <v>295</v>
      </c>
      <c r="G153" s="248" t="s">
        <v>188</v>
      </c>
      <c r="H153" s="249">
        <v>35.65</v>
      </c>
      <c r="I153" s="250"/>
      <c r="J153" s="251">
        <f>ROUND(I153*H153,2)</f>
        <v>0</v>
      </c>
      <c r="K153" s="252"/>
      <c r="L153" s="45"/>
      <c r="M153" s="253" t="s">
        <v>1</v>
      </c>
      <c r="N153" s="254" t="s">
        <v>38</v>
      </c>
      <c r="O153" s="92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7" t="s">
        <v>180</v>
      </c>
      <c r="AT153" s="257" t="s">
        <v>176</v>
      </c>
      <c r="AU153" s="257" t="s">
        <v>82</v>
      </c>
      <c r="AY153" s="18" t="s">
        <v>174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8" t="s">
        <v>80</v>
      </c>
      <c r="BK153" s="258">
        <f>ROUND(I153*H153,2)</f>
        <v>0</v>
      </c>
      <c r="BL153" s="18" t="s">
        <v>180</v>
      </c>
      <c r="BM153" s="257" t="s">
        <v>1392</v>
      </c>
    </row>
    <row r="154" spans="1:65" s="2" customFormat="1" ht="21.6" customHeight="1">
      <c r="A154" s="39"/>
      <c r="B154" s="40"/>
      <c r="C154" s="245" t="s">
        <v>263</v>
      </c>
      <c r="D154" s="245" t="s">
        <v>176</v>
      </c>
      <c r="E154" s="246" t="s">
        <v>1393</v>
      </c>
      <c r="F154" s="247" t="s">
        <v>1394</v>
      </c>
      <c r="G154" s="248" t="s">
        <v>188</v>
      </c>
      <c r="H154" s="249">
        <v>38.16</v>
      </c>
      <c r="I154" s="250"/>
      <c r="J154" s="251">
        <f>ROUND(I154*H154,2)</f>
        <v>0</v>
      </c>
      <c r="K154" s="252"/>
      <c r="L154" s="45"/>
      <c r="M154" s="253" t="s">
        <v>1</v>
      </c>
      <c r="N154" s="254" t="s">
        <v>38</v>
      </c>
      <c r="O154" s="92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57" t="s">
        <v>180</v>
      </c>
      <c r="AT154" s="257" t="s">
        <v>176</v>
      </c>
      <c r="AU154" s="257" t="s">
        <v>82</v>
      </c>
      <c r="AY154" s="18" t="s">
        <v>174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8" t="s">
        <v>80</v>
      </c>
      <c r="BK154" s="258">
        <f>ROUND(I154*H154,2)</f>
        <v>0</v>
      </c>
      <c r="BL154" s="18" t="s">
        <v>180</v>
      </c>
      <c r="BM154" s="257" t="s">
        <v>1395</v>
      </c>
    </row>
    <row r="155" spans="1:51" s="15" customFormat="1" ht="12">
      <c r="A155" s="15"/>
      <c r="B155" s="305"/>
      <c r="C155" s="306"/>
      <c r="D155" s="261" t="s">
        <v>223</v>
      </c>
      <c r="E155" s="307" t="s">
        <v>1</v>
      </c>
      <c r="F155" s="308" t="s">
        <v>1396</v>
      </c>
      <c r="G155" s="306"/>
      <c r="H155" s="307" t="s">
        <v>1</v>
      </c>
      <c r="I155" s="309"/>
      <c r="J155" s="306"/>
      <c r="K155" s="306"/>
      <c r="L155" s="310"/>
      <c r="M155" s="311"/>
      <c r="N155" s="312"/>
      <c r="O155" s="312"/>
      <c r="P155" s="312"/>
      <c r="Q155" s="312"/>
      <c r="R155" s="312"/>
      <c r="S155" s="312"/>
      <c r="T155" s="313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314" t="s">
        <v>223</v>
      </c>
      <c r="AU155" s="314" t="s">
        <v>82</v>
      </c>
      <c r="AV155" s="15" t="s">
        <v>80</v>
      </c>
      <c r="AW155" s="15" t="s">
        <v>30</v>
      </c>
      <c r="AX155" s="15" t="s">
        <v>73</v>
      </c>
      <c r="AY155" s="314" t="s">
        <v>174</v>
      </c>
    </row>
    <row r="156" spans="1:51" s="13" customFormat="1" ht="12">
      <c r="A156" s="13"/>
      <c r="B156" s="259"/>
      <c r="C156" s="260"/>
      <c r="D156" s="261" t="s">
        <v>223</v>
      </c>
      <c r="E156" s="262" t="s">
        <v>1</v>
      </c>
      <c r="F156" s="263" t="s">
        <v>1397</v>
      </c>
      <c r="G156" s="260"/>
      <c r="H156" s="264">
        <v>12.4</v>
      </c>
      <c r="I156" s="265"/>
      <c r="J156" s="260"/>
      <c r="K156" s="260"/>
      <c r="L156" s="266"/>
      <c r="M156" s="267"/>
      <c r="N156" s="268"/>
      <c r="O156" s="268"/>
      <c r="P156" s="268"/>
      <c r="Q156" s="268"/>
      <c r="R156" s="268"/>
      <c r="S156" s="268"/>
      <c r="T156" s="26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70" t="s">
        <v>223</v>
      </c>
      <c r="AU156" s="270" t="s">
        <v>82</v>
      </c>
      <c r="AV156" s="13" t="s">
        <v>82</v>
      </c>
      <c r="AW156" s="13" t="s">
        <v>30</v>
      </c>
      <c r="AX156" s="13" t="s">
        <v>73</v>
      </c>
      <c r="AY156" s="270" t="s">
        <v>174</v>
      </c>
    </row>
    <row r="157" spans="1:51" s="15" customFormat="1" ht="12">
      <c r="A157" s="15"/>
      <c r="B157" s="305"/>
      <c r="C157" s="306"/>
      <c r="D157" s="261" t="s">
        <v>223</v>
      </c>
      <c r="E157" s="307" t="s">
        <v>1</v>
      </c>
      <c r="F157" s="308" t="s">
        <v>1398</v>
      </c>
      <c r="G157" s="306"/>
      <c r="H157" s="307" t="s">
        <v>1</v>
      </c>
      <c r="I157" s="309"/>
      <c r="J157" s="306"/>
      <c r="K157" s="306"/>
      <c r="L157" s="310"/>
      <c r="M157" s="311"/>
      <c r="N157" s="312"/>
      <c r="O157" s="312"/>
      <c r="P157" s="312"/>
      <c r="Q157" s="312"/>
      <c r="R157" s="312"/>
      <c r="S157" s="312"/>
      <c r="T157" s="313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314" t="s">
        <v>223</v>
      </c>
      <c r="AU157" s="314" t="s">
        <v>82</v>
      </c>
      <c r="AV157" s="15" t="s">
        <v>80</v>
      </c>
      <c r="AW157" s="15" t="s">
        <v>30</v>
      </c>
      <c r="AX157" s="15" t="s">
        <v>73</v>
      </c>
      <c r="AY157" s="314" t="s">
        <v>174</v>
      </c>
    </row>
    <row r="158" spans="1:51" s="13" customFormat="1" ht="12">
      <c r="A158" s="13"/>
      <c r="B158" s="259"/>
      <c r="C158" s="260"/>
      <c r="D158" s="261" t="s">
        <v>223</v>
      </c>
      <c r="E158" s="262" t="s">
        <v>1</v>
      </c>
      <c r="F158" s="263" t="s">
        <v>1399</v>
      </c>
      <c r="G158" s="260"/>
      <c r="H158" s="264">
        <v>25.76</v>
      </c>
      <c r="I158" s="265"/>
      <c r="J158" s="260"/>
      <c r="K158" s="260"/>
      <c r="L158" s="266"/>
      <c r="M158" s="267"/>
      <c r="N158" s="268"/>
      <c r="O158" s="268"/>
      <c r="P158" s="268"/>
      <c r="Q158" s="268"/>
      <c r="R158" s="268"/>
      <c r="S158" s="268"/>
      <c r="T158" s="26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70" t="s">
        <v>223</v>
      </c>
      <c r="AU158" s="270" t="s">
        <v>82</v>
      </c>
      <c r="AV158" s="13" t="s">
        <v>82</v>
      </c>
      <c r="AW158" s="13" t="s">
        <v>30</v>
      </c>
      <c r="AX158" s="13" t="s">
        <v>73</v>
      </c>
      <c r="AY158" s="270" t="s">
        <v>174</v>
      </c>
    </row>
    <row r="159" spans="1:51" s="14" customFormat="1" ht="12">
      <c r="A159" s="14"/>
      <c r="B159" s="285"/>
      <c r="C159" s="286"/>
      <c r="D159" s="261" t="s">
        <v>223</v>
      </c>
      <c r="E159" s="287" t="s">
        <v>1</v>
      </c>
      <c r="F159" s="288" t="s">
        <v>521</v>
      </c>
      <c r="G159" s="286"/>
      <c r="H159" s="289">
        <v>38.160000000000004</v>
      </c>
      <c r="I159" s="290"/>
      <c r="J159" s="286"/>
      <c r="K159" s="286"/>
      <c r="L159" s="291"/>
      <c r="M159" s="292"/>
      <c r="N159" s="293"/>
      <c r="O159" s="293"/>
      <c r="P159" s="293"/>
      <c r="Q159" s="293"/>
      <c r="R159" s="293"/>
      <c r="S159" s="293"/>
      <c r="T159" s="29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95" t="s">
        <v>223</v>
      </c>
      <c r="AU159" s="295" t="s">
        <v>82</v>
      </c>
      <c r="AV159" s="14" t="s">
        <v>180</v>
      </c>
      <c r="AW159" s="14" t="s">
        <v>30</v>
      </c>
      <c r="AX159" s="14" t="s">
        <v>80</v>
      </c>
      <c r="AY159" s="295" t="s">
        <v>174</v>
      </c>
    </row>
    <row r="160" spans="1:65" s="2" customFormat="1" ht="21.6" customHeight="1">
      <c r="A160" s="39"/>
      <c r="B160" s="40"/>
      <c r="C160" s="271" t="s">
        <v>7</v>
      </c>
      <c r="D160" s="271" t="s">
        <v>242</v>
      </c>
      <c r="E160" s="272" t="s">
        <v>1400</v>
      </c>
      <c r="F160" s="273" t="s">
        <v>1401</v>
      </c>
      <c r="G160" s="274" t="s">
        <v>188</v>
      </c>
      <c r="H160" s="275">
        <v>43.884</v>
      </c>
      <c r="I160" s="276"/>
      <c r="J160" s="277">
        <f>ROUND(I160*H160,2)</f>
        <v>0</v>
      </c>
      <c r="K160" s="278"/>
      <c r="L160" s="279"/>
      <c r="M160" s="280" t="s">
        <v>1</v>
      </c>
      <c r="N160" s="281" t="s">
        <v>38</v>
      </c>
      <c r="O160" s="92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7" t="s">
        <v>205</v>
      </c>
      <c r="AT160" s="257" t="s">
        <v>242</v>
      </c>
      <c r="AU160" s="257" t="s">
        <v>82</v>
      </c>
      <c r="AY160" s="18" t="s">
        <v>174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8" t="s">
        <v>80</v>
      </c>
      <c r="BK160" s="258">
        <f>ROUND(I160*H160,2)</f>
        <v>0</v>
      </c>
      <c r="BL160" s="18" t="s">
        <v>180</v>
      </c>
      <c r="BM160" s="257" t="s">
        <v>1402</v>
      </c>
    </row>
    <row r="161" spans="1:51" s="13" customFormat="1" ht="12">
      <c r="A161" s="13"/>
      <c r="B161" s="259"/>
      <c r="C161" s="260"/>
      <c r="D161" s="261" t="s">
        <v>223</v>
      </c>
      <c r="E161" s="262" t="s">
        <v>1</v>
      </c>
      <c r="F161" s="263" t="s">
        <v>1403</v>
      </c>
      <c r="G161" s="260"/>
      <c r="H161" s="264">
        <v>43.884</v>
      </c>
      <c r="I161" s="265"/>
      <c r="J161" s="260"/>
      <c r="K161" s="260"/>
      <c r="L161" s="266"/>
      <c r="M161" s="267"/>
      <c r="N161" s="268"/>
      <c r="O161" s="268"/>
      <c r="P161" s="268"/>
      <c r="Q161" s="268"/>
      <c r="R161" s="268"/>
      <c r="S161" s="268"/>
      <c r="T161" s="26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70" t="s">
        <v>223</v>
      </c>
      <c r="AU161" s="270" t="s">
        <v>82</v>
      </c>
      <c r="AV161" s="13" t="s">
        <v>82</v>
      </c>
      <c r="AW161" s="13" t="s">
        <v>30</v>
      </c>
      <c r="AX161" s="13" t="s">
        <v>73</v>
      </c>
      <c r="AY161" s="270" t="s">
        <v>174</v>
      </c>
    </row>
    <row r="162" spans="1:51" s="14" customFormat="1" ht="12">
      <c r="A162" s="14"/>
      <c r="B162" s="285"/>
      <c r="C162" s="286"/>
      <c r="D162" s="261" t="s">
        <v>223</v>
      </c>
      <c r="E162" s="287" t="s">
        <v>1</v>
      </c>
      <c r="F162" s="288" t="s">
        <v>521</v>
      </c>
      <c r="G162" s="286"/>
      <c r="H162" s="289">
        <v>43.884</v>
      </c>
      <c r="I162" s="290"/>
      <c r="J162" s="286"/>
      <c r="K162" s="286"/>
      <c r="L162" s="291"/>
      <c r="M162" s="292"/>
      <c r="N162" s="293"/>
      <c r="O162" s="293"/>
      <c r="P162" s="293"/>
      <c r="Q162" s="293"/>
      <c r="R162" s="293"/>
      <c r="S162" s="293"/>
      <c r="T162" s="29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95" t="s">
        <v>223</v>
      </c>
      <c r="AU162" s="295" t="s">
        <v>82</v>
      </c>
      <c r="AV162" s="14" t="s">
        <v>180</v>
      </c>
      <c r="AW162" s="14" t="s">
        <v>30</v>
      </c>
      <c r="AX162" s="14" t="s">
        <v>80</v>
      </c>
      <c r="AY162" s="295" t="s">
        <v>174</v>
      </c>
    </row>
    <row r="163" spans="1:65" s="2" customFormat="1" ht="32.4" customHeight="1">
      <c r="A163" s="39"/>
      <c r="B163" s="40"/>
      <c r="C163" s="245" t="s">
        <v>270</v>
      </c>
      <c r="D163" s="245" t="s">
        <v>176</v>
      </c>
      <c r="E163" s="246" t="s">
        <v>1404</v>
      </c>
      <c r="F163" s="247" t="s">
        <v>1405</v>
      </c>
      <c r="G163" s="248" t="s">
        <v>221</v>
      </c>
      <c r="H163" s="249">
        <v>18.44</v>
      </c>
      <c r="I163" s="250"/>
      <c r="J163" s="251">
        <f>ROUND(I163*H163,2)</f>
        <v>0</v>
      </c>
      <c r="K163" s="252"/>
      <c r="L163" s="45"/>
      <c r="M163" s="253" t="s">
        <v>1</v>
      </c>
      <c r="N163" s="254" t="s">
        <v>38</v>
      </c>
      <c r="O163" s="92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57" t="s">
        <v>180</v>
      </c>
      <c r="AT163" s="257" t="s">
        <v>176</v>
      </c>
      <c r="AU163" s="257" t="s">
        <v>82</v>
      </c>
      <c r="AY163" s="18" t="s">
        <v>174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8" t="s">
        <v>80</v>
      </c>
      <c r="BK163" s="258">
        <f>ROUND(I163*H163,2)</f>
        <v>0</v>
      </c>
      <c r="BL163" s="18" t="s">
        <v>180</v>
      </c>
      <c r="BM163" s="257" t="s">
        <v>1406</v>
      </c>
    </row>
    <row r="164" spans="1:51" s="15" customFormat="1" ht="12">
      <c r="A164" s="15"/>
      <c r="B164" s="305"/>
      <c r="C164" s="306"/>
      <c r="D164" s="261" t="s">
        <v>223</v>
      </c>
      <c r="E164" s="307" t="s">
        <v>1</v>
      </c>
      <c r="F164" s="308" t="s">
        <v>1396</v>
      </c>
      <c r="G164" s="306"/>
      <c r="H164" s="307" t="s">
        <v>1</v>
      </c>
      <c r="I164" s="309"/>
      <c r="J164" s="306"/>
      <c r="K164" s="306"/>
      <c r="L164" s="310"/>
      <c r="M164" s="311"/>
      <c r="N164" s="312"/>
      <c r="O164" s="312"/>
      <c r="P164" s="312"/>
      <c r="Q164" s="312"/>
      <c r="R164" s="312"/>
      <c r="S164" s="312"/>
      <c r="T164" s="313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314" t="s">
        <v>223</v>
      </c>
      <c r="AU164" s="314" t="s">
        <v>82</v>
      </c>
      <c r="AV164" s="15" t="s">
        <v>80</v>
      </c>
      <c r="AW164" s="15" t="s">
        <v>30</v>
      </c>
      <c r="AX164" s="15" t="s">
        <v>73</v>
      </c>
      <c r="AY164" s="314" t="s">
        <v>174</v>
      </c>
    </row>
    <row r="165" spans="1:51" s="13" customFormat="1" ht="12">
      <c r="A165" s="13"/>
      <c r="B165" s="259"/>
      <c r="C165" s="260"/>
      <c r="D165" s="261" t="s">
        <v>223</v>
      </c>
      <c r="E165" s="262" t="s">
        <v>1</v>
      </c>
      <c r="F165" s="263" t="s">
        <v>1407</v>
      </c>
      <c r="G165" s="260"/>
      <c r="H165" s="264">
        <v>2.48</v>
      </c>
      <c r="I165" s="265"/>
      <c r="J165" s="260"/>
      <c r="K165" s="260"/>
      <c r="L165" s="266"/>
      <c r="M165" s="267"/>
      <c r="N165" s="268"/>
      <c r="O165" s="268"/>
      <c r="P165" s="268"/>
      <c r="Q165" s="268"/>
      <c r="R165" s="268"/>
      <c r="S165" s="268"/>
      <c r="T165" s="26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70" t="s">
        <v>223</v>
      </c>
      <c r="AU165" s="270" t="s">
        <v>82</v>
      </c>
      <c r="AV165" s="13" t="s">
        <v>82</v>
      </c>
      <c r="AW165" s="13" t="s">
        <v>30</v>
      </c>
      <c r="AX165" s="13" t="s">
        <v>73</v>
      </c>
      <c r="AY165" s="270" t="s">
        <v>174</v>
      </c>
    </row>
    <row r="166" spans="1:51" s="13" customFormat="1" ht="12">
      <c r="A166" s="13"/>
      <c r="B166" s="259"/>
      <c r="C166" s="260"/>
      <c r="D166" s="261" t="s">
        <v>223</v>
      </c>
      <c r="E166" s="262" t="s">
        <v>1</v>
      </c>
      <c r="F166" s="263" t="s">
        <v>1408</v>
      </c>
      <c r="G166" s="260"/>
      <c r="H166" s="264">
        <v>2.13</v>
      </c>
      <c r="I166" s="265"/>
      <c r="J166" s="260"/>
      <c r="K166" s="260"/>
      <c r="L166" s="266"/>
      <c r="M166" s="267"/>
      <c r="N166" s="268"/>
      <c r="O166" s="268"/>
      <c r="P166" s="268"/>
      <c r="Q166" s="268"/>
      <c r="R166" s="268"/>
      <c r="S166" s="268"/>
      <c r="T166" s="26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70" t="s">
        <v>223</v>
      </c>
      <c r="AU166" s="270" t="s">
        <v>82</v>
      </c>
      <c r="AV166" s="13" t="s">
        <v>82</v>
      </c>
      <c r="AW166" s="13" t="s">
        <v>30</v>
      </c>
      <c r="AX166" s="13" t="s">
        <v>73</v>
      </c>
      <c r="AY166" s="270" t="s">
        <v>174</v>
      </c>
    </row>
    <row r="167" spans="1:51" s="16" customFormat="1" ht="12">
      <c r="A167" s="16"/>
      <c r="B167" s="315"/>
      <c r="C167" s="316"/>
      <c r="D167" s="261" t="s">
        <v>223</v>
      </c>
      <c r="E167" s="317" t="s">
        <v>1</v>
      </c>
      <c r="F167" s="318" t="s">
        <v>1409</v>
      </c>
      <c r="G167" s="316"/>
      <c r="H167" s="319">
        <v>4.609999999999999</v>
      </c>
      <c r="I167" s="320"/>
      <c r="J167" s="316"/>
      <c r="K167" s="316"/>
      <c r="L167" s="321"/>
      <c r="M167" s="322"/>
      <c r="N167" s="323"/>
      <c r="O167" s="323"/>
      <c r="P167" s="323"/>
      <c r="Q167" s="323"/>
      <c r="R167" s="323"/>
      <c r="S167" s="323"/>
      <c r="T167" s="324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T167" s="325" t="s">
        <v>223</v>
      </c>
      <c r="AU167" s="325" t="s">
        <v>82</v>
      </c>
      <c r="AV167" s="16" t="s">
        <v>185</v>
      </c>
      <c r="AW167" s="16" t="s">
        <v>30</v>
      </c>
      <c r="AX167" s="16" t="s">
        <v>73</v>
      </c>
      <c r="AY167" s="325" t="s">
        <v>174</v>
      </c>
    </row>
    <row r="168" spans="1:51" s="13" customFormat="1" ht="12">
      <c r="A168" s="13"/>
      <c r="B168" s="259"/>
      <c r="C168" s="260"/>
      <c r="D168" s="261" t="s">
        <v>223</v>
      </c>
      <c r="E168" s="262" t="s">
        <v>1</v>
      </c>
      <c r="F168" s="263" t="s">
        <v>1410</v>
      </c>
      <c r="G168" s="260"/>
      <c r="H168" s="264">
        <v>7.44</v>
      </c>
      <c r="I168" s="265"/>
      <c r="J168" s="260"/>
      <c r="K168" s="260"/>
      <c r="L168" s="266"/>
      <c r="M168" s="267"/>
      <c r="N168" s="268"/>
      <c r="O168" s="268"/>
      <c r="P168" s="268"/>
      <c r="Q168" s="268"/>
      <c r="R168" s="268"/>
      <c r="S168" s="268"/>
      <c r="T168" s="26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70" t="s">
        <v>223</v>
      </c>
      <c r="AU168" s="270" t="s">
        <v>82</v>
      </c>
      <c r="AV168" s="13" t="s">
        <v>82</v>
      </c>
      <c r="AW168" s="13" t="s">
        <v>30</v>
      </c>
      <c r="AX168" s="13" t="s">
        <v>73</v>
      </c>
      <c r="AY168" s="270" t="s">
        <v>174</v>
      </c>
    </row>
    <row r="169" spans="1:51" s="13" customFormat="1" ht="12">
      <c r="A169" s="13"/>
      <c r="B169" s="259"/>
      <c r="C169" s="260"/>
      <c r="D169" s="261" t="s">
        <v>223</v>
      </c>
      <c r="E169" s="262" t="s">
        <v>1</v>
      </c>
      <c r="F169" s="263" t="s">
        <v>1411</v>
      </c>
      <c r="G169" s="260"/>
      <c r="H169" s="264">
        <v>6.39</v>
      </c>
      <c r="I169" s="265"/>
      <c r="J169" s="260"/>
      <c r="K169" s="260"/>
      <c r="L169" s="266"/>
      <c r="M169" s="267"/>
      <c r="N169" s="268"/>
      <c r="O169" s="268"/>
      <c r="P169" s="268"/>
      <c r="Q169" s="268"/>
      <c r="R169" s="268"/>
      <c r="S169" s="268"/>
      <c r="T169" s="26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70" t="s">
        <v>223</v>
      </c>
      <c r="AU169" s="270" t="s">
        <v>82</v>
      </c>
      <c r="AV169" s="13" t="s">
        <v>82</v>
      </c>
      <c r="AW169" s="13" t="s">
        <v>30</v>
      </c>
      <c r="AX169" s="13" t="s">
        <v>73</v>
      </c>
      <c r="AY169" s="270" t="s">
        <v>174</v>
      </c>
    </row>
    <row r="170" spans="1:51" s="16" customFormat="1" ht="12">
      <c r="A170" s="16"/>
      <c r="B170" s="315"/>
      <c r="C170" s="316"/>
      <c r="D170" s="261" t="s">
        <v>223</v>
      </c>
      <c r="E170" s="317" t="s">
        <v>1</v>
      </c>
      <c r="F170" s="318" t="s">
        <v>1409</v>
      </c>
      <c r="G170" s="316"/>
      <c r="H170" s="319">
        <v>13.83</v>
      </c>
      <c r="I170" s="320"/>
      <c r="J170" s="316"/>
      <c r="K170" s="316"/>
      <c r="L170" s="321"/>
      <c r="M170" s="322"/>
      <c r="N170" s="323"/>
      <c r="O170" s="323"/>
      <c r="P170" s="323"/>
      <c r="Q170" s="323"/>
      <c r="R170" s="323"/>
      <c r="S170" s="323"/>
      <c r="T170" s="324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T170" s="325" t="s">
        <v>223</v>
      </c>
      <c r="AU170" s="325" t="s">
        <v>82</v>
      </c>
      <c r="AV170" s="16" t="s">
        <v>185</v>
      </c>
      <c r="AW170" s="16" t="s">
        <v>30</v>
      </c>
      <c r="AX170" s="16" t="s">
        <v>73</v>
      </c>
      <c r="AY170" s="325" t="s">
        <v>174</v>
      </c>
    </row>
    <row r="171" spans="1:51" s="14" customFormat="1" ht="12">
      <c r="A171" s="14"/>
      <c r="B171" s="285"/>
      <c r="C171" s="286"/>
      <c r="D171" s="261" t="s">
        <v>223</v>
      </c>
      <c r="E171" s="287" t="s">
        <v>1</v>
      </c>
      <c r="F171" s="288" t="s">
        <v>521</v>
      </c>
      <c r="G171" s="286"/>
      <c r="H171" s="289">
        <v>18.44</v>
      </c>
      <c r="I171" s="290"/>
      <c r="J171" s="286"/>
      <c r="K171" s="286"/>
      <c r="L171" s="291"/>
      <c r="M171" s="292"/>
      <c r="N171" s="293"/>
      <c r="O171" s="293"/>
      <c r="P171" s="293"/>
      <c r="Q171" s="293"/>
      <c r="R171" s="293"/>
      <c r="S171" s="293"/>
      <c r="T171" s="29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95" t="s">
        <v>223</v>
      </c>
      <c r="AU171" s="295" t="s">
        <v>82</v>
      </c>
      <c r="AV171" s="14" t="s">
        <v>180</v>
      </c>
      <c r="AW171" s="14" t="s">
        <v>30</v>
      </c>
      <c r="AX171" s="14" t="s">
        <v>80</v>
      </c>
      <c r="AY171" s="295" t="s">
        <v>174</v>
      </c>
    </row>
    <row r="172" spans="1:65" s="2" customFormat="1" ht="21.6" customHeight="1">
      <c r="A172" s="39"/>
      <c r="B172" s="40"/>
      <c r="C172" s="245" t="s">
        <v>276</v>
      </c>
      <c r="D172" s="245" t="s">
        <v>176</v>
      </c>
      <c r="E172" s="246" t="s">
        <v>1412</v>
      </c>
      <c r="F172" s="247" t="s">
        <v>1413</v>
      </c>
      <c r="G172" s="248" t="s">
        <v>221</v>
      </c>
      <c r="H172" s="249">
        <v>2.046</v>
      </c>
      <c r="I172" s="250"/>
      <c r="J172" s="251">
        <f>ROUND(I172*H172,2)</f>
        <v>0</v>
      </c>
      <c r="K172" s="252"/>
      <c r="L172" s="45"/>
      <c r="M172" s="253" t="s">
        <v>1</v>
      </c>
      <c r="N172" s="254" t="s">
        <v>38</v>
      </c>
      <c r="O172" s="92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7" t="s">
        <v>180</v>
      </c>
      <c r="AT172" s="257" t="s">
        <v>176</v>
      </c>
      <c r="AU172" s="257" t="s">
        <v>82</v>
      </c>
      <c r="AY172" s="18" t="s">
        <v>174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8" t="s">
        <v>80</v>
      </c>
      <c r="BK172" s="258">
        <f>ROUND(I172*H172,2)</f>
        <v>0</v>
      </c>
      <c r="BL172" s="18" t="s">
        <v>180</v>
      </c>
      <c r="BM172" s="257" t="s">
        <v>1414</v>
      </c>
    </row>
    <row r="173" spans="1:51" s="15" customFormat="1" ht="12">
      <c r="A173" s="15"/>
      <c r="B173" s="305"/>
      <c r="C173" s="306"/>
      <c r="D173" s="261" t="s">
        <v>223</v>
      </c>
      <c r="E173" s="307" t="s">
        <v>1</v>
      </c>
      <c r="F173" s="308" t="s">
        <v>1415</v>
      </c>
      <c r="G173" s="306"/>
      <c r="H173" s="307" t="s">
        <v>1</v>
      </c>
      <c r="I173" s="309"/>
      <c r="J173" s="306"/>
      <c r="K173" s="306"/>
      <c r="L173" s="310"/>
      <c r="M173" s="311"/>
      <c r="N173" s="312"/>
      <c r="O173" s="312"/>
      <c r="P173" s="312"/>
      <c r="Q173" s="312"/>
      <c r="R173" s="312"/>
      <c r="S173" s="312"/>
      <c r="T173" s="313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314" t="s">
        <v>223</v>
      </c>
      <c r="AU173" s="314" t="s">
        <v>82</v>
      </c>
      <c r="AV173" s="15" t="s">
        <v>80</v>
      </c>
      <c r="AW173" s="15" t="s">
        <v>30</v>
      </c>
      <c r="AX173" s="15" t="s">
        <v>73</v>
      </c>
      <c r="AY173" s="314" t="s">
        <v>174</v>
      </c>
    </row>
    <row r="174" spans="1:51" s="13" customFormat="1" ht="12">
      <c r="A174" s="13"/>
      <c r="B174" s="259"/>
      <c r="C174" s="260"/>
      <c r="D174" s="261" t="s">
        <v>223</v>
      </c>
      <c r="E174" s="262" t="s">
        <v>1</v>
      </c>
      <c r="F174" s="263" t="s">
        <v>1416</v>
      </c>
      <c r="G174" s="260"/>
      <c r="H174" s="264">
        <v>2.046</v>
      </c>
      <c r="I174" s="265"/>
      <c r="J174" s="260"/>
      <c r="K174" s="260"/>
      <c r="L174" s="266"/>
      <c r="M174" s="267"/>
      <c r="N174" s="268"/>
      <c r="O174" s="268"/>
      <c r="P174" s="268"/>
      <c r="Q174" s="268"/>
      <c r="R174" s="268"/>
      <c r="S174" s="268"/>
      <c r="T174" s="26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70" t="s">
        <v>223</v>
      </c>
      <c r="AU174" s="270" t="s">
        <v>82</v>
      </c>
      <c r="AV174" s="13" t="s">
        <v>82</v>
      </c>
      <c r="AW174" s="13" t="s">
        <v>30</v>
      </c>
      <c r="AX174" s="13" t="s">
        <v>73</v>
      </c>
      <c r="AY174" s="270" t="s">
        <v>174</v>
      </c>
    </row>
    <row r="175" spans="1:51" s="14" customFormat="1" ht="12">
      <c r="A175" s="14"/>
      <c r="B175" s="285"/>
      <c r="C175" s="286"/>
      <c r="D175" s="261" t="s">
        <v>223</v>
      </c>
      <c r="E175" s="287" t="s">
        <v>1</v>
      </c>
      <c r="F175" s="288" t="s">
        <v>521</v>
      </c>
      <c r="G175" s="286"/>
      <c r="H175" s="289">
        <v>2.046</v>
      </c>
      <c r="I175" s="290"/>
      <c r="J175" s="286"/>
      <c r="K175" s="286"/>
      <c r="L175" s="291"/>
      <c r="M175" s="292"/>
      <c r="N175" s="293"/>
      <c r="O175" s="293"/>
      <c r="P175" s="293"/>
      <c r="Q175" s="293"/>
      <c r="R175" s="293"/>
      <c r="S175" s="293"/>
      <c r="T175" s="29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95" t="s">
        <v>223</v>
      </c>
      <c r="AU175" s="295" t="s">
        <v>82</v>
      </c>
      <c r="AV175" s="14" t="s">
        <v>180</v>
      </c>
      <c r="AW175" s="14" t="s">
        <v>30</v>
      </c>
      <c r="AX175" s="14" t="s">
        <v>80</v>
      </c>
      <c r="AY175" s="295" t="s">
        <v>174</v>
      </c>
    </row>
    <row r="176" spans="1:65" s="2" customFormat="1" ht="14.4" customHeight="1">
      <c r="A176" s="39"/>
      <c r="B176" s="40"/>
      <c r="C176" s="245" t="s">
        <v>280</v>
      </c>
      <c r="D176" s="245" t="s">
        <v>176</v>
      </c>
      <c r="E176" s="246" t="s">
        <v>1417</v>
      </c>
      <c r="F176" s="247" t="s">
        <v>1418</v>
      </c>
      <c r="G176" s="248" t="s">
        <v>188</v>
      </c>
      <c r="H176" s="249">
        <v>4.26</v>
      </c>
      <c r="I176" s="250"/>
      <c r="J176" s="251">
        <f>ROUND(I176*H176,2)</f>
        <v>0</v>
      </c>
      <c r="K176" s="252"/>
      <c r="L176" s="45"/>
      <c r="M176" s="253" t="s">
        <v>1</v>
      </c>
      <c r="N176" s="254" t="s">
        <v>38</v>
      </c>
      <c r="O176" s="92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7" t="s">
        <v>180</v>
      </c>
      <c r="AT176" s="257" t="s">
        <v>176</v>
      </c>
      <c r="AU176" s="257" t="s">
        <v>82</v>
      </c>
      <c r="AY176" s="18" t="s">
        <v>174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8" t="s">
        <v>80</v>
      </c>
      <c r="BK176" s="258">
        <f>ROUND(I176*H176,2)</f>
        <v>0</v>
      </c>
      <c r="BL176" s="18" t="s">
        <v>180</v>
      </c>
      <c r="BM176" s="257" t="s">
        <v>1419</v>
      </c>
    </row>
    <row r="177" spans="1:51" s="13" customFormat="1" ht="12">
      <c r="A177" s="13"/>
      <c r="B177" s="259"/>
      <c r="C177" s="260"/>
      <c r="D177" s="261" t="s">
        <v>223</v>
      </c>
      <c r="E177" s="262" t="s">
        <v>1</v>
      </c>
      <c r="F177" s="263" t="s">
        <v>1420</v>
      </c>
      <c r="G177" s="260"/>
      <c r="H177" s="264">
        <v>4.26</v>
      </c>
      <c r="I177" s="265"/>
      <c r="J177" s="260"/>
      <c r="K177" s="260"/>
      <c r="L177" s="266"/>
      <c r="M177" s="267"/>
      <c r="N177" s="268"/>
      <c r="O177" s="268"/>
      <c r="P177" s="268"/>
      <c r="Q177" s="268"/>
      <c r="R177" s="268"/>
      <c r="S177" s="268"/>
      <c r="T177" s="26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70" t="s">
        <v>223</v>
      </c>
      <c r="AU177" s="270" t="s">
        <v>82</v>
      </c>
      <c r="AV177" s="13" t="s">
        <v>82</v>
      </c>
      <c r="AW177" s="13" t="s">
        <v>30</v>
      </c>
      <c r="AX177" s="13" t="s">
        <v>73</v>
      </c>
      <c r="AY177" s="270" t="s">
        <v>174</v>
      </c>
    </row>
    <row r="178" spans="1:51" s="14" customFormat="1" ht="12">
      <c r="A178" s="14"/>
      <c r="B178" s="285"/>
      <c r="C178" s="286"/>
      <c r="D178" s="261" t="s">
        <v>223</v>
      </c>
      <c r="E178" s="287" t="s">
        <v>1</v>
      </c>
      <c r="F178" s="288" t="s">
        <v>521</v>
      </c>
      <c r="G178" s="286"/>
      <c r="H178" s="289">
        <v>4.26</v>
      </c>
      <c r="I178" s="290"/>
      <c r="J178" s="286"/>
      <c r="K178" s="286"/>
      <c r="L178" s="291"/>
      <c r="M178" s="292"/>
      <c r="N178" s="293"/>
      <c r="O178" s="293"/>
      <c r="P178" s="293"/>
      <c r="Q178" s="293"/>
      <c r="R178" s="293"/>
      <c r="S178" s="293"/>
      <c r="T178" s="29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95" t="s">
        <v>223</v>
      </c>
      <c r="AU178" s="295" t="s">
        <v>82</v>
      </c>
      <c r="AV178" s="14" t="s">
        <v>180</v>
      </c>
      <c r="AW178" s="14" t="s">
        <v>30</v>
      </c>
      <c r="AX178" s="14" t="s">
        <v>80</v>
      </c>
      <c r="AY178" s="295" t="s">
        <v>174</v>
      </c>
    </row>
    <row r="179" spans="1:65" s="2" customFormat="1" ht="14.4" customHeight="1">
      <c r="A179" s="39"/>
      <c r="B179" s="40"/>
      <c r="C179" s="245" t="s">
        <v>284</v>
      </c>
      <c r="D179" s="245" t="s">
        <v>176</v>
      </c>
      <c r="E179" s="246" t="s">
        <v>1421</v>
      </c>
      <c r="F179" s="247" t="s">
        <v>1422</v>
      </c>
      <c r="G179" s="248" t="s">
        <v>188</v>
      </c>
      <c r="H179" s="249">
        <v>4.26</v>
      </c>
      <c r="I179" s="250"/>
      <c r="J179" s="251">
        <f>ROUND(I179*H179,2)</f>
        <v>0</v>
      </c>
      <c r="K179" s="252"/>
      <c r="L179" s="45"/>
      <c r="M179" s="253" t="s">
        <v>1</v>
      </c>
      <c r="N179" s="254" t="s">
        <v>38</v>
      </c>
      <c r="O179" s="92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57" t="s">
        <v>180</v>
      </c>
      <c r="AT179" s="257" t="s">
        <v>176</v>
      </c>
      <c r="AU179" s="257" t="s">
        <v>82</v>
      </c>
      <c r="AY179" s="18" t="s">
        <v>174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8" t="s">
        <v>80</v>
      </c>
      <c r="BK179" s="258">
        <f>ROUND(I179*H179,2)</f>
        <v>0</v>
      </c>
      <c r="BL179" s="18" t="s">
        <v>180</v>
      </c>
      <c r="BM179" s="257" t="s">
        <v>1423</v>
      </c>
    </row>
    <row r="180" spans="1:65" s="2" customFormat="1" ht="21.6" customHeight="1">
      <c r="A180" s="39"/>
      <c r="B180" s="40"/>
      <c r="C180" s="245" t="s">
        <v>289</v>
      </c>
      <c r="D180" s="245" t="s">
        <v>176</v>
      </c>
      <c r="E180" s="246" t="s">
        <v>1424</v>
      </c>
      <c r="F180" s="247" t="s">
        <v>1425</v>
      </c>
      <c r="G180" s="248" t="s">
        <v>245</v>
      </c>
      <c r="H180" s="249">
        <v>0.082</v>
      </c>
      <c r="I180" s="250"/>
      <c r="J180" s="251">
        <f>ROUND(I180*H180,2)</f>
        <v>0</v>
      </c>
      <c r="K180" s="252"/>
      <c r="L180" s="45"/>
      <c r="M180" s="253" t="s">
        <v>1</v>
      </c>
      <c r="N180" s="254" t="s">
        <v>38</v>
      </c>
      <c r="O180" s="92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7" t="s">
        <v>180</v>
      </c>
      <c r="AT180" s="257" t="s">
        <v>176</v>
      </c>
      <c r="AU180" s="257" t="s">
        <v>82</v>
      </c>
      <c r="AY180" s="18" t="s">
        <v>174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8" t="s">
        <v>80</v>
      </c>
      <c r="BK180" s="258">
        <f>ROUND(I180*H180,2)</f>
        <v>0</v>
      </c>
      <c r="BL180" s="18" t="s">
        <v>180</v>
      </c>
      <c r="BM180" s="257" t="s">
        <v>1426</v>
      </c>
    </row>
    <row r="181" spans="1:51" s="15" customFormat="1" ht="12">
      <c r="A181" s="15"/>
      <c r="B181" s="305"/>
      <c r="C181" s="306"/>
      <c r="D181" s="261" t="s">
        <v>223</v>
      </c>
      <c r="E181" s="307" t="s">
        <v>1</v>
      </c>
      <c r="F181" s="308" t="s">
        <v>1427</v>
      </c>
      <c r="G181" s="306"/>
      <c r="H181" s="307" t="s">
        <v>1</v>
      </c>
      <c r="I181" s="309"/>
      <c r="J181" s="306"/>
      <c r="K181" s="306"/>
      <c r="L181" s="310"/>
      <c r="M181" s="311"/>
      <c r="N181" s="312"/>
      <c r="O181" s="312"/>
      <c r="P181" s="312"/>
      <c r="Q181" s="312"/>
      <c r="R181" s="312"/>
      <c r="S181" s="312"/>
      <c r="T181" s="313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314" t="s">
        <v>223</v>
      </c>
      <c r="AU181" s="314" t="s">
        <v>82</v>
      </c>
      <c r="AV181" s="15" t="s">
        <v>80</v>
      </c>
      <c r="AW181" s="15" t="s">
        <v>30</v>
      </c>
      <c r="AX181" s="15" t="s">
        <v>73</v>
      </c>
      <c r="AY181" s="314" t="s">
        <v>174</v>
      </c>
    </row>
    <row r="182" spans="1:51" s="13" customFormat="1" ht="12">
      <c r="A182" s="13"/>
      <c r="B182" s="259"/>
      <c r="C182" s="260"/>
      <c r="D182" s="261" t="s">
        <v>223</v>
      </c>
      <c r="E182" s="262" t="s">
        <v>1</v>
      </c>
      <c r="F182" s="263" t="s">
        <v>1428</v>
      </c>
      <c r="G182" s="260"/>
      <c r="H182" s="264">
        <v>0.082</v>
      </c>
      <c r="I182" s="265"/>
      <c r="J182" s="260"/>
      <c r="K182" s="260"/>
      <c r="L182" s="266"/>
      <c r="M182" s="267"/>
      <c r="N182" s="268"/>
      <c r="O182" s="268"/>
      <c r="P182" s="268"/>
      <c r="Q182" s="268"/>
      <c r="R182" s="268"/>
      <c r="S182" s="268"/>
      <c r="T182" s="26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70" t="s">
        <v>223</v>
      </c>
      <c r="AU182" s="270" t="s">
        <v>82</v>
      </c>
      <c r="AV182" s="13" t="s">
        <v>82</v>
      </c>
      <c r="AW182" s="13" t="s">
        <v>30</v>
      </c>
      <c r="AX182" s="13" t="s">
        <v>73</v>
      </c>
      <c r="AY182" s="270" t="s">
        <v>174</v>
      </c>
    </row>
    <row r="183" spans="1:51" s="14" customFormat="1" ht="12">
      <c r="A183" s="14"/>
      <c r="B183" s="285"/>
      <c r="C183" s="286"/>
      <c r="D183" s="261" t="s">
        <v>223</v>
      </c>
      <c r="E183" s="287" t="s">
        <v>1</v>
      </c>
      <c r="F183" s="288" t="s">
        <v>521</v>
      </c>
      <c r="G183" s="286"/>
      <c r="H183" s="289">
        <v>0.082</v>
      </c>
      <c r="I183" s="290"/>
      <c r="J183" s="286"/>
      <c r="K183" s="286"/>
      <c r="L183" s="291"/>
      <c r="M183" s="292"/>
      <c r="N183" s="293"/>
      <c r="O183" s="293"/>
      <c r="P183" s="293"/>
      <c r="Q183" s="293"/>
      <c r="R183" s="293"/>
      <c r="S183" s="293"/>
      <c r="T183" s="29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95" t="s">
        <v>223</v>
      </c>
      <c r="AU183" s="295" t="s">
        <v>82</v>
      </c>
      <c r="AV183" s="14" t="s">
        <v>180</v>
      </c>
      <c r="AW183" s="14" t="s">
        <v>30</v>
      </c>
      <c r="AX183" s="14" t="s">
        <v>80</v>
      </c>
      <c r="AY183" s="295" t="s">
        <v>174</v>
      </c>
    </row>
    <row r="184" spans="1:65" s="2" customFormat="1" ht="14.4" customHeight="1">
      <c r="A184" s="39"/>
      <c r="B184" s="40"/>
      <c r="C184" s="245" t="s">
        <v>293</v>
      </c>
      <c r="D184" s="245" t="s">
        <v>176</v>
      </c>
      <c r="E184" s="246" t="s">
        <v>1429</v>
      </c>
      <c r="F184" s="247" t="s">
        <v>1430</v>
      </c>
      <c r="G184" s="248" t="s">
        <v>208</v>
      </c>
      <c r="H184" s="249">
        <v>142.2</v>
      </c>
      <c r="I184" s="250"/>
      <c r="J184" s="251">
        <f>ROUND(I184*H184,2)</f>
        <v>0</v>
      </c>
      <c r="K184" s="252"/>
      <c r="L184" s="45"/>
      <c r="M184" s="253" t="s">
        <v>1</v>
      </c>
      <c r="N184" s="254" t="s">
        <v>38</v>
      </c>
      <c r="O184" s="92"/>
      <c r="P184" s="255">
        <f>O184*H184</f>
        <v>0</v>
      </c>
      <c r="Q184" s="255">
        <v>0</v>
      </c>
      <c r="R184" s="255">
        <f>Q184*H184</f>
        <v>0</v>
      </c>
      <c r="S184" s="255">
        <v>0</v>
      </c>
      <c r="T184" s="256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7" t="s">
        <v>180</v>
      </c>
      <c r="AT184" s="257" t="s">
        <v>176</v>
      </c>
      <c r="AU184" s="257" t="s">
        <v>82</v>
      </c>
      <c r="AY184" s="18" t="s">
        <v>174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8" t="s">
        <v>80</v>
      </c>
      <c r="BK184" s="258">
        <f>ROUND(I184*H184,2)</f>
        <v>0</v>
      </c>
      <c r="BL184" s="18" t="s">
        <v>180</v>
      </c>
      <c r="BM184" s="257" t="s">
        <v>1431</v>
      </c>
    </row>
    <row r="185" spans="1:51" s="13" customFormat="1" ht="12">
      <c r="A185" s="13"/>
      <c r="B185" s="259"/>
      <c r="C185" s="260"/>
      <c r="D185" s="261" t="s">
        <v>223</v>
      </c>
      <c r="E185" s="262" t="s">
        <v>1</v>
      </c>
      <c r="F185" s="263" t="s">
        <v>1432</v>
      </c>
      <c r="G185" s="260"/>
      <c r="H185" s="264">
        <v>142.2</v>
      </c>
      <c r="I185" s="265"/>
      <c r="J185" s="260"/>
      <c r="K185" s="260"/>
      <c r="L185" s="266"/>
      <c r="M185" s="267"/>
      <c r="N185" s="268"/>
      <c r="O185" s="268"/>
      <c r="P185" s="268"/>
      <c r="Q185" s="268"/>
      <c r="R185" s="268"/>
      <c r="S185" s="268"/>
      <c r="T185" s="26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70" t="s">
        <v>223</v>
      </c>
      <c r="AU185" s="270" t="s">
        <v>82</v>
      </c>
      <c r="AV185" s="13" t="s">
        <v>82</v>
      </c>
      <c r="AW185" s="13" t="s">
        <v>30</v>
      </c>
      <c r="AX185" s="13" t="s">
        <v>73</v>
      </c>
      <c r="AY185" s="270" t="s">
        <v>174</v>
      </c>
    </row>
    <row r="186" spans="1:51" s="14" customFormat="1" ht="12">
      <c r="A186" s="14"/>
      <c r="B186" s="285"/>
      <c r="C186" s="286"/>
      <c r="D186" s="261" t="s">
        <v>223</v>
      </c>
      <c r="E186" s="287" t="s">
        <v>1</v>
      </c>
      <c r="F186" s="288" t="s">
        <v>521</v>
      </c>
      <c r="G186" s="286"/>
      <c r="H186" s="289">
        <v>142.2</v>
      </c>
      <c r="I186" s="290"/>
      <c r="J186" s="286"/>
      <c r="K186" s="286"/>
      <c r="L186" s="291"/>
      <c r="M186" s="292"/>
      <c r="N186" s="293"/>
      <c r="O186" s="293"/>
      <c r="P186" s="293"/>
      <c r="Q186" s="293"/>
      <c r="R186" s="293"/>
      <c r="S186" s="293"/>
      <c r="T186" s="29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95" t="s">
        <v>223</v>
      </c>
      <c r="AU186" s="295" t="s">
        <v>82</v>
      </c>
      <c r="AV186" s="14" t="s">
        <v>180</v>
      </c>
      <c r="AW186" s="14" t="s">
        <v>30</v>
      </c>
      <c r="AX186" s="14" t="s">
        <v>80</v>
      </c>
      <c r="AY186" s="295" t="s">
        <v>174</v>
      </c>
    </row>
    <row r="187" spans="1:63" s="12" customFormat="1" ht="22.8" customHeight="1">
      <c r="A187" s="12"/>
      <c r="B187" s="229"/>
      <c r="C187" s="230"/>
      <c r="D187" s="231" t="s">
        <v>72</v>
      </c>
      <c r="E187" s="243" t="s">
        <v>185</v>
      </c>
      <c r="F187" s="243" t="s">
        <v>430</v>
      </c>
      <c r="G187" s="230"/>
      <c r="H187" s="230"/>
      <c r="I187" s="233"/>
      <c r="J187" s="244">
        <f>BK187</f>
        <v>0</v>
      </c>
      <c r="K187" s="230"/>
      <c r="L187" s="235"/>
      <c r="M187" s="236"/>
      <c r="N187" s="237"/>
      <c r="O187" s="237"/>
      <c r="P187" s="238">
        <f>SUM(P188:P217)</f>
        <v>0</v>
      </c>
      <c r="Q187" s="237"/>
      <c r="R187" s="238">
        <f>SUM(R188:R217)</f>
        <v>0</v>
      </c>
      <c r="S187" s="237"/>
      <c r="T187" s="239">
        <f>SUM(T188:T217)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40" t="s">
        <v>80</v>
      </c>
      <c r="AT187" s="241" t="s">
        <v>72</v>
      </c>
      <c r="AU187" s="241" t="s">
        <v>80</v>
      </c>
      <c r="AY187" s="240" t="s">
        <v>174</v>
      </c>
      <c r="BK187" s="242">
        <f>SUM(BK188:BK217)</f>
        <v>0</v>
      </c>
    </row>
    <row r="188" spans="1:65" s="2" customFormat="1" ht="32.4" customHeight="1">
      <c r="A188" s="39"/>
      <c r="B188" s="40"/>
      <c r="C188" s="245" t="s">
        <v>297</v>
      </c>
      <c r="D188" s="245" t="s">
        <v>176</v>
      </c>
      <c r="E188" s="246" t="s">
        <v>1433</v>
      </c>
      <c r="F188" s="247" t="s">
        <v>1434</v>
      </c>
      <c r="G188" s="248" t="s">
        <v>221</v>
      </c>
      <c r="H188" s="249">
        <v>7.688</v>
      </c>
      <c r="I188" s="250"/>
      <c r="J188" s="251">
        <f>ROUND(I188*H188,2)</f>
        <v>0</v>
      </c>
      <c r="K188" s="252"/>
      <c r="L188" s="45"/>
      <c r="M188" s="253" t="s">
        <v>1</v>
      </c>
      <c r="N188" s="254" t="s">
        <v>38</v>
      </c>
      <c r="O188" s="92"/>
      <c r="P188" s="255">
        <f>O188*H188</f>
        <v>0</v>
      </c>
      <c r="Q188" s="255">
        <v>0</v>
      </c>
      <c r="R188" s="255">
        <f>Q188*H188</f>
        <v>0</v>
      </c>
      <c r="S188" s="255">
        <v>0</v>
      </c>
      <c r="T188" s="256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57" t="s">
        <v>180</v>
      </c>
      <c r="AT188" s="257" t="s">
        <v>176</v>
      </c>
      <c r="AU188" s="257" t="s">
        <v>82</v>
      </c>
      <c r="AY188" s="18" t="s">
        <v>174</v>
      </c>
      <c r="BE188" s="258">
        <f>IF(N188="základní",J188,0)</f>
        <v>0</v>
      </c>
      <c r="BF188" s="258">
        <f>IF(N188="snížená",J188,0)</f>
        <v>0</v>
      </c>
      <c r="BG188" s="258">
        <f>IF(N188="zákl. přenesená",J188,0)</f>
        <v>0</v>
      </c>
      <c r="BH188" s="258">
        <f>IF(N188="sníž. přenesená",J188,0)</f>
        <v>0</v>
      </c>
      <c r="BI188" s="258">
        <f>IF(N188="nulová",J188,0)</f>
        <v>0</v>
      </c>
      <c r="BJ188" s="18" t="s">
        <v>80</v>
      </c>
      <c r="BK188" s="258">
        <f>ROUND(I188*H188,2)</f>
        <v>0</v>
      </c>
      <c r="BL188" s="18" t="s">
        <v>180</v>
      </c>
      <c r="BM188" s="257" t="s">
        <v>1435</v>
      </c>
    </row>
    <row r="189" spans="1:51" s="15" customFormat="1" ht="12">
      <c r="A189" s="15"/>
      <c r="B189" s="305"/>
      <c r="C189" s="306"/>
      <c r="D189" s="261" t="s">
        <v>223</v>
      </c>
      <c r="E189" s="307" t="s">
        <v>1</v>
      </c>
      <c r="F189" s="308" t="s">
        <v>1436</v>
      </c>
      <c r="G189" s="306"/>
      <c r="H189" s="307" t="s">
        <v>1</v>
      </c>
      <c r="I189" s="309"/>
      <c r="J189" s="306"/>
      <c r="K189" s="306"/>
      <c r="L189" s="310"/>
      <c r="M189" s="311"/>
      <c r="N189" s="312"/>
      <c r="O189" s="312"/>
      <c r="P189" s="312"/>
      <c r="Q189" s="312"/>
      <c r="R189" s="312"/>
      <c r="S189" s="312"/>
      <c r="T189" s="313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314" t="s">
        <v>223</v>
      </c>
      <c r="AU189" s="314" t="s">
        <v>82</v>
      </c>
      <c r="AV189" s="15" t="s">
        <v>80</v>
      </c>
      <c r="AW189" s="15" t="s">
        <v>30</v>
      </c>
      <c r="AX189" s="15" t="s">
        <v>73</v>
      </c>
      <c r="AY189" s="314" t="s">
        <v>174</v>
      </c>
    </row>
    <row r="190" spans="1:51" s="13" customFormat="1" ht="12">
      <c r="A190" s="13"/>
      <c r="B190" s="259"/>
      <c r="C190" s="260"/>
      <c r="D190" s="261" t="s">
        <v>223</v>
      </c>
      <c r="E190" s="262" t="s">
        <v>1</v>
      </c>
      <c r="F190" s="263" t="s">
        <v>1437</v>
      </c>
      <c r="G190" s="260"/>
      <c r="H190" s="264">
        <v>2.037</v>
      </c>
      <c r="I190" s="265"/>
      <c r="J190" s="260"/>
      <c r="K190" s="260"/>
      <c r="L190" s="266"/>
      <c r="M190" s="267"/>
      <c r="N190" s="268"/>
      <c r="O190" s="268"/>
      <c r="P190" s="268"/>
      <c r="Q190" s="268"/>
      <c r="R190" s="268"/>
      <c r="S190" s="268"/>
      <c r="T190" s="26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70" t="s">
        <v>223</v>
      </c>
      <c r="AU190" s="270" t="s">
        <v>82</v>
      </c>
      <c r="AV190" s="13" t="s">
        <v>82</v>
      </c>
      <c r="AW190" s="13" t="s">
        <v>30</v>
      </c>
      <c r="AX190" s="13" t="s">
        <v>73</v>
      </c>
      <c r="AY190" s="270" t="s">
        <v>174</v>
      </c>
    </row>
    <row r="191" spans="1:51" s="16" customFormat="1" ht="12">
      <c r="A191" s="16"/>
      <c r="B191" s="315"/>
      <c r="C191" s="316"/>
      <c r="D191" s="261" t="s">
        <v>223</v>
      </c>
      <c r="E191" s="317" t="s">
        <v>1</v>
      </c>
      <c r="F191" s="318" t="s">
        <v>1409</v>
      </c>
      <c r="G191" s="316"/>
      <c r="H191" s="319">
        <v>2.037</v>
      </c>
      <c r="I191" s="320"/>
      <c r="J191" s="316"/>
      <c r="K191" s="316"/>
      <c r="L191" s="321"/>
      <c r="M191" s="322"/>
      <c r="N191" s="323"/>
      <c r="O191" s="323"/>
      <c r="P191" s="323"/>
      <c r="Q191" s="323"/>
      <c r="R191" s="323"/>
      <c r="S191" s="323"/>
      <c r="T191" s="324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T191" s="325" t="s">
        <v>223</v>
      </c>
      <c r="AU191" s="325" t="s">
        <v>82</v>
      </c>
      <c r="AV191" s="16" t="s">
        <v>185</v>
      </c>
      <c r="AW191" s="16" t="s">
        <v>30</v>
      </c>
      <c r="AX191" s="16" t="s">
        <v>73</v>
      </c>
      <c r="AY191" s="325" t="s">
        <v>174</v>
      </c>
    </row>
    <row r="192" spans="1:51" s="15" customFormat="1" ht="12">
      <c r="A192" s="15"/>
      <c r="B192" s="305"/>
      <c r="C192" s="306"/>
      <c r="D192" s="261" t="s">
        <v>223</v>
      </c>
      <c r="E192" s="307" t="s">
        <v>1</v>
      </c>
      <c r="F192" s="308" t="s">
        <v>1438</v>
      </c>
      <c r="G192" s="306"/>
      <c r="H192" s="307" t="s">
        <v>1</v>
      </c>
      <c r="I192" s="309"/>
      <c r="J192" s="306"/>
      <c r="K192" s="306"/>
      <c r="L192" s="310"/>
      <c r="M192" s="311"/>
      <c r="N192" s="312"/>
      <c r="O192" s="312"/>
      <c r="P192" s="312"/>
      <c r="Q192" s="312"/>
      <c r="R192" s="312"/>
      <c r="S192" s="312"/>
      <c r="T192" s="313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314" t="s">
        <v>223</v>
      </c>
      <c r="AU192" s="314" t="s">
        <v>82</v>
      </c>
      <c r="AV192" s="15" t="s">
        <v>80</v>
      </c>
      <c r="AW192" s="15" t="s">
        <v>30</v>
      </c>
      <c r="AX192" s="15" t="s">
        <v>73</v>
      </c>
      <c r="AY192" s="314" t="s">
        <v>174</v>
      </c>
    </row>
    <row r="193" spans="1:51" s="13" customFormat="1" ht="12">
      <c r="A193" s="13"/>
      <c r="B193" s="259"/>
      <c r="C193" s="260"/>
      <c r="D193" s="261" t="s">
        <v>223</v>
      </c>
      <c r="E193" s="262" t="s">
        <v>1</v>
      </c>
      <c r="F193" s="263" t="s">
        <v>1439</v>
      </c>
      <c r="G193" s="260"/>
      <c r="H193" s="264">
        <v>4.122</v>
      </c>
      <c r="I193" s="265"/>
      <c r="J193" s="260"/>
      <c r="K193" s="260"/>
      <c r="L193" s="266"/>
      <c r="M193" s="267"/>
      <c r="N193" s="268"/>
      <c r="O193" s="268"/>
      <c r="P193" s="268"/>
      <c r="Q193" s="268"/>
      <c r="R193" s="268"/>
      <c r="S193" s="268"/>
      <c r="T193" s="26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70" t="s">
        <v>223</v>
      </c>
      <c r="AU193" s="270" t="s">
        <v>82</v>
      </c>
      <c r="AV193" s="13" t="s">
        <v>82</v>
      </c>
      <c r="AW193" s="13" t="s">
        <v>30</v>
      </c>
      <c r="AX193" s="13" t="s">
        <v>73</v>
      </c>
      <c r="AY193" s="270" t="s">
        <v>174</v>
      </c>
    </row>
    <row r="194" spans="1:51" s="13" customFormat="1" ht="12">
      <c r="A194" s="13"/>
      <c r="B194" s="259"/>
      <c r="C194" s="260"/>
      <c r="D194" s="261" t="s">
        <v>223</v>
      </c>
      <c r="E194" s="262" t="s">
        <v>1</v>
      </c>
      <c r="F194" s="263" t="s">
        <v>1440</v>
      </c>
      <c r="G194" s="260"/>
      <c r="H194" s="264">
        <v>1.282</v>
      </c>
      <c r="I194" s="265"/>
      <c r="J194" s="260"/>
      <c r="K194" s="260"/>
      <c r="L194" s="266"/>
      <c r="M194" s="267"/>
      <c r="N194" s="268"/>
      <c r="O194" s="268"/>
      <c r="P194" s="268"/>
      <c r="Q194" s="268"/>
      <c r="R194" s="268"/>
      <c r="S194" s="268"/>
      <c r="T194" s="26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70" t="s">
        <v>223</v>
      </c>
      <c r="AU194" s="270" t="s">
        <v>82</v>
      </c>
      <c r="AV194" s="13" t="s">
        <v>82</v>
      </c>
      <c r="AW194" s="13" t="s">
        <v>30</v>
      </c>
      <c r="AX194" s="13" t="s">
        <v>73</v>
      </c>
      <c r="AY194" s="270" t="s">
        <v>174</v>
      </c>
    </row>
    <row r="195" spans="1:51" s="13" customFormat="1" ht="12">
      <c r="A195" s="13"/>
      <c r="B195" s="259"/>
      <c r="C195" s="260"/>
      <c r="D195" s="261" t="s">
        <v>223</v>
      </c>
      <c r="E195" s="262" t="s">
        <v>1</v>
      </c>
      <c r="F195" s="263" t="s">
        <v>1441</v>
      </c>
      <c r="G195" s="260"/>
      <c r="H195" s="264">
        <v>0.036</v>
      </c>
      <c r="I195" s="265"/>
      <c r="J195" s="260"/>
      <c r="K195" s="260"/>
      <c r="L195" s="266"/>
      <c r="M195" s="267"/>
      <c r="N195" s="268"/>
      <c r="O195" s="268"/>
      <c r="P195" s="268"/>
      <c r="Q195" s="268"/>
      <c r="R195" s="268"/>
      <c r="S195" s="268"/>
      <c r="T195" s="26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70" t="s">
        <v>223</v>
      </c>
      <c r="AU195" s="270" t="s">
        <v>82</v>
      </c>
      <c r="AV195" s="13" t="s">
        <v>82</v>
      </c>
      <c r="AW195" s="13" t="s">
        <v>30</v>
      </c>
      <c r="AX195" s="13" t="s">
        <v>73</v>
      </c>
      <c r="AY195" s="270" t="s">
        <v>174</v>
      </c>
    </row>
    <row r="196" spans="1:51" s="13" customFormat="1" ht="12">
      <c r="A196" s="13"/>
      <c r="B196" s="259"/>
      <c r="C196" s="260"/>
      <c r="D196" s="261" t="s">
        <v>223</v>
      </c>
      <c r="E196" s="262" t="s">
        <v>1</v>
      </c>
      <c r="F196" s="263" t="s">
        <v>1442</v>
      </c>
      <c r="G196" s="260"/>
      <c r="H196" s="264">
        <v>0.211</v>
      </c>
      <c r="I196" s="265"/>
      <c r="J196" s="260"/>
      <c r="K196" s="260"/>
      <c r="L196" s="266"/>
      <c r="M196" s="267"/>
      <c r="N196" s="268"/>
      <c r="O196" s="268"/>
      <c r="P196" s="268"/>
      <c r="Q196" s="268"/>
      <c r="R196" s="268"/>
      <c r="S196" s="268"/>
      <c r="T196" s="26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70" t="s">
        <v>223</v>
      </c>
      <c r="AU196" s="270" t="s">
        <v>82</v>
      </c>
      <c r="AV196" s="13" t="s">
        <v>82</v>
      </c>
      <c r="AW196" s="13" t="s">
        <v>30</v>
      </c>
      <c r="AX196" s="13" t="s">
        <v>73</v>
      </c>
      <c r="AY196" s="270" t="s">
        <v>174</v>
      </c>
    </row>
    <row r="197" spans="1:51" s="16" customFormat="1" ht="12">
      <c r="A197" s="16"/>
      <c r="B197" s="315"/>
      <c r="C197" s="316"/>
      <c r="D197" s="261" t="s">
        <v>223</v>
      </c>
      <c r="E197" s="317" t="s">
        <v>1</v>
      </c>
      <c r="F197" s="318" t="s">
        <v>1409</v>
      </c>
      <c r="G197" s="316"/>
      <c r="H197" s="319">
        <v>5.651</v>
      </c>
      <c r="I197" s="320"/>
      <c r="J197" s="316"/>
      <c r="K197" s="316"/>
      <c r="L197" s="321"/>
      <c r="M197" s="322"/>
      <c r="N197" s="323"/>
      <c r="O197" s="323"/>
      <c r="P197" s="323"/>
      <c r="Q197" s="323"/>
      <c r="R197" s="323"/>
      <c r="S197" s="323"/>
      <c r="T197" s="324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T197" s="325" t="s">
        <v>223</v>
      </c>
      <c r="AU197" s="325" t="s">
        <v>82</v>
      </c>
      <c r="AV197" s="16" t="s">
        <v>185</v>
      </c>
      <c r="AW197" s="16" t="s">
        <v>30</v>
      </c>
      <c r="AX197" s="16" t="s">
        <v>73</v>
      </c>
      <c r="AY197" s="325" t="s">
        <v>174</v>
      </c>
    </row>
    <row r="198" spans="1:51" s="14" customFormat="1" ht="12">
      <c r="A198" s="14"/>
      <c r="B198" s="285"/>
      <c r="C198" s="286"/>
      <c r="D198" s="261" t="s">
        <v>223</v>
      </c>
      <c r="E198" s="287" t="s">
        <v>1</v>
      </c>
      <c r="F198" s="288" t="s">
        <v>521</v>
      </c>
      <c r="G198" s="286"/>
      <c r="H198" s="289">
        <v>7.688</v>
      </c>
      <c r="I198" s="290"/>
      <c r="J198" s="286"/>
      <c r="K198" s="286"/>
      <c r="L198" s="291"/>
      <c r="M198" s="292"/>
      <c r="N198" s="293"/>
      <c r="O198" s="293"/>
      <c r="P198" s="293"/>
      <c r="Q198" s="293"/>
      <c r="R198" s="293"/>
      <c r="S198" s="293"/>
      <c r="T198" s="29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95" t="s">
        <v>223</v>
      </c>
      <c r="AU198" s="295" t="s">
        <v>82</v>
      </c>
      <c r="AV198" s="14" t="s">
        <v>180</v>
      </c>
      <c r="AW198" s="14" t="s">
        <v>30</v>
      </c>
      <c r="AX198" s="14" t="s">
        <v>80</v>
      </c>
      <c r="AY198" s="295" t="s">
        <v>174</v>
      </c>
    </row>
    <row r="199" spans="1:65" s="2" customFormat="1" ht="32.4" customHeight="1">
      <c r="A199" s="39"/>
      <c r="B199" s="40"/>
      <c r="C199" s="245" t="s">
        <v>301</v>
      </c>
      <c r="D199" s="245" t="s">
        <v>176</v>
      </c>
      <c r="E199" s="246" t="s">
        <v>1279</v>
      </c>
      <c r="F199" s="247" t="s">
        <v>1280</v>
      </c>
      <c r="G199" s="248" t="s">
        <v>188</v>
      </c>
      <c r="H199" s="249">
        <v>65.688</v>
      </c>
      <c r="I199" s="250"/>
      <c r="J199" s="251">
        <f>ROUND(I199*H199,2)</f>
        <v>0</v>
      </c>
      <c r="K199" s="252"/>
      <c r="L199" s="45"/>
      <c r="M199" s="253" t="s">
        <v>1</v>
      </c>
      <c r="N199" s="254" t="s">
        <v>38</v>
      </c>
      <c r="O199" s="92"/>
      <c r="P199" s="255">
        <f>O199*H199</f>
        <v>0</v>
      </c>
      <c r="Q199" s="255">
        <v>0</v>
      </c>
      <c r="R199" s="255">
        <f>Q199*H199</f>
        <v>0</v>
      </c>
      <c r="S199" s="255">
        <v>0</v>
      </c>
      <c r="T199" s="256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57" t="s">
        <v>180</v>
      </c>
      <c r="AT199" s="257" t="s">
        <v>176</v>
      </c>
      <c r="AU199" s="257" t="s">
        <v>82</v>
      </c>
      <c r="AY199" s="18" t="s">
        <v>174</v>
      </c>
      <c r="BE199" s="258">
        <f>IF(N199="základní",J199,0)</f>
        <v>0</v>
      </c>
      <c r="BF199" s="258">
        <f>IF(N199="snížená",J199,0)</f>
        <v>0</v>
      </c>
      <c r="BG199" s="258">
        <f>IF(N199="zákl. přenesená",J199,0)</f>
        <v>0</v>
      </c>
      <c r="BH199" s="258">
        <f>IF(N199="sníž. přenesená",J199,0)</f>
        <v>0</v>
      </c>
      <c r="BI199" s="258">
        <f>IF(N199="nulová",J199,0)</f>
        <v>0</v>
      </c>
      <c r="BJ199" s="18" t="s">
        <v>80</v>
      </c>
      <c r="BK199" s="258">
        <f>ROUND(I199*H199,2)</f>
        <v>0</v>
      </c>
      <c r="BL199" s="18" t="s">
        <v>180</v>
      </c>
      <c r="BM199" s="257" t="s">
        <v>1443</v>
      </c>
    </row>
    <row r="200" spans="1:51" s="15" customFormat="1" ht="12">
      <c r="A200" s="15"/>
      <c r="B200" s="305"/>
      <c r="C200" s="306"/>
      <c r="D200" s="261" t="s">
        <v>223</v>
      </c>
      <c r="E200" s="307" t="s">
        <v>1</v>
      </c>
      <c r="F200" s="308" t="s">
        <v>1436</v>
      </c>
      <c r="G200" s="306"/>
      <c r="H200" s="307" t="s">
        <v>1</v>
      </c>
      <c r="I200" s="309"/>
      <c r="J200" s="306"/>
      <c r="K200" s="306"/>
      <c r="L200" s="310"/>
      <c r="M200" s="311"/>
      <c r="N200" s="312"/>
      <c r="O200" s="312"/>
      <c r="P200" s="312"/>
      <c r="Q200" s="312"/>
      <c r="R200" s="312"/>
      <c r="S200" s="312"/>
      <c r="T200" s="313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314" t="s">
        <v>223</v>
      </c>
      <c r="AU200" s="314" t="s">
        <v>82</v>
      </c>
      <c r="AV200" s="15" t="s">
        <v>80</v>
      </c>
      <c r="AW200" s="15" t="s">
        <v>30</v>
      </c>
      <c r="AX200" s="15" t="s">
        <v>73</v>
      </c>
      <c r="AY200" s="314" t="s">
        <v>174</v>
      </c>
    </row>
    <row r="201" spans="1:51" s="13" customFormat="1" ht="12">
      <c r="A201" s="13"/>
      <c r="B201" s="259"/>
      <c r="C201" s="260"/>
      <c r="D201" s="261" t="s">
        <v>223</v>
      </c>
      <c r="E201" s="262" t="s">
        <v>1</v>
      </c>
      <c r="F201" s="263" t="s">
        <v>1444</v>
      </c>
      <c r="G201" s="260"/>
      <c r="H201" s="264">
        <v>3.864</v>
      </c>
      <c r="I201" s="265"/>
      <c r="J201" s="260"/>
      <c r="K201" s="260"/>
      <c r="L201" s="266"/>
      <c r="M201" s="267"/>
      <c r="N201" s="268"/>
      <c r="O201" s="268"/>
      <c r="P201" s="268"/>
      <c r="Q201" s="268"/>
      <c r="R201" s="268"/>
      <c r="S201" s="268"/>
      <c r="T201" s="26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70" t="s">
        <v>223</v>
      </c>
      <c r="AU201" s="270" t="s">
        <v>82</v>
      </c>
      <c r="AV201" s="13" t="s">
        <v>82</v>
      </c>
      <c r="AW201" s="13" t="s">
        <v>30</v>
      </c>
      <c r="AX201" s="13" t="s">
        <v>73</v>
      </c>
      <c r="AY201" s="270" t="s">
        <v>174</v>
      </c>
    </row>
    <row r="202" spans="1:51" s="16" customFormat="1" ht="12">
      <c r="A202" s="16"/>
      <c r="B202" s="315"/>
      <c r="C202" s="316"/>
      <c r="D202" s="261" t="s">
        <v>223</v>
      </c>
      <c r="E202" s="317" t="s">
        <v>1</v>
      </c>
      <c r="F202" s="318" t="s">
        <v>1409</v>
      </c>
      <c r="G202" s="316"/>
      <c r="H202" s="319">
        <v>3.864</v>
      </c>
      <c r="I202" s="320"/>
      <c r="J202" s="316"/>
      <c r="K202" s="316"/>
      <c r="L202" s="321"/>
      <c r="M202" s="322"/>
      <c r="N202" s="323"/>
      <c r="O202" s="323"/>
      <c r="P202" s="323"/>
      <c r="Q202" s="323"/>
      <c r="R202" s="323"/>
      <c r="S202" s="323"/>
      <c r="T202" s="324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T202" s="325" t="s">
        <v>223</v>
      </c>
      <c r="AU202" s="325" t="s">
        <v>82</v>
      </c>
      <c r="AV202" s="16" t="s">
        <v>185</v>
      </c>
      <c r="AW202" s="16" t="s">
        <v>30</v>
      </c>
      <c r="AX202" s="16" t="s">
        <v>73</v>
      </c>
      <c r="AY202" s="325" t="s">
        <v>174</v>
      </c>
    </row>
    <row r="203" spans="1:51" s="15" customFormat="1" ht="12">
      <c r="A203" s="15"/>
      <c r="B203" s="305"/>
      <c r="C203" s="306"/>
      <c r="D203" s="261" t="s">
        <v>223</v>
      </c>
      <c r="E203" s="307" t="s">
        <v>1</v>
      </c>
      <c r="F203" s="308" t="s">
        <v>1438</v>
      </c>
      <c r="G203" s="306"/>
      <c r="H203" s="307" t="s">
        <v>1</v>
      </c>
      <c r="I203" s="309"/>
      <c r="J203" s="306"/>
      <c r="K203" s="306"/>
      <c r="L203" s="310"/>
      <c r="M203" s="311"/>
      <c r="N203" s="312"/>
      <c r="O203" s="312"/>
      <c r="P203" s="312"/>
      <c r="Q203" s="312"/>
      <c r="R203" s="312"/>
      <c r="S203" s="312"/>
      <c r="T203" s="313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314" t="s">
        <v>223</v>
      </c>
      <c r="AU203" s="314" t="s">
        <v>82</v>
      </c>
      <c r="AV203" s="15" t="s">
        <v>80</v>
      </c>
      <c r="AW203" s="15" t="s">
        <v>30</v>
      </c>
      <c r="AX203" s="15" t="s">
        <v>73</v>
      </c>
      <c r="AY203" s="314" t="s">
        <v>174</v>
      </c>
    </row>
    <row r="204" spans="1:51" s="13" customFormat="1" ht="12">
      <c r="A204" s="13"/>
      <c r="B204" s="259"/>
      <c r="C204" s="260"/>
      <c r="D204" s="261" t="s">
        <v>223</v>
      </c>
      <c r="E204" s="262" t="s">
        <v>1</v>
      </c>
      <c r="F204" s="263" t="s">
        <v>1445</v>
      </c>
      <c r="G204" s="260"/>
      <c r="H204" s="264">
        <v>41.216</v>
      </c>
      <c r="I204" s="265"/>
      <c r="J204" s="260"/>
      <c r="K204" s="260"/>
      <c r="L204" s="266"/>
      <c r="M204" s="267"/>
      <c r="N204" s="268"/>
      <c r="O204" s="268"/>
      <c r="P204" s="268"/>
      <c r="Q204" s="268"/>
      <c r="R204" s="268"/>
      <c r="S204" s="268"/>
      <c r="T204" s="26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70" t="s">
        <v>223</v>
      </c>
      <c r="AU204" s="270" t="s">
        <v>82</v>
      </c>
      <c r="AV204" s="13" t="s">
        <v>82</v>
      </c>
      <c r="AW204" s="13" t="s">
        <v>30</v>
      </c>
      <c r="AX204" s="13" t="s">
        <v>73</v>
      </c>
      <c r="AY204" s="270" t="s">
        <v>174</v>
      </c>
    </row>
    <row r="205" spans="1:51" s="13" customFormat="1" ht="12">
      <c r="A205" s="13"/>
      <c r="B205" s="259"/>
      <c r="C205" s="260"/>
      <c r="D205" s="261" t="s">
        <v>223</v>
      </c>
      <c r="E205" s="262" t="s">
        <v>1</v>
      </c>
      <c r="F205" s="263" t="s">
        <v>1446</v>
      </c>
      <c r="G205" s="260"/>
      <c r="H205" s="264">
        <v>17.088</v>
      </c>
      <c r="I205" s="265"/>
      <c r="J205" s="260"/>
      <c r="K205" s="260"/>
      <c r="L205" s="266"/>
      <c r="M205" s="267"/>
      <c r="N205" s="268"/>
      <c r="O205" s="268"/>
      <c r="P205" s="268"/>
      <c r="Q205" s="268"/>
      <c r="R205" s="268"/>
      <c r="S205" s="268"/>
      <c r="T205" s="26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70" t="s">
        <v>223</v>
      </c>
      <c r="AU205" s="270" t="s">
        <v>82</v>
      </c>
      <c r="AV205" s="13" t="s">
        <v>82</v>
      </c>
      <c r="AW205" s="13" t="s">
        <v>30</v>
      </c>
      <c r="AX205" s="13" t="s">
        <v>73</v>
      </c>
      <c r="AY205" s="270" t="s">
        <v>174</v>
      </c>
    </row>
    <row r="206" spans="1:51" s="13" customFormat="1" ht="12">
      <c r="A206" s="13"/>
      <c r="B206" s="259"/>
      <c r="C206" s="260"/>
      <c r="D206" s="261" t="s">
        <v>223</v>
      </c>
      <c r="E206" s="262" t="s">
        <v>1</v>
      </c>
      <c r="F206" s="263" t="s">
        <v>1447</v>
      </c>
      <c r="G206" s="260"/>
      <c r="H206" s="264">
        <v>0.712</v>
      </c>
      <c r="I206" s="265"/>
      <c r="J206" s="260"/>
      <c r="K206" s="260"/>
      <c r="L206" s="266"/>
      <c r="M206" s="267"/>
      <c r="N206" s="268"/>
      <c r="O206" s="268"/>
      <c r="P206" s="268"/>
      <c r="Q206" s="268"/>
      <c r="R206" s="268"/>
      <c r="S206" s="268"/>
      <c r="T206" s="26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70" t="s">
        <v>223</v>
      </c>
      <c r="AU206" s="270" t="s">
        <v>82</v>
      </c>
      <c r="AV206" s="13" t="s">
        <v>82</v>
      </c>
      <c r="AW206" s="13" t="s">
        <v>30</v>
      </c>
      <c r="AX206" s="13" t="s">
        <v>73</v>
      </c>
      <c r="AY206" s="270" t="s">
        <v>174</v>
      </c>
    </row>
    <row r="207" spans="1:51" s="13" customFormat="1" ht="12">
      <c r="A207" s="13"/>
      <c r="B207" s="259"/>
      <c r="C207" s="260"/>
      <c r="D207" s="261" t="s">
        <v>223</v>
      </c>
      <c r="E207" s="262" t="s">
        <v>1</v>
      </c>
      <c r="F207" s="263" t="s">
        <v>1448</v>
      </c>
      <c r="G207" s="260"/>
      <c r="H207" s="264">
        <v>2.808</v>
      </c>
      <c r="I207" s="265"/>
      <c r="J207" s="260"/>
      <c r="K207" s="260"/>
      <c r="L207" s="266"/>
      <c r="M207" s="267"/>
      <c r="N207" s="268"/>
      <c r="O207" s="268"/>
      <c r="P207" s="268"/>
      <c r="Q207" s="268"/>
      <c r="R207" s="268"/>
      <c r="S207" s="268"/>
      <c r="T207" s="26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70" t="s">
        <v>223</v>
      </c>
      <c r="AU207" s="270" t="s">
        <v>82</v>
      </c>
      <c r="AV207" s="13" t="s">
        <v>82</v>
      </c>
      <c r="AW207" s="13" t="s">
        <v>30</v>
      </c>
      <c r="AX207" s="13" t="s">
        <v>73</v>
      </c>
      <c r="AY207" s="270" t="s">
        <v>174</v>
      </c>
    </row>
    <row r="208" spans="1:51" s="16" customFormat="1" ht="12">
      <c r="A208" s="16"/>
      <c r="B208" s="315"/>
      <c r="C208" s="316"/>
      <c r="D208" s="261" t="s">
        <v>223</v>
      </c>
      <c r="E208" s="317" t="s">
        <v>1</v>
      </c>
      <c r="F208" s="318" t="s">
        <v>1409</v>
      </c>
      <c r="G208" s="316"/>
      <c r="H208" s="319">
        <v>61.824000000000005</v>
      </c>
      <c r="I208" s="320"/>
      <c r="J208" s="316"/>
      <c r="K208" s="316"/>
      <c r="L208" s="321"/>
      <c r="M208" s="322"/>
      <c r="N208" s="323"/>
      <c r="O208" s="323"/>
      <c r="P208" s="323"/>
      <c r="Q208" s="323"/>
      <c r="R208" s="323"/>
      <c r="S208" s="323"/>
      <c r="T208" s="324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T208" s="325" t="s">
        <v>223</v>
      </c>
      <c r="AU208" s="325" t="s">
        <v>82</v>
      </c>
      <c r="AV208" s="16" t="s">
        <v>185</v>
      </c>
      <c r="AW208" s="16" t="s">
        <v>30</v>
      </c>
      <c r="AX208" s="16" t="s">
        <v>73</v>
      </c>
      <c r="AY208" s="325" t="s">
        <v>174</v>
      </c>
    </row>
    <row r="209" spans="1:51" s="14" customFormat="1" ht="12">
      <c r="A209" s="14"/>
      <c r="B209" s="285"/>
      <c r="C209" s="286"/>
      <c r="D209" s="261" t="s">
        <v>223</v>
      </c>
      <c r="E209" s="287" t="s">
        <v>1</v>
      </c>
      <c r="F209" s="288" t="s">
        <v>521</v>
      </c>
      <c r="G209" s="286"/>
      <c r="H209" s="289">
        <v>65.688</v>
      </c>
      <c r="I209" s="290"/>
      <c r="J209" s="286"/>
      <c r="K209" s="286"/>
      <c r="L209" s="291"/>
      <c r="M209" s="292"/>
      <c r="N209" s="293"/>
      <c r="O209" s="293"/>
      <c r="P209" s="293"/>
      <c r="Q209" s="293"/>
      <c r="R209" s="293"/>
      <c r="S209" s="293"/>
      <c r="T209" s="29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95" t="s">
        <v>223</v>
      </c>
      <c r="AU209" s="295" t="s">
        <v>82</v>
      </c>
      <c r="AV209" s="14" t="s">
        <v>180</v>
      </c>
      <c r="AW209" s="14" t="s">
        <v>30</v>
      </c>
      <c r="AX209" s="14" t="s">
        <v>80</v>
      </c>
      <c r="AY209" s="295" t="s">
        <v>174</v>
      </c>
    </row>
    <row r="210" spans="1:65" s="2" customFormat="1" ht="32.4" customHeight="1">
      <c r="A210" s="39"/>
      <c r="B210" s="40"/>
      <c r="C210" s="245" t="s">
        <v>307</v>
      </c>
      <c r="D210" s="245" t="s">
        <v>176</v>
      </c>
      <c r="E210" s="246" t="s">
        <v>1283</v>
      </c>
      <c r="F210" s="247" t="s">
        <v>1284</v>
      </c>
      <c r="G210" s="248" t="s">
        <v>188</v>
      </c>
      <c r="H210" s="249">
        <v>65.688</v>
      </c>
      <c r="I210" s="250"/>
      <c r="J210" s="251">
        <f>ROUND(I210*H210,2)</f>
        <v>0</v>
      </c>
      <c r="K210" s="252"/>
      <c r="L210" s="45"/>
      <c r="M210" s="253" t="s">
        <v>1</v>
      </c>
      <c r="N210" s="254" t="s">
        <v>38</v>
      </c>
      <c r="O210" s="92"/>
      <c r="P210" s="255">
        <f>O210*H210</f>
        <v>0</v>
      </c>
      <c r="Q210" s="255">
        <v>0</v>
      </c>
      <c r="R210" s="255">
        <f>Q210*H210</f>
        <v>0</v>
      </c>
      <c r="S210" s="255">
        <v>0</v>
      </c>
      <c r="T210" s="256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57" t="s">
        <v>180</v>
      </c>
      <c r="AT210" s="257" t="s">
        <v>176</v>
      </c>
      <c r="AU210" s="257" t="s">
        <v>82</v>
      </c>
      <c r="AY210" s="18" t="s">
        <v>174</v>
      </c>
      <c r="BE210" s="258">
        <f>IF(N210="základní",J210,0)</f>
        <v>0</v>
      </c>
      <c r="BF210" s="258">
        <f>IF(N210="snížená",J210,0)</f>
        <v>0</v>
      </c>
      <c r="BG210" s="258">
        <f>IF(N210="zákl. přenesená",J210,0)</f>
        <v>0</v>
      </c>
      <c r="BH210" s="258">
        <f>IF(N210="sníž. přenesená",J210,0)</f>
        <v>0</v>
      </c>
      <c r="BI210" s="258">
        <f>IF(N210="nulová",J210,0)</f>
        <v>0</v>
      </c>
      <c r="BJ210" s="18" t="s">
        <v>80</v>
      </c>
      <c r="BK210" s="258">
        <f>ROUND(I210*H210,2)</f>
        <v>0</v>
      </c>
      <c r="BL210" s="18" t="s">
        <v>180</v>
      </c>
      <c r="BM210" s="257" t="s">
        <v>1449</v>
      </c>
    </row>
    <row r="211" spans="1:65" s="2" customFormat="1" ht="21.6" customHeight="1">
      <c r="A211" s="39"/>
      <c r="B211" s="40"/>
      <c r="C211" s="245" t="s">
        <v>311</v>
      </c>
      <c r="D211" s="245" t="s">
        <v>176</v>
      </c>
      <c r="E211" s="246" t="s">
        <v>1286</v>
      </c>
      <c r="F211" s="247" t="s">
        <v>1287</v>
      </c>
      <c r="G211" s="248" t="s">
        <v>245</v>
      </c>
      <c r="H211" s="249">
        <v>1.522</v>
      </c>
      <c r="I211" s="250"/>
      <c r="J211" s="251">
        <f>ROUND(I211*H211,2)</f>
        <v>0</v>
      </c>
      <c r="K211" s="252"/>
      <c r="L211" s="45"/>
      <c r="M211" s="253" t="s">
        <v>1</v>
      </c>
      <c r="N211" s="254" t="s">
        <v>38</v>
      </c>
      <c r="O211" s="92"/>
      <c r="P211" s="255">
        <f>O211*H211</f>
        <v>0</v>
      </c>
      <c r="Q211" s="255">
        <v>0</v>
      </c>
      <c r="R211" s="255">
        <f>Q211*H211</f>
        <v>0</v>
      </c>
      <c r="S211" s="255">
        <v>0</v>
      </c>
      <c r="T211" s="256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57" t="s">
        <v>180</v>
      </c>
      <c r="AT211" s="257" t="s">
        <v>176</v>
      </c>
      <c r="AU211" s="257" t="s">
        <v>82</v>
      </c>
      <c r="AY211" s="18" t="s">
        <v>174</v>
      </c>
      <c r="BE211" s="258">
        <f>IF(N211="základní",J211,0)</f>
        <v>0</v>
      </c>
      <c r="BF211" s="258">
        <f>IF(N211="snížená",J211,0)</f>
        <v>0</v>
      </c>
      <c r="BG211" s="258">
        <f>IF(N211="zákl. přenesená",J211,0)</f>
        <v>0</v>
      </c>
      <c r="BH211" s="258">
        <f>IF(N211="sníž. přenesená",J211,0)</f>
        <v>0</v>
      </c>
      <c r="BI211" s="258">
        <f>IF(N211="nulová",J211,0)</f>
        <v>0</v>
      </c>
      <c r="BJ211" s="18" t="s">
        <v>80</v>
      </c>
      <c r="BK211" s="258">
        <f>ROUND(I211*H211,2)</f>
        <v>0</v>
      </c>
      <c r="BL211" s="18" t="s">
        <v>180</v>
      </c>
      <c r="BM211" s="257" t="s">
        <v>1450</v>
      </c>
    </row>
    <row r="212" spans="1:51" s="15" customFormat="1" ht="12">
      <c r="A212" s="15"/>
      <c r="B212" s="305"/>
      <c r="C212" s="306"/>
      <c r="D212" s="261" t="s">
        <v>223</v>
      </c>
      <c r="E212" s="307" t="s">
        <v>1</v>
      </c>
      <c r="F212" s="308" t="s">
        <v>1451</v>
      </c>
      <c r="G212" s="306"/>
      <c r="H212" s="307" t="s">
        <v>1</v>
      </c>
      <c r="I212" s="309"/>
      <c r="J212" s="306"/>
      <c r="K212" s="306"/>
      <c r="L212" s="310"/>
      <c r="M212" s="311"/>
      <c r="N212" s="312"/>
      <c r="O212" s="312"/>
      <c r="P212" s="312"/>
      <c r="Q212" s="312"/>
      <c r="R212" s="312"/>
      <c r="S212" s="312"/>
      <c r="T212" s="313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314" t="s">
        <v>223</v>
      </c>
      <c r="AU212" s="314" t="s">
        <v>82</v>
      </c>
      <c r="AV212" s="15" t="s">
        <v>80</v>
      </c>
      <c r="AW212" s="15" t="s">
        <v>30</v>
      </c>
      <c r="AX212" s="15" t="s">
        <v>73</v>
      </c>
      <c r="AY212" s="314" t="s">
        <v>174</v>
      </c>
    </row>
    <row r="213" spans="1:51" s="13" customFormat="1" ht="12">
      <c r="A213" s="13"/>
      <c r="B213" s="259"/>
      <c r="C213" s="260"/>
      <c r="D213" s="261" t="s">
        <v>223</v>
      </c>
      <c r="E213" s="262" t="s">
        <v>1</v>
      </c>
      <c r="F213" s="263" t="s">
        <v>1452</v>
      </c>
      <c r="G213" s="260"/>
      <c r="H213" s="264">
        <v>1.522</v>
      </c>
      <c r="I213" s="265"/>
      <c r="J213" s="260"/>
      <c r="K213" s="260"/>
      <c r="L213" s="266"/>
      <c r="M213" s="267"/>
      <c r="N213" s="268"/>
      <c r="O213" s="268"/>
      <c r="P213" s="268"/>
      <c r="Q213" s="268"/>
      <c r="R213" s="268"/>
      <c r="S213" s="268"/>
      <c r="T213" s="26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70" t="s">
        <v>223</v>
      </c>
      <c r="AU213" s="270" t="s">
        <v>82</v>
      </c>
      <c r="AV213" s="13" t="s">
        <v>82</v>
      </c>
      <c r="AW213" s="13" t="s">
        <v>30</v>
      </c>
      <c r="AX213" s="13" t="s">
        <v>73</v>
      </c>
      <c r="AY213" s="270" t="s">
        <v>174</v>
      </c>
    </row>
    <row r="214" spans="1:51" s="14" customFormat="1" ht="12">
      <c r="A214" s="14"/>
      <c r="B214" s="285"/>
      <c r="C214" s="286"/>
      <c r="D214" s="261" t="s">
        <v>223</v>
      </c>
      <c r="E214" s="287" t="s">
        <v>1</v>
      </c>
      <c r="F214" s="288" t="s">
        <v>521</v>
      </c>
      <c r="G214" s="286"/>
      <c r="H214" s="289">
        <v>1.522</v>
      </c>
      <c r="I214" s="290"/>
      <c r="J214" s="286"/>
      <c r="K214" s="286"/>
      <c r="L214" s="291"/>
      <c r="M214" s="292"/>
      <c r="N214" s="293"/>
      <c r="O214" s="293"/>
      <c r="P214" s="293"/>
      <c r="Q214" s="293"/>
      <c r="R214" s="293"/>
      <c r="S214" s="293"/>
      <c r="T214" s="29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95" t="s">
        <v>223</v>
      </c>
      <c r="AU214" s="295" t="s">
        <v>82</v>
      </c>
      <c r="AV214" s="14" t="s">
        <v>180</v>
      </c>
      <c r="AW214" s="14" t="s">
        <v>30</v>
      </c>
      <c r="AX214" s="14" t="s">
        <v>80</v>
      </c>
      <c r="AY214" s="295" t="s">
        <v>174</v>
      </c>
    </row>
    <row r="215" spans="1:65" s="2" customFormat="1" ht="21.6" customHeight="1">
      <c r="A215" s="39"/>
      <c r="B215" s="40"/>
      <c r="C215" s="245" t="s">
        <v>315</v>
      </c>
      <c r="D215" s="245" t="s">
        <v>176</v>
      </c>
      <c r="E215" s="246" t="s">
        <v>1290</v>
      </c>
      <c r="F215" s="247" t="s">
        <v>1291</v>
      </c>
      <c r="G215" s="248" t="s">
        <v>245</v>
      </c>
      <c r="H215" s="249">
        <v>0.461</v>
      </c>
      <c r="I215" s="250"/>
      <c r="J215" s="251">
        <f>ROUND(I215*H215,2)</f>
        <v>0</v>
      </c>
      <c r="K215" s="252"/>
      <c r="L215" s="45"/>
      <c r="M215" s="253" t="s">
        <v>1</v>
      </c>
      <c r="N215" s="254" t="s">
        <v>38</v>
      </c>
      <c r="O215" s="92"/>
      <c r="P215" s="255">
        <f>O215*H215</f>
        <v>0</v>
      </c>
      <c r="Q215" s="255">
        <v>0</v>
      </c>
      <c r="R215" s="255">
        <f>Q215*H215</f>
        <v>0</v>
      </c>
      <c r="S215" s="255">
        <v>0</v>
      </c>
      <c r="T215" s="256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57" t="s">
        <v>180</v>
      </c>
      <c r="AT215" s="257" t="s">
        <v>176</v>
      </c>
      <c r="AU215" s="257" t="s">
        <v>82</v>
      </c>
      <c r="AY215" s="18" t="s">
        <v>174</v>
      </c>
      <c r="BE215" s="258">
        <f>IF(N215="základní",J215,0)</f>
        <v>0</v>
      </c>
      <c r="BF215" s="258">
        <f>IF(N215="snížená",J215,0)</f>
        <v>0</v>
      </c>
      <c r="BG215" s="258">
        <f>IF(N215="zákl. přenesená",J215,0)</f>
        <v>0</v>
      </c>
      <c r="BH215" s="258">
        <f>IF(N215="sníž. přenesená",J215,0)</f>
        <v>0</v>
      </c>
      <c r="BI215" s="258">
        <f>IF(N215="nulová",J215,0)</f>
        <v>0</v>
      </c>
      <c r="BJ215" s="18" t="s">
        <v>80</v>
      </c>
      <c r="BK215" s="258">
        <f>ROUND(I215*H215,2)</f>
        <v>0</v>
      </c>
      <c r="BL215" s="18" t="s">
        <v>180</v>
      </c>
      <c r="BM215" s="257" t="s">
        <v>1453</v>
      </c>
    </row>
    <row r="216" spans="1:51" s="13" customFormat="1" ht="12">
      <c r="A216" s="13"/>
      <c r="B216" s="259"/>
      <c r="C216" s="260"/>
      <c r="D216" s="261" t="s">
        <v>223</v>
      </c>
      <c r="E216" s="262" t="s">
        <v>1</v>
      </c>
      <c r="F216" s="263" t="s">
        <v>1454</v>
      </c>
      <c r="G216" s="260"/>
      <c r="H216" s="264">
        <v>0.461</v>
      </c>
      <c r="I216" s="265"/>
      <c r="J216" s="260"/>
      <c r="K216" s="260"/>
      <c r="L216" s="266"/>
      <c r="M216" s="267"/>
      <c r="N216" s="268"/>
      <c r="O216" s="268"/>
      <c r="P216" s="268"/>
      <c r="Q216" s="268"/>
      <c r="R216" s="268"/>
      <c r="S216" s="268"/>
      <c r="T216" s="26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70" t="s">
        <v>223</v>
      </c>
      <c r="AU216" s="270" t="s">
        <v>82</v>
      </c>
      <c r="AV216" s="13" t="s">
        <v>82</v>
      </c>
      <c r="AW216" s="13" t="s">
        <v>30</v>
      </c>
      <c r="AX216" s="13" t="s">
        <v>73</v>
      </c>
      <c r="AY216" s="270" t="s">
        <v>174</v>
      </c>
    </row>
    <row r="217" spans="1:51" s="14" customFormat="1" ht="12">
      <c r="A217" s="14"/>
      <c r="B217" s="285"/>
      <c r="C217" s="286"/>
      <c r="D217" s="261" t="s">
        <v>223</v>
      </c>
      <c r="E217" s="287" t="s">
        <v>1</v>
      </c>
      <c r="F217" s="288" t="s">
        <v>521</v>
      </c>
      <c r="G217" s="286"/>
      <c r="H217" s="289">
        <v>0.461</v>
      </c>
      <c r="I217" s="290"/>
      <c r="J217" s="286"/>
      <c r="K217" s="286"/>
      <c r="L217" s="291"/>
      <c r="M217" s="292"/>
      <c r="N217" s="293"/>
      <c r="O217" s="293"/>
      <c r="P217" s="293"/>
      <c r="Q217" s="293"/>
      <c r="R217" s="293"/>
      <c r="S217" s="293"/>
      <c r="T217" s="29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95" t="s">
        <v>223</v>
      </c>
      <c r="AU217" s="295" t="s">
        <v>82</v>
      </c>
      <c r="AV217" s="14" t="s">
        <v>180</v>
      </c>
      <c r="AW217" s="14" t="s">
        <v>30</v>
      </c>
      <c r="AX217" s="14" t="s">
        <v>80</v>
      </c>
      <c r="AY217" s="295" t="s">
        <v>174</v>
      </c>
    </row>
    <row r="218" spans="1:63" s="12" customFormat="1" ht="22.8" customHeight="1">
      <c r="A218" s="12"/>
      <c r="B218" s="229"/>
      <c r="C218" s="230"/>
      <c r="D218" s="231" t="s">
        <v>72</v>
      </c>
      <c r="E218" s="243" t="s">
        <v>193</v>
      </c>
      <c r="F218" s="243" t="s">
        <v>306</v>
      </c>
      <c r="G218" s="230"/>
      <c r="H218" s="230"/>
      <c r="I218" s="233"/>
      <c r="J218" s="244">
        <f>BK218</f>
        <v>0</v>
      </c>
      <c r="K218" s="230"/>
      <c r="L218" s="235"/>
      <c r="M218" s="236"/>
      <c r="N218" s="237"/>
      <c r="O218" s="237"/>
      <c r="P218" s="238">
        <v>0</v>
      </c>
      <c r="Q218" s="237"/>
      <c r="R218" s="238">
        <v>0</v>
      </c>
      <c r="S218" s="237"/>
      <c r="T218" s="239"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40" t="s">
        <v>80</v>
      </c>
      <c r="AT218" s="241" t="s">
        <v>72</v>
      </c>
      <c r="AU218" s="241" t="s">
        <v>80</v>
      </c>
      <c r="AY218" s="240" t="s">
        <v>174</v>
      </c>
      <c r="BK218" s="242">
        <v>0</v>
      </c>
    </row>
    <row r="219" spans="1:63" s="12" customFormat="1" ht="25.9" customHeight="1">
      <c r="A219" s="12"/>
      <c r="B219" s="229"/>
      <c r="C219" s="230"/>
      <c r="D219" s="231" t="s">
        <v>72</v>
      </c>
      <c r="E219" s="232" t="s">
        <v>397</v>
      </c>
      <c r="F219" s="232" t="s">
        <v>398</v>
      </c>
      <c r="G219" s="230"/>
      <c r="H219" s="230"/>
      <c r="I219" s="233"/>
      <c r="J219" s="234">
        <f>BK219</f>
        <v>0</v>
      </c>
      <c r="K219" s="230"/>
      <c r="L219" s="235"/>
      <c r="M219" s="236"/>
      <c r="N219" s="237"/>
      <c r="O219" s="237"/>
      <c r="P219" s="238">
        <f>P220+P282+P293</f>
        <v>0</v>
      </c>
      <c r="Q219" s="237"/>
      <c r="R219" s="238">
        <f>R220+R282+R293</f>
        <v>0</v>
      </c>
      <c r="S219" s="237"/>
      <c r="T219" s="239">
        <f>T220+T282+T293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40" t="s">
        <v>82</v>
      </c>
      <c r="AT219" s="241" t="s">
        <v>72</v>
      </c>
      <c r="AU219" s="241" t="s">
        <v>73</v>
      </c>
      <c r="AY219" s="240" t="s">
        <v>174</v>
      </c>
      <c r="BK219" s="242">
        <f>BK220+BK282+BK293</f>
        <v>0</v>
      </c>
    </row>
    <row r="220" spans="1:63" s="12" customFormat="1" ht="22.8" customHeight="1">
      <c r="A220" s="12"/>
      <c r="B220" s="229"/>
      <c r="C220" s="230"/>
      <c r="D220" s="231" t="s">
        <v>72</v>
      </c>
      <c r="E220" s="243" t="s">
        <v>399</v>
      </c>
      <c r="F220" s="243" t="s">
        <v>400</v>
      </c>
      <c r="G220" s="230"/>
      <c r="H220" s="230"/>
      <c r="I220" s="233"/>
      <c r="J220" s="244">
        <f>BK220</f>
        <v>0</v>
      </c>
      <c r="K220" s="230"/>
      <c r="L220" s="235"/>
      <c r="M220" s="236"/>
      <c r="N220" s="237"/>
      <c r="O220" s="237"/>
      <c r="P220" s="238">
        <f>SUM(P221:P281)</f>
        <v>0</v>
      </c>
      <c r="Q220" s="237"/>
      <c r="R220" s="238">
        <f>SUM(R221:R281)</f>
        <v>0</v>
      </c>
      <c r="S220" s="237"/>
      <c r="T220" s="239">
        <f>SUM(T221:T281)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40" t="s">
        <v>82</v>
      </c>
      <c r="AT220" s="241" t="s">
        <v>72</v>
      </c>
      <c r="AU220" s="241" t="s">
        <v>80</v>
      </c>
      <c r="AY220" s="240" t="s">
        <v>174</v>
      </c>
      <c r="BK220" s="242">
        <f>SUM(BK221:BK281)</f>
        <v>0</v>
      </c>
    </row>
    <row r="221" spans="1:65" s="2" customFormat="1" ht="21.6" customHeight="1">
      <c r="A221" s="39"/>
      <c r="B221" s="40"/>
      <c r="C221" s="245" t="s">
        <v>323</v>
      </c>
      <c r="D221" s="245" t="s">
        <v>176</v>
      </c>
      <c r="E221" s="246" t="s">
        <v>1455</v>
      </c>
      <c r="F221" s="247" t="s">
        <v>1456</v>
      </c>
      <c r="G221" s="248" t="s">
        <v>188</v>
      </c>
      <c r="H221" s="249">
        <v>12.4</v>
      </c>
      <c r="I221" s="250"/>
      <c r="J221" s="251">
        <f>ROUND(I221*H221,2)</f>
        <v>0</v>
      </c>
      <c r="K221" s="252"/>
      <c r="L221" s="45"/>
      <c r="M221" s="253" t="s">
        <v>1</v>
      </c>
      <c r="N221" s="254" t="s">
        <v>38</v>
      </c>
      <c r="O221" s="92"/>
      <c r="P221" s="255">
        <f>O221*H221</f>
        <v>0</v>
      </c>
      <c r="Q221" s="255">
        <v>0</v>
      </c>
      <c r="R221" s="255">
        <f>Q221*H221</f>
        <v>0</v>
      </c>
      <c r="S221" s="255">
        <v>0</v>
      </c>
      <c r="T221" s="256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57" t="s">
        <v>241</v>
      </c>
      <c r="AT221" s="257" t="s">
        <v>176</v>
      </c>
      <c r="AU221" s="257" t="s">
        <v>82</v>
      </c>
      <c r="AY221" s="18" t="s">
        <v>174</v>
      </c>
      <c r="BE221" s="258">
        <f>IF(N221="základní",J221,0)</f>
        <v>0</v>
      </c>
      <c r="BF221" s="258">
        <f>IF(N221="snížená",J221,0)</f>
        <v>0</v>
      </c>
      <c r="BG221" s="258">
        <f>IF(N221="zákl. přenesená",J221,0)</f>
        <v>0</v>
      </c>
      <c r="BH221" s="258">
        <f>IF(N221="sníž. přenesená",J221,0)</f>
        <v>0</v>
      </c>
      <c r="BI221" s="258">
        <f>IF(N221="nulová",J221,0)</f>
        <v>0</v>
      </c>
      <c r="BJ221" s="18" t="s">
        <v>80</v>
      </c>
      <c r="BK221" s="258">
        <f>ROUND(I221*H221,2)</f>
        <v>0</v>
      </c>
      <c r="BL221" s="18" t="s">
        <v>241</v>
      </c>
      <c r="BM221" s="257" t="s">
        <v>1457</v>
      </c>
    </row>
    <row r="222" spans="1:51" s="15" customFormat="1" ht="12">
      <c r="A222" s="15"/>
      <c r="B222" s="305"/>
      <c r="C222" s="306"/>
      <c r="D222" s="261" t="s">
        <v>223</v>
      </c>
      <c r="E222" s="307" t="s">
        <v>1</v>
      </c>
      <c r="F222" s="308" t="s">
        <v>1396</v>
      </c>
      <c r="G222" s="306"/>
      <c r="H222" s="307" t="s">
        <v>1</v>
      </c>
      <c r="I222" s="309"/>
      <c r="J222" s="306"/>
      <c r="K222" s="306"/>
      <c r="L222" s="310"/>
      <c r="M222" s="311"/>
      <c r="N222" s="312"/>
      <c r="O222" s="312"/>
      <c r="P222" s="312"/>
      <c r="Q222" s="312"/>
      <c r="R222" s="312"/>
      <c r="S222" s="312"/>
      <c r="T222" s="313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314" t="s">
        <v>223</v>
      </c>
      <c r="AU222" s="314" t="s">
        <v>82</v>
      </c>
      <c r="AV222" s="15" t="s">
        <v>80</v>
      </c>
      <c r="AW222" s="15" t="s">
        <v>30</v>
      </c>
      <c r="AX222" s="15" t="s">
        <v>73</v>
      </c>
      <c r="AY222" s="314" t="s">
        <v>174</v>
      </c>
    </row>
    <row r="223" spans="1:51" s="13" customFormat="1" ht="12">
      <c r="A223" s="13"/>
      <c r="B223" s="259"/>
      <c r="C223" s="260"/>
      <c r="D223" s="261" t="s">
        <v>223</v>
      </c>
      <c r="E223" s="262" t="s">
        <v>1</v>
      </c>
      <c r="F223" s="263" t="s">
        <v>1397</v>
      </c>
      <c r="G223" s="260"/>
      <c r="H223" s="264">
        <v>12.4</v>
      </c>
      <c r="I223" s="265"/>
      <c r="J223" s="260"/>
      <c r="K223" s="260"/>
      <c r="L223" s="266"/>
      <c r="M223" s="267"/>
      <c r="N223" s="268"/>
      <c r="O223" s="268"/>
      <c r="P223" s="268"/>
      <c r="Q223" s="268"/>
      <c r="R223" s="268"/>
      <c r="S223" s="268"/>
      <c r="T223" s="26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70" t="s">
        <v>223</v>
      </c>
      <c r="AU223" s="270" t="s">
        <v>82</v>
      </c>
      <c r="AV223" s="13" t="s">
        <v>82</v>
      </c>
      <c r="AW223" s="13" t="s">
        <v>30</v>
      </c>
      <c r="AX223" s="13" t="s">
        <v>73</v>
      </c>
      <c r="AY223" s="270" t="s">
        <v>174</v>
      </c>
    </row>
    <row r="224" spans="1:51" s="14" customFormat="1" ht="12">
      <c r="A224" s="14"/>
      <c r="B224" s="285"/>
      <c r="C224" s="286"/>
      <c r="D224" s="261" t="s">
        <v>223</v>
      </c>
      <c r="E224" s="287" t="s">
        <v>1</v>
      </c>
      <c r="F224" s="288" t="s">
        <v>521</v>
      </c>
      <c r="G224" s="286"/>
      <c r="H224" s="289">
        <v>12.4</v>
      </c>
      <c r="I224" s="290"/>
      <c r="J224" s="286"/>
      <c r="K224" s="286"/>
      <c r="L224" s="291"/>
      <c r="M224" s="292"/>
      <c r="N224" s="293"/>
      <c r="O224" s="293"/>
      <c r="P224" s="293"/>
      <c r="Q224" s="293"/>
      <c r="R224" s="293"/>
      <c r="S224" s="293"/>
      <c r="T224" s="29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95" t="s">
        <v>223</v>
      </c>
      <c r="AU224" s="295" t="s">
        <v>82</v>
      </c>
      <c r="AV224" s="14" t="s">
        <v>180</v>
      </c>
      <c r="AW224" s="14" t="s">
        <v>30</v>
      </c>
      <c r="AX224" s="14" t="s">
        <v>80</v>
      </c>
      <c r="AY224" s="295" t="s">
        <v>174</v>
      </c>
    </row>
    <row r="225" spans="1:65" s="2" customFormat="1" ht="14.4" customHeight="1">
      <c r="A225" s="39"/>
      <c r="B225" s="40"/>
      <c r="C225" s="271" t="s">
        <v>327</v>
      </c>
      <c r="D225" s="271" t="s">
        <v>242</v>
      </c>
      <c r="E225" s="272" t="s">
        <v>406</v>
      </c>
      <c r="F225" s="273" t="s">
        <v>407</v>
      </c>
      <c r="G225" s="274" t="s">
        <v>245</v>
      </c>
      <c r="H225" s="275">
        <v>0.005</v>
      </c>
      <c r="I225" s="276"/>
      <c r="J225" s="277">
        <f>ROUND(I225*H225,2)</f>
        <v>0</v>
      </c>
      <c r="K225" s="278"/>
      <c r="L225" s="279"/>
      <c r="M225" s="280" t="s">
        <v>1</v>
      </c>
      <c r="N225" s="281" t="s">
        <v>38</v>
      </c>
      <c r="O225" s="92"/>
      <c r="P225" s="255">
        <f>O225*H225</f>
        <v>0</v>
      </c>
      <c r="Q225" s="255">
        <v>0</v>
      </c>
      <c r="R225" s="255">
        <f>Q225*H225</f>
        <v>0</v>
      </c>
      <c r="S225" s="255">
        <v>0</v>
      </c>
      <c r="T225" s="256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57" t="s">
        <v>315</v>
      </c>
      <c r="AT225" s="257" t="s">
        <v>242</v>
      </c>
      <c r="AU225" s="257" t="s">
        <v>82</v>
      </c>
      <c r="AY225" s="18" t="s">
        <v>174</v>
      </c>
      <c r="BE225" s="258">
        <f>IF(N225="základní",J225,0)</f>
        <v>0</v>
      </c>
      <c r="BF225" s="258">
        <f>IF(N225="snížená",J225,0)</f>
        <v>0</v>
      </c>
      <c r="BG225" s="258">
        <f>IF(N225="zákl. přenesená",J225,0)</f>
        <v>0</v>
      </c>
      <c r="BH225" s="258">
        <f>IF(N225="sníž. přenesená",J225,0)</f>
        <v>0</v>
      </c>
      <c r="BI225" s="258">
        <f>IF(N225="nulová",J225,0)</f>
        <v>0</v>
      </c>
      <c r="BJ225" s="18" t="s">
        <v>80</v>
      </c>
      <c r="BK225" s="258">
        <f>ROUND(I225*H225,2)</f>
        <v>0</v>
      </c>
      <c r="BL225" s="18" t="s">
        <v>241</v>
      </c>
      <c r="BM225" s="257" t="s">
        <v>1458</v>
      </c>
    </row>
    <row r="226" spans="1:51" s="13" customFormat="1" ht="12">
      <c r="A226" s="13"/>
      <c r="B226" s="259"/>
      <c r="C226" s="260"/>
      <c r="D226" s="261" t="s">
        <v>223</v>
      </c>
      <c r="E226" s="262" t="s">
        <v>1</v>
      </c>
      <c r="F226" s="263" t="s">
        <v>1459</v>
      </c>
      <c r="G226" s="260"/>
      <c r="H226" s="264">
        <v>0.005</v>
      </c>
      <c r="I226" s="265"/>
      <c r="J226" s="260"/>
      <c r="K226" s="260"/>
      <c r="L226" s="266"/>
      <c r="M226" s="267"/>
      <c r="N226" s="268"/>
      <c r="O226" s="268"/>
      <c r="P226" s="268"/>
      <c r="Q226" s="268"/>
      <c r="R226" s="268"/>
      <c r="S226" s="268"/>
      <c r="T226" s="26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70" t="s">
        <v>223</v>
      </c>
      <c r="AU226" s="270" t="s">
        <v>82</v>
      </c>
      <c r="AV226" s="13" t="s">
        <v>82</v>
      </c>
      <c r="AW226" s="13" t="s">
        <v>30</v>
      </c>
      <c r="AX226" s="13" t="s">
        <v>73</v>
      </c>
      <c r="AY226" s="270" t="s">
        <v>174</v>
      </c>
    </row>
    <row r="227" spans="1:51" s="14" customFormat="1" ht="12">
      <c r="A227" s="14"/>
      <c r="B227" s="285"/>
      <c r="C227" s="286"/>
      <c r="D227" s="261" t="s">
        <v>223</v>
      </c>
      <c r="E227" s="287" t="s">
        <v>1</v>
      </c>
      <c r="F227" s="288" t="s">
        <v>521</v>
      </c>
      <c r="G227" s="286"/>
      <c r="H227" s="289">
        <v>0.005</v>
      </c>
      <c r="I227" s="290"/>
      <c r="J227" s="286"/>
      <c r="K227" s="286"/>
      <c r="L227" s="291"/>
      <c r="M227" s="292"/>
      <c r="N227" s="293"/>
      <c r="O227" s="293"/>
      <c r="P227" s="293"/>
      <c r="Q227" s="293"/>
      <c r="R227" s="293"/>
      <c r="S227" s="293"/>
      <c r="T227" s="29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95" t="s">
        <v>223</v>
      </c>
      <c r="AU227" s="295" t="s">
        <v>82</v>
      </c>
      <c r="AV227" s="14" t="s">
        <v>180</v>
      </c>
      <c r="AW227" s="14" t="s">
        <v>30</v>
      </c>
      <c r="AX227" s="14" t="s">
        <v>80</v>
      </c>
      <c r="AY227" s="295" t="s">
        <v>174</v>
      </c>
    </row>
    <row r="228" spans="1:65" s="2" customFormat="1" ht="21.6" customHeight="1">
      <c r="A228" s="39"/>
      <c r="B228" s="40"/>
      <c r="C228" s="245" t="s">
        <v>332</v>
      </c>
      <c r="D228" s="245" t="s">
        <v>176</v>
      </c>
      <c r="E228" s="246" t="s">
        <v>1460</v>
      </c>
      <c r="F228" s="247" t="s">
        <v>1461</v>
      </c>
      <c r="G228" s="248" t="s">
        <v>188</v>
      </c>
      <c r="H228" s="249">
        <v>23.184</v>
      </c>
      <c r="I228" s="250"/>
      <c r="J228" s="251">
        <f>ROUND(I228*H228,2)</f>
        <v>0</v>
      </c>
      <c r="K228" s="252"/>
      <c r="L228" s="45"/>
      <c r="M228" s="253" t="s">
        <v>1</v>
      </c>
      <c r="N228" s="254" t="s">
        <v>38</v>
      </c>
      <c r="O228" s="92"/>
      <c r="P228" s="255">
        <f>O228*H228</f>
        <v>0</v>
      </c>
      <c r="Q228" s="255">
        <v>0</v>
      </c>
      <c r="R228" s="255">
        <f>Q228*H228</f>
        <v>0</v>
      </c>
      <c r="S228" s="255">
        <v>0</v>
      </c>
      <c r="T228" s="256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57" t="s">
        <v>241</v>
      </c>
      <c r="AT228" s="257" t="s">
        <v>176</v>
      </c>
      <c r="AU228" s="257" t="s">
        <v>82</v>
      </c>
      <c r="AY228" s="18" t="s">
        <v>174</v>
      </c>
      <c r="BE228" s="258">
        <f>IF(N228="základní",J228,0)</f>
        <v>0</v>
      </c>
      <c r="BF228" s="258">
        <f>IF(N228="snížená",J228,0)</f>
        <v>0</v>
      </c>
      <c r="BG228" s="258">
        <f>IF(N228="zákl. přenesená",J228,0)</f>
        <v>0</v>
      </c>
      <c r="BH228" s="258">
        <f>IF(N228="sníž. přenesená",J228,0)</f>
        <v>0</v>
      </c>
      <c r="BI228" s="258">
        <f>IF(N228="nulová",J228,0)</f>
        <v>0</v>
      </c>
      <c r="BJ228" s="18" t="s">
        <v>80</v>
      </c>
      <c r="BK228" s="258">
        <f>ROUND(I228*H228,2)</f>
        <v>0</v>
      </c>
      <c r="BL228" s="18" t="s">
        <v>241</v>
      </c>
      <c r="BM228" s="257" t="s">
        <v>1462</v>
      </c>
    </row>
    <row r="229" spans="1:51" s="15" customFormat="1" ht="12">
      <c r="A229" s="15"/>
      <c r="B229" s="305"/>
      <c r="C229" s="306"/>
      <c r="D229" s="261" t="s">
        <v>223</v>
      </c>
      <c r="E229" s="307" t="s">
        <v>1</v>
      </c>
      <c r="F229" s="308" t="s">
        <v>1463</v>
      </c>
      <c r="G229" s="306"/>
      <c r="H229" s="307" t="s">
        <v>1</v>
      </c>
      <c r="I229" s="309"/>
      <c r="J229" s="306"/>
      <c r="K229" s="306"/>
      <c r="L229" s="310"/>
      <c r="M229" s="311"/>
      <c r="N229" s="312"/>
      <c r="O229" s="312"/>
      <c r="P229" s="312"/>
      <c r="Q229" s="312"/>
      <c r="R229" s="312"/>
      <c r="S229" s="312"/>
      <c r="T229" s="313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314" t="s">
        <v>223</v>
      </c>
      <c r="AU229" s="314" t="s">
        <v>82</v>
      </c>
      <c r="AV229" s="15" t="s">
        <v>80</v>
      </c>
      <c r="AW229" s="15" t="s">
        <v>30</v>
      </c>
      <c r="AX229" s="15" t="s">
        <v>73</v>
      </c>
      <c r="AY229" s="314" t="s">
        <v>174</v>
      </c>
    </row>
    <row r="230" spans="1:51" s="13" customFormat="1" ht="12">
      <c r="A230" s="13"/>
      <c r="B230" s="259"/>
      <c r="C230" s="260"/>
      <c r="D230" s="261" t="s">
        <v>223</v>
      </c>
      <c r="E230" s="262" t="s">
        <v>1</v>
      </c>
      <c r="F230" s="263" t="s">
        <v>1464</v>
      </c>
      <c r="G230" s="260"/>
      <c r="H230" s="264">
        <v>23.184</v>
      </c>
      <c r="I230" s="265"/>
      <c r="J230" s="260"/>
      <c r="K230" s="260"/>
      <c r="L230" s="266"/>
      <c r="M230" s="267"/>
      <c r="N230" s="268"/>
      <c r="O230" s="268"/>
      <c r="P230" s="268"/>
      <c r="Q230" s="268"/>
      <c r="R230" s="268"/>
      <c r="S230" s="268"/>
      <c r="T230" s="26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70" t="s">
        <v>223</v>
      </c>
      <c r="AU230" s="270" t="s">
        <v>82</v>
      </c>
      <c r="AV230" s="13" t="s">
        <v>82</v>
      </c>
      <c r="AW230" s="13" t="s">
        <v>30</v>
      </c>
      <c r="AX230" s="13" t="s">
        <v>73</v>
      </c>
      <c r="AY230" s="270" t="s">
        <v>174</v>
      </c>
    </row>
    <row r="231" spans="1:51" s="14" customFormat="1" ht="12">
      <c r="A231" s="14"/>
      <c r="B231" s="285"/>
      <c r="C231" s="286"/>
      <c r="D231" s="261" t="s">
        <v>223</v>
      </c>
      <c r="E231" s="287" t="s">
        <v>1</v>
      </c>
      <c r="F231" s="288" t="s">
        <v>521</v>
      </c>
      <c r="G231" s="286"/>
      <c r="H231" s="289">
        <v>23.184</v>
      </c>
      <c r="I231" s="290"/>
      <c r="J231" s="286"/>
      <c r="K231" s="286"/>
      <c r="L231" s="291"/>
      <c r="M231" s="292"/>
      <c r="N231" s="293"/>
      <c r="O231" s="293"/>
      <c r="P231" s="293"/>
      <c r="Q231" s="293"/>
      <c r="R231" s="293"/>
      <c r="S231" s="293"/>
      <c r="T231" s="29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95" t="s">
        <v>223</v>
      </c>
      <c r="AU231" s="295" t="s">
        <v>82</v>
      </c>
      <c r="AV231" s="14" t="s">
        <v>180</v>
      </c>
      <c r="AW231" s="14" t="s">
        <v>30</v>
      </c>
      <c r="AX231" s="14" t="s">
        <v>80</v>
      </c>
      <c r="AY231" s="295" t="s">
        <v>174</v>
      </c>
    </row>
    <row r="232" spans="1:65" s="2" customFormat="1" ht="14.4" customHeight="1">
      <c r="A232" s="39"/>
      <c r="B232" s="40"/>
      <c r="C232" s="271" t="s">
        <v>336</v>
      </c>
      <c r="D232" s="271" t="s">
        <v>242</v>
      </c>
      <c r="E232" s="272" t="s">
        <v>406</v>
      </c>
      <c r="F232" s="273" t="s">
        <v>407</v>
      </c>
      <c r="G232" s="274" t="s">
        <v>245</v>
      </c>
      <c r="H232" s="275">
        <v>0.009</v>
      </c>
      <c r="I232" s="276"/>
      <c r="J232" s="277">
        <f>ROUND(I232*H232,2)</f>
        <v>0</v>
      </c>
      <c r="K232" s="278"/>
      <c r="L232" s="279"/>
      <c r="M232" s="280" t="s">
        <v>1</v>
      </c>
      <c r="N232" s="281" t="s">
        <v>38</v>
      </c>
      <c r="O232" s="92"/>
      <c r="P232" s="255">
        <f>O232*H232</f>
        <v>0</v>
      </c>
      <c r="Q232" s="255">
        <v>0</v>
      </c>
      <c r="R232" s="255">
        <f>Q232*H232</f>
        <v>0</v>
      </c>
      <c r="S232" s="255">
        <v>0</v>
      </c>
      <c r="T232" s="256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57" t="s">
        <v>315</v>
      </c>
      <c r="AT232" s="257" t="s">
        <v>242</v>
      </c>
      <c r="AU232" s="257" t="s">
        <v>82</v>
      </c>
      <c r="AY232" s="18" t="s">
        <v>174</v>
      </c>
      <c r="BE232" s="258">
        <f>IF(N232="základní",J232,0)</f>
        <v>0</v>
      </c>
      <c r="BF232" s="258">
        <f>IF(N232="snížená",J232,0)</f>
        <v>0</v>
      </c>
      <c r="BG232" s="258">
        <f>IF(N232="zákl. přenesená",J232,0)</f>
        <v>0</v>
      </c>
      <c r="BH232" s="258">
        <f>IF(N232="sníž. přenesená",J232,0)</f>
        <v>0</v>
      </c>
      <c r="BI232" s="258">
        <f>IF(N232="nulová",J232,0)</f>
        <v>0</v>
      </c>
      <c r="BJ232" s="18" t="s">
        <v>80</v>
      </c>
      <c r="BK232" s="258">
        <f>ROUND(I232*H232,2)</f>
        <v>0</v>
      </c>
      <c r="BL232" s="18" t="s">
        <v>241</v>
      </c>
      <c r="BM232" s="257" t="s">
        <v>1465</v>
      </c>
    </row>
    <row r="233" spans="1:51" s="13" customFormat="1" ht="12">
      <c r="A233" s="13"/>
      <c r="B233" s="259"/>
      <c r="C233" s="260"/>
      <c r="D233" s="261" t="s">
        <v>223</v>
      </c>
      <c r="E233" s="262" t="s">
        <v>1</v>
      </c>
      <c r="F233" s="263" t="s">
        <v>1466</v>
      </c>
      <c r="G233" s="260"/>
      <c r="H233" s="264">
        <v>0.009</v>
      </c>
      <c r="I233" s="265"/>
      <c r="J233" s="260"/>
      <c r="K233" s="260"/>
      <c r="L233" s="266"/>
      <c r="M233" s="267"/>
      <c r="N233" s="268"/>
      <c r="O233" s="268"/>
      <c r="P233" s="268"/>
      <c r="Q233" s="268"/>
      <c r="R233" s="268"/>
      <c r="S233" s="268"/>
      <c r="T233" s="26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70" t="s">
        <v>223</v>
      </c>
      <c r="AU233" s="270" t="s">
        <v>82</v>
      </c>
      <c r="AV233" s="13" t="s">
        <v>82</v>
      </c>
      <c r="AW233" s="13" t="s">
        <v>30</v>
      </c>
      <c r="AX233" s="13" t="s">
        <v>73</v>
      </c>
      <c r="AY233" s="270" t="s">
        <v>174</v>
      </c>
    </row>
    <row r="234" spans="1:51" s="14" customFormat="1" ht="12">
      <c r="A234" s="14"/>
      <c r="B234" s="285"/>
      <c r="C234" s="286"/>
      <c r="D234" s="261" t="s">
        <v>223</v>
      </c>
      <c r="E234" s="287" t="s">
        <v>1</v>
      </c>
      <c r="F234" s="288" t="s">
        <v>521</v>
      </c>
      <c r="G234" s="286"/>
      <c r="H234" s="289">
        <v>0.009</v>
      </c>
      <c r="I234" s="290"/>
      <c r="J234" s="286"/>
      <c r="K234" s="286"/>
      <c r="L234" s="291"/>
      <c r="M234" s="292"/>
      <c r="N234" s="293"/>
      <c r="O234" s="293"/>
      <c r="P234" s="293"/>
      <c r="Q234" s="293"/>
      <c r="R234" s="293"/>
      <c r="S234" s="293"/>
      <c r="T234" s="29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95" t="s">
        <v>223</v>
      </c>
      <c r="AU234" s="295" t="s">
        <v>82</v>
      </c>
      <c r="AV234" s="14" t="s">
        <v>180</v>
      </c>
      <c r="AW234" s="14" t="s">
        <v>30</v>
      </c>
      <c r="AX234" s="14" t="s">
        <v>80</v>
      </c>
      <c r="AY234" s="295" t="s">
        <v>174</v>
      </c>
    </row>
    <row r="235" spans="1:65" s="2" customFormat="1" ht="21.6" customHeight="1">
      <c r="A235" s="39"/>
      <c r="B235" s="40"/>
      <c r="C235" s="245" t="s">
        <v>341</v>
      </c>
      <c r="D235" s="245" t="s">
        <v>176</v>
      </c>
      <c r="E235" s="246" t="s">
        <v>1467</v>
      </c>
      <c r="F235" s="247" t="s">
        <v>1468</v>
      </c>
      <c r="G235" s="248" t="s">
        <v>188</v>
      </c>
      <c r="H235" s="249">
        <v>12.4</v>
      </c>
      <c r="I235" s="250"/>
      <c r="J235" s="251">
        <f>ROUND(I235*H235,2)</f>
        <v>0</v>
      </c>
      <c r="K235" s="252"/>
      <c r="L235" s="45"/>
      <c r="M235" s="253" t="s">
        <v>1</v>
      </c>
      <c r="N235" s="254" t="s">
        <v>38</v>
      </c>
      <c r="O235" s="92"/>
      <c r="P235" s="255">
        <f>O235*H235</f>
        <v>0</v>
      </c>
      <c r="Q235" s="255">
        <v>0</v>
      </c>
      <c r="R235" s="255">
        <f>Q235*H235</f>
        <v>0</v>
      </c>
      <c r="S235" s="255">
        <v>0</v>
      </c>
      <c r="T235" s="256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57" t="s">
        <v>241</v>
      </c>
      <c r="AT235" s="257" t="s">
        <v>176</v>
      </c>
      <c r="AU235" s="257" t="s">
        <v>82</v>
      </c>
      <c r="AY235" s="18" t="s">
        <v>174</v>
      </c>
      <c r="BE235" s="258">
        <f>IF(N235="základní",J235,0)</f>
        <v>0</v>
      </c>
      <c r="BF235" s="258">
        <f>IF(N235="snížená",J235,0)</f>
        <v>0</v>
      </c>
      <c r="BG235" s="258">
        <f>IF(N235="zákl. přenesená",J235,0)</f>
        <v>0</v>
      </c>
      <c r="BH235" s="258">
        <f>IF(N235="sníž. přenesená",J235,0)</f>
        <v>0</v>
      </c>
      <c r="BI235" s="258">
        <f>IF(N235="nulová",J235,0)</f>
        <v>0</v>
      </c>
      <c r="BJ235" s="18" t="s">
        <v>80</v>
      </c>
      <c r="BK235" s="258">
        <f>ROUND(I235*H235,2)</f>
        <v>0</v>
      </c>
      <c r="BL235" s="18" t="s">
        <v>241</v>
      </c>
      <c r="BM235" s="257" t="s">
        <v>1469</v>
      </c>
    </row>
    <row r="236" spans="1:51" s="15" customFormat="1" ht="12">
      <c r="A236" s="15"/>
      <c r="B236" s="305"/>
      <c r="C236" s="306"/>
      <c r="D236" s="261" t="s">
        <v>223</v>
      </c>
      <c r="E236" s="307" t="s">
        <v>1</v>
      </c>
      <c r="F236" s="308" t="s">
        <v>1396</v>
      </c>
      <c r="G236" s="306"/>
      <c r="H236" s="307" t="s">
        <v>1</v>
      </c>
      <c r="I236" s="309"/>
      <c r="J236" s="306"/>
      <c r="K236" s="306"/>
      <c r="L236" s="310"/>
      <c r="M236" s="311"/>
      <c r="N236" s="312"/>
      <c r="O236" s="312"/>
      <c r="P236" s="312"/>
      <c r="Q236" s="312"/>
      <c r="R236" s="312"/>
      <c r="S236" s="312"/>
      <c r="T236" s="313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314" t="s">
        <v>223</v>
      </c>
      <c r="AU236" s="314" t="s">
        <v>82</v>
      </c>
      <c r="AV236" s="15" t="s">
        <v>80</v>
      </c>
      <c r="AW236" s="15" t="s">
        <v>30</v>
      </c>
      <c r="AX236" s="15" t="s">
        <v>73</v>
      </c>
      <c r="AY236" s="314" t="s">
        <v>174</v>
      </c>
    </row>
    <row r="237" spans="1:51" s="13" customFormat="1" ht="12">
      <c r="A237" s="13"/>
      <c r="B237" s="259"/>
      <c r="C237" s="260"/>
      <c r="D237" s="261" t="s">
        <v>223</v>
      </c>
      <c r="E237" s="262" t="s">
        <v>1</v>
      </c>
      <c r="F237" s="263" t="s">
        <v>1397</v>
      </c>
      <c r="G237" s="260"/>
      <c r="H237" s="264">
        <v>12.4</v>
      </c>
      <c r="I237" s="265"/>
      <c r="J237" s="260"/>
      <c r="K237" s="260"/>
      <c r="L237" s="266"/>
      <c r="M237" s="267"/>
      <c r="N237" s="268"/>
      <c r="O237" s="268"/>
      <c r="P237" s="268"/>
      <c r="Q237" s="268"/>
      <c r="R237" s="268"/>
      <c r="S237" s="268"/>
      <c r="T237" s="26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70" t="s">
        <v>223</v>
      </c>
      <c r="AU237" s="270" t="s">
        <v>82</v>
      </c>
      <c r="AV237" s="13" t="s">
        <v>82</v>
      </c>
      <c r="AW237" s="13" t="s">
        <v>30</v>
      </c>
      <c r="AX237" s="13" t="s">
        <v>73</v>
      </c>
      <c r="AY237" s="270" t="s">
        <v>174</v>
      </c>
    </row>
    <row r="238" spans="1:51" s="14" customFormat="1" ht="12">
      <c r="A238" s="14"/>
      <c r="B238" s="285"/>
      <c r="C238" s="286"/>
      <c r="D238" s="261" t="s">
        <v>223</v>
      </c>
      <c r="E238" s="287" t="s">
        <v>1</v>
      </c>
      <c r="F238" s="288" t="s">
        <v>521</v>
      </c>
      <c r="G238" s="286"/>
      <c r="H238" s="289">
        <v>12.4</v>
      </c>
      <c r="I238" s="290"/>
      <c r="J238" s="286"/>
      <c r="K238" s="286"/>
      <c r="L238" s="291"/>
      <c r="M238" s="292"/>
      <c r="N238" s="293"/>
      <c r="O238" s="293"/>
      <c r="P238" s="293"/>
      <c r="Q238" s="293"/>
      <c r="R238" s="293"/>
      <c r="S238" s="293"/>
      <c r="T238" s="29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95" t="s">
        <v>223</v>
      </c>
      <c r="AU238" s="295" t="s">
        <v>82</v>
      </c>
      <c r="AV238" s="14" t="s">
        <v>180</v>
      </c>
      <c r="AW238" s="14" t="s">
        <v>30</v>
      </c>
      <c r="AX238" s="14" t="s">
        <v>80</v>
      </c>
      <c r="AY238" s="295" t="s">
        <v>174</v>
      </c>
    </row>
    <row r="239" spans="1:65" s="2" customFormat="1" ht="32.4" customHeight="1">
      <c r="A239" s="39"/>
      <c r="B239" s="40"/>
      <c r="C239" s="271" t="s">
        <v>346</v>
      </c>
      <c r="D239" s="271" t="s">
        <v>242</v>
      </c>
      <c r="E239" s="272" t="s">
        <v>1470</v>
      </c>
      <c r="F239" s="273" t="s">
        <v>1471</v>
      </c>
      <c r="G239" s="274" t="s">
        <v>188</v>
      </c>
      <c r="H239" s="275">
        <v>15.5</v>
      </c>
      <c r="I239" s="276"/>
      <c r="J239" s="277">
        <f>ROUND(I239*H239,2)</f>
        <v>0</v>
      </c>
      <c r="K239" s="278"/>
      <c r="L239" s="279"/>
      <c r="M239" s="280" t="s">
        <v>1</v>
      </c>
      <c r="N239" s="281" t="s">
        <v>38</v>
      </c>
      <c r="O239" s="92"/>
      <c r="P239" s="255">
        <f>O239*H239</f>
        <v>0</v>
      </c>
      <c r="Q239" s="255">
        <v>0</v>
      </c>
      <c r="R239" s="255">
        <f>Q239*H239</f>
        <v>0</v>
      </c>
      <c r="S239" s="255">
        <v>0</v>
      </c>
      <c r="T239" s="256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57" t="s">
        <v>315</v>
      </c>
      <c r="AT239" s="257" t="s">
        <v>242</v>
      </c>
      <c r="AU239" s="257" t="s">
        <v>82</v>
      </c>
      <c r="AY239" s="18" t="s">
        <v>174</v>
      </c>
      <c r="BE239" s="258">
        <f>IF(N239="základní",J239,0)</f>
        <v>0</v>
      </c>
      <c r="BF239" s="258">
        <f>IF(N239="snížená",J239,0)</f>
        <v>0</v>
      </c>
      <c r="BG239" s="258">
        <f>IF(N239="zákl. přenesená",J239,0)</f>
        <v>0</v>
      </c>
      <c r="BH239" s="258">
        <f>IF(N239="sníž. přenesená",J239,0)</f>
        <v>0</v>
      </c>
      <c r="BI239" s="258">
        <f>IF(N239="nulová",J239,0)</f>
        <v>0</v>
      </c>
      <c r="BJ239" s="18" t="s">
        <v>80</v>
      </c>
      <c r="BK239" s="258">
        <f>ROUND(I239*H239,2)</f>
        <v>0</v>
      </c>
      <c r="BL239" s="18" t="s">
        <v>241</v>
      </c>
      <c r="BM239" s="257" t="s">
        <v>1472</v>
      </c>
    </row>
    <row r="240" spans="1:51" s="13" customFormat="1" ht="12">
      <c r="A240" s="13"/>
      <c r="B240" s="259"/>
      <c r="C240" s="260"/>
      <c r="D240" s="261" t="s">
        <v>223</v>
      </c>
      <c r="E240" s="262" t="s">
        <v>1</v>
      </c>
      <c r="F240" s="263" t="s">
        <v>1473</v>
      </c>
      <c r="G240" s="260"/>
      <c r="H240" s="264">
        <v>15.5</v>
      </c>
      <c r="I240" s="265"/>
      <c r="J240" s="260"/>
      <c r="K240" s="260"/>
      <c r="L240" s="266"/>
      <c r="M240" s="267"/>
      <c r="N240" s="268"/>
      <c r="O240" s="268"/>
      <c r="P240" s="268"/>
      <c r="Q240" s="268"/>
      <c r="R240" s="268"/>
      <c r="S240" s="268"/>
      <c r="T240" s="269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70" t="s">
        <v>223</v>
      </c>
      <c r="AU240" s="270" t="s">
        <v>82</v>
      </c>
      <c r="AV240" s="13" t="s">
        <v>82</v>
      </c>
      <c r="AW240" s="13" t="s">
        <v>30</v>
      </c>
      <c r="AX240" s="13" t="s">
        <v>73</v>
      </c>
      <c r="AY240" s="270" t="s">
        <v>174</v>
      </c>
    </row>
    <row r="241" spans="1:51" s="14" customFormat="1" ht="12">
      <c r="A241" s="14"/>
      <c r="B241" s="285"/>
      <c r="C241" s="286"/>
      <c r="D241" s="261" t="s">
        <v>223</v>
      </c>
      <c r="E241" s="287" t="s">
        <v>1</v>
      </c>
      <c r="F241" s="288" t="s">
        <v>521</v>
      </c>
      <c r="G241" s="286"/>
      <c r="H241" s="289">
        <v>15.5</v>
      </c>
      <c r="I241" s="290"/>
      <c r="J241" s="286"/>
      <c r="K241" s="286"/>
      <c r="L241" s="291"/>
      <c r="M241" s="292"/>
      <c r="N241" s="293"/>
      <c r="O241" s="293"/>
      <c r="P241" s="293"/>
      <c r="Q241" s="293"/>
      <c r="R241" s="293"/>
      <c r="S241" s="293"/>
      <c r="T241" s="29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95" t="s">
        <v>223</v>
      </c>
      <c r="AU241" s="295" t="s">
        <v>82</v>
      </c>
      <c r="AV241" s="14" t="s">
        <v>180</v>
      </c>
      <c r="AW241" s="14" t="s">
        <v>30</v>
      </c>
      <c r="AX241" s="14" t="s">
        <v>80</v>
      </c>
      <c r="AY241" s="295" t="s">
        <v>174</v>
      </c>
    </row>
    <row r="242" spans="1:65" s="2" customFormat="1" ht="21.6" customHeight="1">
      <c r="A242" s="39"/>
      <c r="B242" s="40"/>
      <c r="C242" s="245" t="s">
        <v>350</v>
      </c>
      <c r="D242" s="245" t="s">
        <v>176</v>
      </c>
      <c r="E242" s="246" t="s">
        <v>1474</v>
      </c>
      <c r="F242" s="247" t="s">
        <v>1475</v>
      </c>
      <c r="G242" s="248" t="s">
        <v>188</v>
      </c>
      <c r="H242" s="249">
        <v>24.8</v>
      </c>
      <c r="I242" s="250"/>
      <c r="J242" s="251">
        <f>ROUND(I242*H242,2)</f>
        <v>0</v>
      </c>
      <c r="K242" s="252"/>
      <c r="L242" s="45"/>
      <c r="M242" s="253" t="s">
        <v>1</v>
      </c>
      <c r="N242" s="254" t="s">
        <v>38</v>
      </c>
      <c r="O242" s="92"/>
      <c r="P242" s="255">
        <f>O242*H242</f>
        <v>0</v>
      </c>
      <c r="Q242" s="255">
        <v>0</v>
      </c>
      <c r="R242" s="255">
        <f>Q242*H242</f>
        <v>0</v>
      </c>
      <c r="S242" s="255">
        <v>0</v>
      </c>
      <c r="T242" s="256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57" t="s">
        <v>241</v>
      </c>
      <c r="AT242" s="257" t="s">
        <v>176</v>
      </c>
      <c r="AU242" s="257" t="s">
        <v>82</v>
      </c>
      <c r="AY242" s="18" t="s">
        <v>174</v>
      </c>
      <c r="BE242" s="258">
        <f>IF(N242="základní",J242,0)</f>
        <v>0</v>
      </c>
      <c r="BF242" s="258">
        <f>IF(N242="snížená",J242,0)</f>
        <v>0</v>
      </c>
      <c r="BG242" s="258">
        <f>IF(N242="zákl. přenesená",J242,0)</f>
        <v>0</v>
      </c>
      <c r="BH242" s="258">
        <f>IF(N242="sníž. přenesená",J242,0)</f>
        <v>0</v>
      </c>
      <c r="BI242" s="258">
        <f>IF(N242="nulová",J242,0)</f>
        <v>0</v>
      </c>
      <c r="BJ242" s="18" t="s">
        <v>80</v>
      </c>
      <c r="BK242" s="258">
        <f>ROUND(I242*H242,2)</f>
        <v>0</v>
      </c>
      <c r="BL242" s="18" t="s">
        <v>241</v>
      </c>
      <c r="BM242" s="257" t="s">
        <v>1476</v>
      </c>
    </row>
    <row r="243" spans="1:51" s="15" customFormat="1" ht="12">
      <c r="A243" s="15"/>
      <c r="B243" s="305"/>
      <c r="C243" s="306"/>
      <c r="D243" s="261" t="s">
        <v>223</v>
      </c>
      <c r="E243" s="307" t="s">
        <v>1</v>
      </c>
      <c r="F243" s="308" t="s">
        <v>1477</v>
      </c>
      <c r="G243" s="306"/>
      <c r="H243" s="307" t="s">
        <v>1</v>
      </c>
      <c r="I243" s="309"/>
      <c r="J243" s="306"/>
      <c r="K243" s="306"/>
      <c r="L243" s="310"/>
      <c r="M243" s="311"/>
      <c r="N243" s="312"/>
      <c r="O243" s="312"/>
      <c r="P243" s="312"/>
      <c r="Q243" s="312"/>
      <c r="R243" s="312"/>
      <c r="S243" s="312"/>
      <c r="T243" s="313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314" t="s">
        <v>223</v>
      </c>
      <c r="AU243" s="314" t="s">
        <v>82</v>
      </c>
      <c r="AV243" s="15" t="s">
        <v>80</v>
      </c>
      <c r="AW243" s="15" t="s">
        <v>30</v>
      </c>
      <c r="AX243" s="15" t="s">
        <v>73</v>
      </c>
      <c r="AY243" s="314" t="s">
        <v>174</v>
      </c>
    </row>
    <row r="244" spans="1:51" s="13" customFormat="1" ht="12">
      <c r="A244" s="13"/>
      <c r="B244" s="259"/>
      <c r="C244" s="260"/>
      <c r="D244" s="261" t="s">
        <v>223</v>
      </c>
      <c r="E244" s="262" t="s">
        <v>1</v>
      </c>
      <c r="F244" s="263" t="s">
        <v>1478</v>
      </c>
      <c r="G244" s="260"/>
      <c r="H244" s="264">
        <v>24.8</v>
      </c>
      <c r="I244" s="265"/>
      <c r="J244" s="260"/>
      <c r="K244" s="260"/>
      <c r="L244" s="266"/>
      <c r="M244" s="267"/>
      <c r="N244" s="268"/>
      <c r="O244" s="268"/>
      <c r="P244" s="268"/>
      <c r="Q244" s="268"/>
      <c r="R244" s="268"/>
      <c r="S244" s="268"/>
      <c r="T244" s="26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70" t="s">
        <v>223</v>
      </c>
      <c r="AU244" s="270" t="s">
        <v>82</v>
      </c>
      <c r="AV244" s="13" t="s">
        <v>82</v>
      </c>
      <c r="AW244" s="13" t="s">
        <v>30</v>
      </c>
      <c r="AX244" s="13" t="s">
        <v>73</v>
      </c>
      <c r="AY244" s="270" t="s">
        <v>174</v>
      </c>
    </row>
    <row r="245" spans="1:51" s="14" customFormat="1" ht="12">
      <c r="A245" s="14"/>
      <c r="B245" s="285"/>
      <c r="C245" s="286"/>
      <c r="D245" s="261" t="s">
        <v>223</v>
      </c>
      <c r="E245" s="287" t="s">
        <v>1</v>
      </c>
      <c r="F245" s="288" t="s">
        <v>521</v>
      </c>
      <c r="G245" s="286"/>
      <c r="H245" s="289">
        <v>24.8</v>
      </c>
      <c r="I245" s="290"/>
      <c r="J245" s="286"/>
      <c r="K245" s="286"/>
      <c r="L245" s="291"/>
      <c r="M245" s="292"/>
      <c r="N245" s="293"/>
      <c r="O245" s="293"/>
      <c r="P245" s="293"/>
      <c r="Q245" s="293"/>
      <c r="R245" s="293"/>
      <c r="S245" s="293"/>
      <c r="T245" s="29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95" t="s">
        <v>223</v>
      </c>
      <c r="AU245" s="295" t="s">
        <v>82</v>
      </c>
      <c r="AV245" s="14" t="s">
        <v>180</v>
      </c>
      <c r="AW245" s="14" t="s">
        <v>30</v>
      </c>
      <c r="AX245" s="14" t="s">
        <v>80</v>
      </c>
      <c r="AY245" s="295" t="s">
        <v>174</v>
      </c>
    </row>
    <row r="246" spans="1:65" s="2" customFormat="1" ht="43.2" customHeight="1">
      <c r="A246" s="39"/>
      <c r="B246" s="40"/>
      <c r="C246" s="271" t="s">
        <v>355</v>
      </c>
      <c r="D246" s="271" t="s">
        <v>242</v>
      </c>
      <c r="E246" s="272" t="s">
        <v>1479</v>
      </c>
      <c r="F246" s="273" t="s">
        <v>1480</v>
      </c>
      <c r="G246" s="274" t="s">
        <v>188</v>
      </c>
      <c r="H246" s="275">
        <v>15.5</v>
      </c>
      <c r="I246" s="276"/>
      <c r="J246" s="277">
        <f>ROUND(I246*H246,2)</f>
        <v>0</v>
      </c>
      <c r="K246" s="278"/>
      <c r="L246" s="279"/>
      <c r="M246" s="280" t="s">
        <v>1</v>
      </c>
      <c r="N246" s="281" t="s">
        <v>38</v>
      </c>
      <c r="O246" s="92"/>
      <c r="P246" s="255">
        <f>O246*H246</f>
        <v>0</v>
      </c>
      <c r="Q246" s="255">
        <v>0</v>
      </c>
      <c r="R246" s="255">
        <f>Q246*H246</f>
        <v>0</v>
      </c>
      <c r="S246" s="255">
        <v>0</v>
      </c>
      <c r="T246" s="256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57" t="s">
        <v>315</v>
      </c>
      <c r="AT246" s="257" t="s">
        <v>242</v>
      </c>
      <c r="AU246" s="257" t="s">
        <v>82</v>
      </c>
      <c r="AY246" s="18" t="s">
        <v>174</v>
      </c>
      <c r="BE246" s="258">
        <f>IF(N246="základní",J246,0)</f>
        <v>0</v>
      </c>
      <c r="BF246" s="258">
        <f>IF(N246="snížená",J246,0)</f>
        <v>0</v>
      </c>
      <c r="BG246" s="258">
        <f>IF(N246="zákl. přenesená",J246,0)</f>
        <v>0</v>
      </c>
      <c r="BH246" s="258">
        <f>IF(N246="sníž. přenesená",J246,0)</f>
        <v>0</v>
      </c>
      <c r="BI246" s="258">
        <f>IF(N246="nulová",J246,0)</f>
        <v>0</v>
      </c>
      <c r="BJ246" s="18" t="s">
        <v>80</v>
      </c>
      <c r="BK246" s="258">
        <f>ROUND(I246*H246,2)</f>
        <v>0</v>
      </c>
      <c r="BL246" s="18" t="s">
        <v>241</v>
      </c>
      <c r="BM246" s="257" t="s">
        <v>1481</v>
      </c>
    </row>
    <row r="247" spans="1:51" s="13" customFormat="1" ht="12">
      <c r="A247" s="13"/>
      <c r="B247" s="259"/>
      <c r="C247" s="260"/>
      <c r="D247" s="261" t="s">
        <v>223</v>
      </c>
      <c r="E247" s="262" t="s">
        <v>1</v>
      </c>
      <c r="F247" s="263" t="s">
        <v>1473</v>
      </c>
      <c r="G247" s="260"/>
      <c r="H247" s="264">
        <v>15.5</v>
      </c>
      <c r="I247" s="265"/>
      <c r="J247" s="260"/>
      <c r="K247" s="260"/>
      <c r="L247" s="266"/>
      <c r="M247" s="267"/>
      <c r="N247" s="268"/>
      <c r="O247" s="268"/>
      <c r="P247" s="268"/>
      <c r="Q247" s="268"/>
      <c r="R247" s="268"/>
      <c r="S247" s="268"/>
      <c r="T247" s="26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70" t="s">
        <v>223</v>
      </c>
      <c r="AU247" s="270" t="s">
        <v>82</v>
      </c>
      <c r="AV247" s="13" t="s">
        <v>82</v>
      </c>
      <c r="AW247" s="13" t="s">
        <v>30</v>
      </c>
      <c r="AX247" s="13" t="s">
        <v>73</v>
      </c>
      <c r="AY247" s="270" t="s">
        <v>174</v>
      </c>
    </row>
    <row r="248" spans="1:51" s="14" customFormat="1" ht="12">
      <c r="A248" s="14"/>
      <c r="B248" s="285"/>
      <c r="C248" s="286"/>
      <c r="D248" s="261" t="s">
        <v>223</v>
      </c>
      <c r="E248" s="287" t="s">
        <v>1</v>
      </c>
      <c r="F248" s="288" t="s">
        <v>521</v>
      </c>
      <c r="G248" s="286"/>
      <c r="H248" s="289">
        <v>15.5</v>
      </c>
      <c r="I248" s="290"/>
      <c r="J248" s="286"/>
      <c r="K248" s="286"/>
      <c r="L248" s="291"/>
      <c r="M248" s="292"/>
      <c r="N248" s="293"/>
      <c r="O248" s="293"/>
      <c r="P248" s="293"/>
      <c r="Q248" s="293"/>
      <c r="R248" s="293"/>
      <c r="S248" s="293"/>
      <c r="T248" s="29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95" t="s">
        <v>223</v>
      </c>
      <c r="AU248" s="295" t="s">
        <v>82</v>
      </c>
      <c r="AV248" s="14" t="s">
        <v>180</v>
      </c>
      <c r="AW248" s="14" t="s">
        <v>30</v>
      </c>
      <c r="AX248" s="14" t="s">
        <v>80</v>
      </c>
      <c r="AY248" s="295" t="s">
        <v>174</v>
      </c>
    </row>
    <row r="249" spans="1:65" s="2" customFormat="1" ht="32.4" customHeight="1">
      <c r="A249" s="39"/>
      <c r="B249" s="40"/>
      <c r="C249" s="271" t="s">
        <v>359</v>
      </c>
      <c r="D249" s="271" t="s">
        <v>242</v>
      </c>
      <c r="E249" s="272" t="s">
        <v>1482</v>
      </c>
      <c r="F249" s="273" t="s">
        <v>1483</v>
      </c>
      <c r="G249" s="274" t="s">
        <v>188</v>
      </c>
      <c r="H249" s="275">
        <v>15.5</v>
      </c>
      <c r="I249" s="276"/>
      <c r="J249" s="277">
        <f>ROUND(I249*H249,2)</f>
        <v>0</v>
      </c>
      <c r="K249" s="278"/>
      <c r="L249" s="279"/>
      <c r="M249" s="280" t="s">
        <v>1</v>
      </c>
      <c r="N249" s="281" t="s">
        <v>38</v>
      </c>
      <c r="O249" s="92"/>
      <c r="P249" s="255">
        <f>O249*H249</f>
        <v>0</v>
      </c>
      <c r="Q249" s="255">
        <v>0</v>
      </c>
      <c r="R249" s="255">
        <f>Q249*H249</f>
        <v>0</v>
      </c>
      <c r="S249" s="255">
        <v>0</v>
      </c>
      <c r="T249" s="256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57" t="s">
        <v>315</v>
      </c>
      <c r="AT249" s="257" t="s">
        <v>242</v>
      </c>
      <c r="AU249" s="257" t="s">
        <v>82</v>
      </c>
      <c r="AY249" s="18" t="s">
        <v>174</v>
      </c>
      <c r="BE249" s="258">
        <f>IF(N249="základní",J249,0)</f>
        <v>0</v>
      </c>
      <c r="BF249" s="258">
        <f>IF(N249="snížená",J249,0)</f>
        <v>0</v>
      </c>
      <c r="BG249" s="258">
        <f>IF(N249="zákl. přenesená",J249,0)</f>
        <v>0</v>
      </c>
      <c r="BH249" s="258">
        <f>IF(N249="sníž. přenesená",J249,0)</f>
        <v>0</v>
      </c>
      <c r="BI249" s="258">
        <f>IF(N249="nulová",J249,0)</f>
        <v>0</v>
      </c>
      <c r="BJ249" s="18" t="s">
        <v>80</v>
      </c>
      <c r="BK249" s="258">
        <f>ROUND(I249*H249,2)</f>
        <v>0</v>
      </c>
      <c r="BL249" s="18" t="s">
        <v>241</v>
      </c>
      <c r="BM249" s="257" t="s">
        <v>1484</v>
      </c>
    </row>
    <row r="250" spans="1:65" s="2" customFormat="1" ht="21.6" customHeight="1">
      <c r="A250" s="39"/>
      <c r="B250" s="40"/>
      <c r="C250" s="245" t="s">
        <v>364</v>
      </c>
      <c r="D250" s="245" t="s">
        <v>176</v>
      </c>
      <c r="E250" s="246" t="s">
        <v>1485</v>
      </c>
      <c r="F250" s="247" t="s">
        <v>1486</v>
      </c>
      <c r="G250" s="248" t="s">
        <v>188</v>
      </c>
      <c r="H250" s="249">
        <v>47.68</v>
      </c>
      <c r="I250" s="250"/>
      <c r="J250" s="251">
        <f>ROUND(I250*H250,2)</f>
        <v>0</v>
      </c>
      <c r="K250" s="252"/>
      <c r="L250" s="45"/>
      <c r="M250" s="253" t="s">
        <v>1</v>
      </c>
      <c r="N250" s="254" t="s">
        <v>38</v>
      </c>
      <c r="O250" s="92"/>
      <c r="P250" s="255">
        <f>O250*H250</f>
        <v>0</v>
      </c>
      <c r="Q250" s="255">
        <v>0</v>
      </c>
      <c r="R250" s="255">
        <f>Q250*H250</f>
        <v>0</v>
      </c>
      <c r="S250" s="255">
        <v>0</v>
      </c>
      <c r="T250" s="256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57" t="s">
        <v>241</v>
      </c>
      <c r="AT250" s="257" t="s">
        <v>176</v>
      </c>
      <c r="AU250" s="257" t="s">
        <v>82</v>
      </c>
      <c r="AY250" s="18" t="s">
        <v>174</v>
      </c>
      <c r="BE250" s="258">
        <f>IF(N250="základní",J250,0)</f>
        <v>0</v>
      </c>
      <c r="BF250" s="258">
        <f>IF(N250="snížená",J250,0)</f>
        <v>0</v>
      </c>
      <c r="BG250" s="258">
        <f>IF(N250="zákl. přenesená",J250,0)</f>
        <v>0</v>
      </c>
      <c r="BH250" s="258">
        <f>IF(N250="sníž. přenesená",J250,0)</f>
        <v>0</v>
      </c>
      <c r="BI250" s="258">
        <f>IF(N250="nulová",J250,0)</f>
        <v>0</v>
      </c>
      <c r="BJ250" s="18" t="s">
        <v>80</v>
      </c>
      <c r="BK250" s="258">
        <f>ROUND(I250*H250,2)</f>
        <v>0</v>
      </c>
      <c r="BL250" s="18" t="s">
        <v>241</v>
      </c>
      <c r="BM250" s="257" t="s">
        <v>1487</v>
      </c>
    </row>
    <row r="251" spans="1:51" s="13" customFormat="1" ht="12">
      <c r="A251" s="13"/>
      <c r="B251" s="259"/>
      <c r="C251" s="260"/>
      <c r="D251" s="261" t="s">
        <v>223</v>
      </c>
      <c r="E251" s="262" t="s">
        <v>1</v>
      </c>
      <c r="F251" s="263" t="s">
        <v>1488</v>
      </c>
      <c r="G251" s="260"/>
      <c r="H251" s="264">
        <v>47.68</v>
      </c>
      <c r="I251" s="265"/>
      <c r="J251" s="260"/>
      <c r="K251" s="260"/>
      <c r="L251" s="266"/>
      <c r="M251" s="267"/>
      <c r="N251" s="268"/>
      <c r="O251" s="268"/>
      <c r="P251" s="268"/>
      <c r="Q251" s="268"/>
      <c r="R251" s="268"/>
      <c r="S251" s="268"/>
      <c r="T251" s="26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70" t="s">
        <v>223</v>
      </c>
      <c r="AU251" s="270" t="s">
        <v>82</v>
      </c>
      <c r="AV251" s="13" t="s">
        <v>82</v>
      </c>
      <c r="AW251" s="13" t="s">
        <v>30</v>
      </c>
      <c r="AX251" s="13" t="s">
        <v>73</v>
      </c>
      <c r="AY251" s="270" t="s">
        <v>174</v>
      </c>
    </row>
    <row r="252" spans="1:51" s="14" customFormat="1" ht="12">
      <c r="A252" s="14"/>
      <c r="B252" s="285"/>
      <c r="C252" s="286"/>
      <c r="D252" s="261" t="s">
        <v>223</v>
      </c>
      <c r="E252" s="287" t="s">
        <v>1</v>
      </c>
      <c r="F252" s="288" t="s">
        <v>521</v>
      </c>
      <c r="G252" s="286"/>
      <c r="H252" s="289">
        <v>47.68</v>
      </c>
      <c r="I252" s="290"/>
      <c r="J252" s="286"/>
      <c r="K252" s="286"/>
      <c r="L252" s="291"/>
      <c r="M252" s="292"/>
      <c r="N252" s="293"/>
      <c r="O252" s="293"/>
      <c r="P252" s="293"/>
      <c r="Q252" s="293"/>
      <c r="R252" s="293"/>
      <c r="S252" s="293"/>
      <c r="T252" s="29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95" t="s">
        <v>223</v>
      </c>
      <c r="AU252" s="295" t="s">
        <v>82</v>
      </c>
      <c r="AV252" s="14" t="s">
        <v>180</v>
      </c>
      <c r="AW252" s="14" t="s">
        <v>30</v>
      </c>
      <c r="AX252" s="14" t="s">
        <v>80</v>
      </c>
      <c r="AY252" s="295" t="s">
        <v>174</v>
      </c>
    </row>
    <row r="253" spans="1:65" s="2" customFormat="1" ht="43.2" customHeight="1">
      <c r="A253" s="39"/>
      <c r="B253" s="40"/>
      <c r="C253" s="271" t="s">
        <v>368</v>
      </c>
      <c r="D253" s="271" t="s">
        <v>242</v>
      </c>
      <c r="E253" s="272" t="s">
        <v>1479</v>
      </c>
      <c r="F253" s="273" t="s">
        <v>1480</v>
      </c>
      <c r="G253" s="274" t="s">
        <v>188</v>
      </c>
      <c r="H253" s="275">
        <v>29.8</v>
      </c>
      <c r="I253" s="276"/>
      <c r="J253" s="277">
        <f>ROUND(I253*H253,2)</f>
        <v>0</v>
      </c>
      <c r="K253" s="278"/>
      <c r="L253" s="279"/>
      <c r="M253" s="280" t="s">
        <v>1</v>
      </c>
      <c r="N253" s="281" t="s">
        <v>38</v>
      </c>
      <c r="O253" s="92"/>
      <c r="P253" s="255">
        <f>O253*H253</f>
        <v>0</v>
      </c>
      <c r="Q253" s="255">
        <v>0</v>
      </c>
      <c r="R253" s="255">
        <f>Q253*H253</f>
        <v>0</v>
      </c>
      <c r="S253" s="255">
        <v>0</v>
      </c>
      <c r="T253" s="256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57" t="s">
        <v>315</v>
      </c>
      <c r="AT253" s="257" t="s">
        <v>242</v>
      </c>
      <c r="AU253" s="257" t="s">
        <v>82</v>
      </c>
      <c r="AY253" s="18" t="s">
        <v>174</v>
      </c>
      <c r="BE253" s="258">
        <f>IF(N253="základní",J253,0)</f>
        <v>0</v>
      </c>
      <c r="BF253" s="258">
        <f>IF(N253="snížená",J253,0)</f>
        <v>0</v>
      </c>
      <c r="BG253" s="258">
        <f>IF(N253="zákl. přenesená",J253,0)</f>
        <v>0</v>
      </c>
      <c r="BH253" s="258">
        <f>IF(N253="sníž. přenesená",J253,0)</f>
        <v>0</v>
      </c>
      <c r="BI253" s="258">
        <f>IF(N253="nulová",J253,0)</f>
        <v>0</v>
      </c>
      <c r="BJ253" s="18" t="s">
        <v>80</v>
      </c>
      <c r="BK253" s="258">
        <f>ROUND(I253*H253,2)</f>
        <v>0</v>
      </c>
      <c r="BL253" s="18" t="s">
        <v>241</v>
      </c>
      <c r="BM253" s="257" t="s">
        <v>1489</v>
      </c>
    </row>
    <row r="254" spans="1:51" s="13" customFormat="1" ht="12">
      <c r="A254" s="13"/>
      <c r="B254" s="259"/>
      <c r="C254" s="260"/>
      <c r="D254" s="261" t="s">
        <v>223</v>
      </c>
      <c r="E254" s="262" t="s">
        <v>1</v>
      </c>
      <c r="F254" s="263" t="s">
        <v>1490</v>
      </c>
      <c r="G254" s="260"/>
      <c r="H254" s="264">
        <v>29.8</v>
      </c>
      <c r="I254" s="265"/>
      <c r="J254" s="260"/>
      <c r="K254" s="260"/>
      <c r="L254" s="266"/>
      <c r="M254" s="267"/>
      <c r="N254" s="268"/>
      <c r="O254" s="268"/>
      <c r="P254" s="268"/>
      <c r="Q254" s="268"/>
      <c r="R254" s="268"/>
      <c r="S254" s="268"/>
      <c r="T254" s="26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70" t="s">
        <v>223</v>
      </c>
      <c r="AU254" s="270" t="s">
        <v>82</v>
      </c>
      <c r="AV254" s="13" t="s">
        <v>82</v>
      </c>
      <c r="AW254" s="13" t="s">
        <v>30</v>
      </c>
      <c r="AX254" s="13" t="s">
        <v>73</v>
      </c>
      <c r="AY254" s="270" t="s">
        <v>174</v>
      </c>
    </row>
    <row r="255" spans="1:51" s="14" customFormat="1" ht="12">
      <c r="A255" s="14"/>
      <c r="B255" s="285"/>
      <c r="C255" s="286"/>
      <c r="D255" s="261" t="s">
        <v>223</v>
      </c>
      <c r="E255" s="287" t="s">
        <v>1</v>
      </c>
      <c r="F255" s="288" t="s">
        <v>521</v>
      </c>
      <c r="G255" s="286"/>
      <c r="H255" s="289">
        <v>29.8</v>
      </c>
      <c r="I255" s="290"/>
      <c r="J255" s="286"/>
      <c r="K255" s="286"/>
      <c r="L255" s="291"/>
      <c r="M255" s="292"/>
      <c r="N255" s="293"/>
      <c r="O255" s="293"/>
      <c r="P255" s="293"/>
      <c r="Q255" s="293"/>
      <c r="R255" s="293"/>
      <c r="S255" s="293"/>
      <c r="T255" s="29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95" t="s">
        <v>223</v>
      </c>
      <c r="AU255" s="295" t="s">
        <v>82</v>
      </c>
      <c r="AV255" s="14" t="s">
        <v>180</v>
      </c>
      <c r="AW255" s="14" t="s">
        <v>30</v>
      </c>
      <c r="AX255" s="14" t="s">
        <v>80</v>
      </c>
      <c r="AY255" s="295" t="s">
        <v>174</v>
      </c>
    </row>
    <row r="256" spans="1:65" s="2" customFormat="1" ht="32.4" customHeight="1">
      <c r="A256" s="39"/>
      <c r="B256" s="40"/>
      <c r="C256" s="271" t="s">
        <v>374</v>
      </c>
      <c r="D256" s="271" t="s">
        <v>242</v>
      </c>
      <c r="E256" s="272" t="s">
        <v>1482</v>
      </c>
      <c r="F256" s="273" t="s">
        <v>1483</v>
      </c>
      <c r="G256" s="274" t="s">
        <v>188</v>
      </c>
      <c r="H256" s="275">
        <v>29.8</v>
      </c>
      <c r="I256" s="276"/>
      <c r="J256" s="277">
        <f>ROUND(I256*H256,2)</f>
        <v>0</v>
      </c>
      <c r="K256" s="278"/>
      <c r="L256" s="279"/>
      <c r="M256" s="280" t="s">
        <v>1</v>
      </c>
      <c r="N256" s="281" t="s">
        <v>38</v>
      </c>
      <c r="O256" s="92"/>
      <c r="P256" s="255">
        <f>O256*H256</f>
        <v>0</v>
      </c>
      <c r="Q256" s="255">
        <v>0</v>
      </c>
      <c r="R256" s="255">
        <f>Q256*H256</f>
        <v>0</v>
      </c>
      <c r="S256" s="255">
        <v>0</v>
      </c>
      <c r="T256" s="256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57" t="s">
        <v>315</v>
      </c>
      <c r="AT256" s="257" t="s">
        <v>242</v>
      </c>
      <c r="AU256" s="257" t="s">
        <v>82</v>
      </c>
      <c r="AY256" s="18" t="s">
        <v>174</v>
      </c>
      <c r="BE256" s="258">
        <f>IF(N256="základní",J256,0)</f>
        <v>0</v>
      </c>
      <c r="BF256" s="258">
        <f>IF(N256="snížená",J256,0)</f>
        <v>0</v>
      </c>
      <c r="BG256" s="258">
        <f>IF(N256="zákl. přenesená",J256,0)</f>
        <v>0</v>
      </c>
      <c r="BH256" s="258">
        <f>IF(N256="sníž. přenesená",J256,0)</f>
        <v>0</v>
      </c>
      <c r="BI256" s="258">
        <f>IF(N256="nulová",J256,0)</f>
        <v>0</v>
      </c>
      <c r="BJ256" s="18" t="s">
        <v>80</v>
      </c>
      <c r="BK256" s="258">
        <f>ROUND(I256*H256,2)</f>
        <v>0</v>
      </c>
      <c r="BL256" s="18" t="s">
        <v>241</v>
      </c>
      <c r="BM256" s="257" t="s">
        <v>1491</v>
      </c>
    </row>
    <row r="257" spans="1:65" s="2" customFormat="1" ht="21.6" customHeight="1">
      <c r="A257" s="39"/>
      <c r="B257" s="40"/>
      <c r="C257" s="245" t="s">
        <v>378</v>
      </c>
      <c r="D257" s="245" t="s">
        <v>176</v>
      </c>
      <c r="E257" s="246" t="s">
        <v>1492</v>
      </c>
      <c r="F257" s="247" t="s">
        <v>1493</v>
      </c>
      <c r="G257" s="248" t="s">
        <v>188</v>
      </c>
      <c r="H257" s="249">
        <v>25.76</v>
      </c>
      <c r="I257" s="250"/>
      <c r="J257" s="251">
        <f>ROUND(I257*H257,2)</f>
        <v>0</v>
      </c>
      <c r="K257" s="252"/>
      <c r="L257" s="45"/>
      <c r="M257" s="253" t="s">
        <v>1</v>
      </c>
      <c r="N257" s="254" t="s">
        <v>38</v>
      </c>
      <c r="O257" s="92"/>
      <c r="P257" s="255">
        <f>O257*H257</f>
        <v>0</v>
      </c>
      <c r="Q257" s="255">
        <v>0</v>
      </c>
      <c r="R257" s="255">
        <f>Q257*H257</f>
        <v>0</v>
      </c>
      <c r="S257" s="255">
        <v>0</v>
      </c>
      <c r="T257" s="256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57" t="s">
        <v>241</v>
      </c>
      <c r="AT257" s="257" t="s">
        <v>176</v>
      </c>
      <c r="AU257" s="257" t="s">
        <v>82</v>
      </c>
      <c r="AY257" s="18" t="s">
        <v>174</v>
      </c>
      <c r="BE257" s="258">
        <f>IF(N257="základní",J257,0)</f>
        <v>0</v>
      </c>
      <c r="BF257" s="258">
        <f>IF(N257="snížená",J257,0)</f>
        <v>0</v>
      </c>
      <c r="BG257" s="258">
        <f>IF(N257="zákl. přenesená",J257,0)</f>
        <v>0</v>
      </c>
      <c r="BH257" s="258">
        <f>IF(N257="sníž. přenesená",J257,0)</f>
        <v>0</v>
      </c>
      <c r="BI257" s="258">
        <f>IF(N257="nulová",J257,0)</f>
        <v>0</v>
      </c>
      <c r="BJ257" s="18" t="s">
        <v>80</v>
      </c>
      <c r="BK257" s="258">
        <f>ROUND(I257*H257,2)</f>
        <v>0</v>
      </c>
      <c r="BL257" s="18" t="s">
        <v>241</v>
      </c>
      <c r="BM257" s="257" t="s">
        <v>1494</v>
      </c>
    </row>
    <row r="258" spans="1:51" s="15" customFormat="1" ht="12">
      <c r="A258" s="15"/>
      <c r="B258" s="305"/>
      <c r="C258" s="306"/>
      <c r="D258" s="261" t="s">
        <v>223</v>
      </c>
      <c r="E258" s="307" t="s">
        <v>1</v>
      </c>
      <c r="F258" s="308" t="s">
        <v>1463</v>
      </c>
      <c r="G258" s="306"/>
      <c r="H258" s="307" t="s">
        <v>1</v>
      </c>
      <c r="I258" s="309"/>
      <c r="J258" s="306"/>
      <c r="K258" s="306"/>
      <c r="L258" s="310"/>
      <c r="M258" s="311"/>
      <c r="N258" s="312"/>
      <c r="O258" s="312"/>
      <c r="P258" s="312"/>
      <c r="Q258" s="312"/>
      <c r="R258" s="312"/>
      <c r="S258" s="312"/>
      <c r="T258" s="313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314" t="s">
        <v>223</v>
      </c>
      <c r="AU258" s="314" t="s">
        <v>82</v>
      </c>
      <c r="AV258" s="15" t="s">
        <v>80</v>
      </c>
      <c r="AW258" s="15" t="s">
        <v>30</v>
      </c>
      <c r="AX258" s="15" t="s">
        <v>73</v>
      </c>
      <c r="AY258" s="314" t="s">
        <v>174</v>
      </c>
    </row>
    <row r="259" spans="1:51" s="13" customFormat="1" ht="12">
      <c r="A259" s="13"/>
      <c r="B259" s="259"/>
      <c r="C259" s="260"/>
      <c r="D259" s="261" t="s">
        <v>223</v>
      </c>
      <c r="E259" s="262" t="s">
        <v>1</v>
      </c>
      <c r="F259" s="263" t="s">
        <v>1399</v>
      </c>
      <c r="G259" s="260"/>
      <c r="H259" s="264">
        <v>25.76</v>
      </c>
      <c r="I259" s="265"/>
      <c r="J259" s="260"/>
      <c r="K259" s="260"/>
      <c r="L259" s="266"/>
      <c r="M259" s="267"/>
      <c r="N259" s="268"/>
      <c r="O259" s="268"/>
      <c r="P259" s="268"/>
      <c r="Q259" s="268"/>
      <c r="R259" s="268"/>
      <c r="S259" s="268"/>
      <c r="T259" s="26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70" t="s">
        <v>223</v>
      </c>
      <c r="AU259" s="270" t="s">
        <v>82</v>
      </c>
      <c r="AV259" s="13" t="s">
        <v>82</v>
      </c>
      <c r="AW259" s="13" t="s">
        <v>30</v>
      </c>
      <c r="AX259" s="13" t="s">
        <v>73</v>
      </c>
      <c r="AY259" s="270" t="s">
        <v>174</v>
      </c>
    </row>
    <row r="260" spans="1:51" s="14" customFormat="1" ht="12">
      <c r="A260" s="14"/>
      <c r="B260" s="285"/>
      <c r="C260" s="286"/>
      <c r="D260" s="261" t="s">
        <v>223</v>
      </c>
      <c r="E260" s="287" t="s">
        <v>1</v>
      </c>
      <c r="F260" s="288" t="s">
        <v>521</v>
      </c>
      <c r="G260" s="286"/>
      <c r="H260" s="289">
        <v>25.76</v>
      </c>
      <c r="I260" s="290"/>
      <c r="J260" s="286"/>
      <c r="K260" s="286"/>
      <c r="L260" s="291"/>
      <c r="M260" s="292"/>
      <c r="N260" s="293"/>
      <c r="O260" s="293"/>
      <c r="P260" s="293"/>
      <c r="Q260" s="293"/>
      <c r="R260" s="293"/>
      <c r="S260" s="293"/>
      <c r="T260" s="29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95" t="s">
        <v>223</v>
      </c>
      <c r="AU260" s="295" t="s">
        <v>82</v>
      </c>
      <c r="AV260" s="14" t="s">
        <v>180</v>
      </c>
      <c r="AW260" s="14" t="s">
        <v>30</v>
      </c>
      <c r="AX260" s="14" t="s">
        <v>80</v>
      </c>
      <c r="AY260" s="295" t="s">
        <v>174</v>
      </c>
    </row>
    <row r="261" spans="1:65" s="2" customFormat="1" ht="21.6" customHeight="1">
      <c r="A261" s="39"/>
      <c r="B261" s="40"/>
      <c r="C261" s="245" t="s">
        <v>382</v>
      </c>
      <c r="D261" s="245" t="s">
        <v>176</v>
      </c>
      <c r="E261" s="246" t="s">
        <v>1495</v>
      </c>
      <c r="F261" s="247" t="s">
        <v>1496</v>
      </c>
      <c r="G261" s="248" t="s">
        <v>208</v>
      </c>
      <c r="H261" s="249">
        <v>13</v>
      </c>
      <c r="I261" s="250"/>
      <c r="J261" s="251">
        <f>ROUND(I261*H261,2)</f>
        <v>0</v>
      </c>
      <c r="K261" s="252"/>
      <c r="L261" s="45"/>
      <c r="M261" s="253" t="s">
        <v>1</v>
      </c>
      <c r="N261" s="254" t="s">
        <v>38</v>
      </c>
      <c r="O261" s="92"/>
      <c r="P261" s="255">
        <f>O261*H261</f>
        <v>0</v>
      </c>
      <c r="Q261" s="255">
        <v>0</v>
      </c>
      <c r="R261" s="255">
        <f>Q261*H261</f>
        <v>0</v>
      </c>
      <c r="S261" s="255">
        <v>0</v>
      </c>
      <c r="T261" s="256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57" t="s">
        <v>241</v>
      </c>
      <c r="AT261" s="257" t="s">
        <v>176</v>
      </c>
      <c r="AU261" s="257" t="s">
        <v>82</v>
      </c>
      <c r="AY261" s="18" t="s">
        <v>174</v>
      </c>
      <c r="BE261" s="258">
        <f>IF(N261="základní",J261,0)</f>
        <v>0</v>
      </c>
      <c r="BF261" s="258">
        <f>IF(N261="snížená",J261,0)</f>
        <v>0</v>
      </c>
      <c r="BG261" s="258">
        <f>IF(N261="zákl. přenesená",J261,0)</f>
        <v>0</v>
      </c>
      <c r="BH261" s="258">
        <f>IF(N261="sníž. přenesená",J261,0)</f>
        <v>0</v>
      </c>
      <c r="BI261" s="258">
        <f>IF(N261="nulová",J261,0)</f>
        <v>0</v>
      </c>
      <c r="BJ261" s="18" t="s">
        <v>80</v>
      </c>
      <c r="BK261" s="258">
        <f>ROUND(I261*H261,2)</f>
        <v>0</v>
      </c>
      <c r="BL261" s="18" t="s">
        <v>241</v>
      </c>
      <c r="BM261" s="257" t="s">
        <v>1497</v>
      </c>
    </row>
    <row r="262" spans="1:51" s="13" customFormat="1" ht="12">
      <c r="A262" s="13"/>
      <c r="B262" s="259"/>
      <c r="C262" s="260"/>
      <c r="D262" s="261" t="s">
        <v>223</v>
      </c>
      <c r="E262" s="262" t="s">
        <v>1</v>
      </c>
      <c r="F262" s="263" t="s">
        <v>1498</v>
      </c>
      <c r="G262" s="260"/>
      <c r="H262" s="264">
        <v>13</v>
      </c>
      <c r="I262" s="265"/>
      <c r="J262" s="260"/>
      <c r="K262" s="260"/>
      <c r="L262" s="266"/>
      <c r="M262" s="267"/>
      <c r="N262" s="268"/>
      <c r="O262" s="268"/>
      <c r="P262" s="268"/>
      <c r="Q262" s="268"/>
      <c r="R262" s="268"/>
      <c r="S262" s="268"/>
      <c r="T262" s="26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70" t="s">
        <v>223</v>
      </c>
      <c r="AU262" s="270" t="s">
        <v>82</v>
      </c>
      <c r="AV262" s="13" t="s">
        <v>82</v>
      </c>
      <c r="AW262" s="13" t="s">
        <v>30</v>
      </c>
      <c r="AX262" s="13" t="s">
        <v>73</v>
      </c>
      <c r="AY262" s="270" t="s">
        <v>174</v>
      </c>
    </row>
    <row r="263" spans="1:51" s="14" customFormat="1" ht="12">
      <c r="A263" s="14"/>
      <c r="B263" s="285"/>
      <c r="C263" s="286"/>
      <c r="D263" s="261" t="s">
        <v>223</v>
      </c>
      <c r="E263" s="287" t="s">
        <v>1</v>
      </c>
      <c r="F263" s="288" t="s">
        <v>521</v>
      </c>
      <c r="G263" s="286"/>
      <c r="H263" s="289">
        <v>13</v>
      </c>
      <c r="I263" s="290"/>
      <c r="J263" s="286"/>
      <c r="K263" s="286"/>
      <c r="L263" s="291"/>
      <c r="M263" s="292"/>
      <c r="N263" s="293"/>
      <c r="O263" s="293"/>
      <c r="P263" s="293"/>
      <c r="Q263" s="293"/>
      <c r="R263" s="293"/>
      <c r="S263" s="293"/>
      <c r="T263" s="29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95" t="s">
        <v>223</v>
      </c>
      <c r="AU263" s="295" t="s">
        <v>82</v>
      </c>
      <c r="AV263" s="14" t="s">
        <v>180</v>
      </c>
      <c r="AW263" s="14" t="s">
        <v>30</v>
      </c>
      <c r="AX263" s="14" t="s">
        <v>80</v>
      </c>
      <c r="AY263" s="295" t="s">
        <v>174</v>
      </c>
    </row>
    <row r="264" spans="1:65" s="2" customFormat="1" ht="21.6" customHeight="1">
      <c r="A264" s="39"/>
      <c r="B264" s="40"/>
      <c r="C264" s="245" t="s">
        <v>387</v>
      </c>
      <c r="D264" s="245" t="s">
        <v>176</v>
      </c>
      <c r="E264" s="246" t="s">
        <v>1499</v>
      </c>
      <c r="F264" s="247" t="s">
        <v>1500</v>
      </c>
      <c r="G264" s="248" t="s">
        <v>188</v>
      </c>
      <c r="H264" s="249">
        <v>69.552</v>
      </c>
      <c r="I264" s="250"/>
      <c r="J264" s="251">
        <f>ROUND(I264*H264,2)</f>
        <v>0</v>
      </c>
      <c r="K264" s="252"/>
      <c r="L264" s="45"/>
      <c r="M264" s="253" t="s">
        <v>1</v>
      </c>
      <c r="N264" s="254" t="s">
        <v>38</v>
      </c>
      <c r="O264" s="92"/>
      <c r="P264" s="255">
        <f>O264*H264</f>
        <v>0</v>
      </c>
      <c r="Q264" s="255">
        <v>0</v>
      </c>
      <c r="R264" s="255">
        <f>Q264*H264</f>
        <v>0</v>
      </c>
      <c r="S264" s="255">
        <v>0</v>
      </c>
      <c r="T264" s="256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57" t="s">
        <v>241</v>
      </c>
      <c r="AT264" s="257" t="s">
        <v>176</v>
      </c>
      <c r="AU264" s="257" t="s">
        <v>82</v>
      </c>
      <c r="AY264" s="18" t="s">
        <v>174</v>
      </c>
      <c r="BE264" s="258">
        <f>IF(N264="základní",J264,0)</f>
        <v>0</v>
      </c>
      <c r="BF264" s="258">
        <f>IF(N264="snížená",J264,0)</f>
        <v>0</v>
      </c>
      <c r="BG264" s="258">
        <f>IF(N264="zákl. přenesená",J264,0)</f>
        <v>0</v>
      </c>
      <c r="BH264" s="258">
        <f>IF(N264="sníž. přenesená",J264,0)</f>
        <v>0</v>
      </c>
      <c r="BI264" s="258">
        <f>IF(N264="nulová",J264,0)</f>
        <v>0</v>
      </c>
      <c r="BJ264" s="18" t="s">
        <v>80</v>
      </c>
      <c r="BK264" s="258">
        <f>ROUND(I264*H264,2)</f>
        <v>0</v>
      </c>
      <c r="BL264" s="18" t="s">
        <v>241</v>
      </c>
      <c r="BM264" s="257" t="s">
        <v>1501</v>
      </c>
    </row>
    <row r="265" spans="1:51" s="15" customFormat="1" ht="12">
      <c r="A265" s="15"/>
      <c r="B265" s="305"/>
      <c r="C265" s="306"/>
      <c r="D265" s="261" t="s">
        <v>223</v>
      </c>
      <c r="E265" s="307" t="s">
        <v>1</v>
      </c>
      <c r="F265" s="308" t="s">
        <v>1502</v>
      </c>
      <c r="G265" s="306"/>
      <c r="H265" s="307" t="s">
        <v>1</v>
      </c>
      <c r="I265" s="309"/>
      <c r="J265" s="306"/>
      <c r="K265" s="306"/>
      <c r="L265" s="310"/>
      <c r="M265" s="311"/>
      <c r="N265" s="312"/>
      <c r="O265" s="312"/>
      <c r="P265" s="312"/>
      <c r="Q265" s="312"/>
      <c r="R265" s="312"/>
      <c r="S265" s="312"/>
      <c r="T265" s="313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314" t="s">
        <v>223</v>
      </c>
      <c r="AU265" s="314" t="s">
        <v>82</v>
      </c>
      <c r="AV265" s="15" t="s">
        <v>80</v>
      </c>
      <c r="AW265" s="15" t="s">
        <v>30</v>
      </c>
      <c r="AX265" s="15" t="s">
        <v>73</v>
      </c>
      <c r="AY265" s="314" t="s">
        <v>174</v>
      </c>
    </row>
    <row r="266" spans="1:51" s="13" customFormat="1" ht="12">
      <c r="A266" s="13"/>
      <c r="B266" s="259"/>
      <c r="C266" s="260"/>
      <c r="D266" s="261" t="s">
        <v>223</v>
      </c>
      <c r="E266" s="262" t="s">
        <v>1</v>
      </c>
      <c r="F266" s="263" t="s">
        <v>1503</v>
      </c>
      <c r="G266" s="260"/>
      <c r="H266" s="264">
        <v>69.552</v>
      </c>
      <c r="I266" s="265"/>
      <c r="J266" s="260"/>
      <c r="K266" s="260"/>
      <c r="L266" s="266"/>
      <c r="M266" s="267"/>
      <c r="N266" s="268"/>
      <c r="O266" s="268"/>
      <c r="P266" s="268"/>
      <c r="Q266" s="268"/>
      <c r="R266" s="268"/>
      <c r="S266" s="268"/>
      <c r="T266" s="269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70" t="s">
        <v>223</v>
      </c>
      <c r="AU266" s="270" t="s">
        <v>82</v>
      </c>
      <c r="AV266" s="13" t="s">
        <v>82</v>
      </c>
      <c r="AW266" s="13" t="s">
        <v>30</v>
      </c>
      <c r="AX266" s="13" t="s">
        <v>73</v>
      </c>
      <c r="AY266" s="270" t="s">
        <v>174</v>
      </c>
    </row>
    <row r="267" spans="1:51" s="14" customFormat="1" ht="12">
      <c r="A267" s="14"/>
      <c r="B267" s="285"/>
      <c r="C267" s="286"/>
      <c r="D267" s="261" t="s">
        <v>223</v>
      </c>
      <c r="E267" s="287" t="s">
        <v>1</v>
      </c>
      <c r="F267" s="288" t="s">
        <v>521</v>
      </c>
      <c r="G267" s="286"/>
      <c r="H267" s="289">
        <v>69.552</v>
      </c>
      <c r="I267" s="290"/>
      <c r="J267" s="286"/>
      <c r="K267" s="286"/>
      <c r="L267" s="291"/>
      <c r="M267" s="292"/>
      <c r="N267" s="293"/>
      <c r="O267" s="293"/>
      <c r="P267" s="293"/>
      <c r="Q267" s="293"/>
      <c r="R267" s="293"/>
      <c r="S267" s="293"/>
      <c r="T267" s="29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95" t="s">
        <v>223</v>
      </c>
      <c r="AU267" s="295" t="s">
        <v>82</v>
      </c>
      <c r="AV267" s="14" t="s">
        <v>180</v>
      </c>
      <c r="AW267" s="14" t="s">
        <v>30</v>
      </c>
      <c r="AX267" s="14" t="s">
        <v>80</v>
      </c>
      <c r="AY267" s="295" t="s">
        <v>174</v>
      </c>
    </row>
    <row r="268" spans="1:65" s="2" customFormat="1" ht="21.6" customHeight="1">
      <c r="A268" s="39"/>
      <c r="B268" s="40"/>
      <c r="C268" s="245" t="s">
        <v>393</v>
      </c>
      <c r="D268" s="245" t="s">
        <v>176</v>
      </c>
      <c r="E268" s="246" t="s">
        <v>1504</v>
      </c>
      <c r="F268" s="247" t="s">
        <v>1505</v>
      </c>
      <c r="G268" s="248" t="s">
        <v>188</v>
      </c>
      <c r="H268" s="249">
        <v>12.4</v>
      </c>
      <c r="I268" s="250"/>
      <c r="J268" s="251">
        <f>ROUND(I268*H268,2)</f>
        <v>0</v>
      </c>
      <c r="K268" s="252"/>
      <c r="L268" s="45"/>
      <c r="M268" s="253" t="s">
        <v>1</v>
      </c>
      <c r="N268" s="254" t="s">
        <v>38</v>
      </c>
      <c r="O268" s="92"/>
      <c r="P268" s="255">
        <f>O268*H268</f>
        <v>0</v>
      </c>
      <c r="Q268" s="255">
        <v>0</v>
      </c>
      <c r="R268" s="255">
        <f>Q268*H268</f>
        <v>0</v>
      </c>
      <c r="S268" s="255">
        <v>0</v>
      </c>
      <c r="T268" s="256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57" t="s">
        <v>241</v>
      </c>
      <c r="AT268" s="257" t="s">
        <v>176</v>
      </c>
      <c r="AU268" s="257" t="s">
        <v>82</v>
      </c>
      <c r="AY268" s="18" t="s">
        <v>174</v>
      </c>
      <c r="BE268" s="258">
        <f>IF(N268="základní",J268,0)</f>
        <v>0</v>
      </c>
      <c r="BF268" s="258">
        <f>IF(N268="snížená",J268,0)</f>
        <v>0</v>
      </c>
      <c r="BG268" s="258">
        <f>IF(N268="zákl. přenesená",J268,0)</f>
        <v>0</v>
      </c>
      <c r="BH268" s="258">
        <f>IF(N268="sníž. přenesená",J268,0)</f>
        <v>0</v>
      </c>
      <c r="BI268" s="258">
        <f>IF(N268="nulová",J268,0)</f>
        <v>0</v>
      </c>
      <c r="BJ268" s="18" t="s">
        <v>80</v>
      </c>
      <c r="BK268" s="258">
        <f>ROUND(I268*H268,2)</f>
        <v>0</v>
      </c>
      <c r="BL268" s="18" t="s">
        <v>241</v>
      </c>
      <c r="BM268" s="257" t="s">
        <v>1506</v>
      </c>
    </row>
    <row r="269" spans="1:51" s="15" customFormat="1" ht="12">
      <c r="A269" s="15"/>
      <c r="B269" s="305"/>
      <c r="C269" s="306"/>
      <c r="D269" s="261" t="s">
        <v>223</v>
      </c>
      <c r="E269" s="307" t="s">
        <v>1</v>
      </c>
      <c r="F269" s="308" t="s">
        <v>1396</v>
      </c>
      <c r="G269" s="306"/>
      <c r="H269" s="307" t="s">
        <v>1</v>
      </c>
      <c r="I269" s="309"/>
      <c r="J269" s="306"/>
      <c r="K269" s="306"/>
      <c r="L269" s="310"/>
      <c r="M269" s="311"/>
      <c r="N269" s="312"/>
      <c r="O269" s="312"/>
      <c r="P269" s="312"/>
      <c r="Q269" s="312"/>
      <c r="R269" s="312"/>
      <c r="S269" s="312"/>
      <c r="T269" s="313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314" t="s">
        <v>223</v>
      </c>
      <c r="AU269" s="314" t="s">
        <v>82</v>
      </c>
      <c r="AV269" s="15" t="s">
        <v>80</v>
      </c>
      <c r="AW269" s="15" t="s">
        <v>30</v>
      </c>
      <c r="AX269" s="15" t="s">
        <v>73</v>
      </c>
      <c r="AY269" s="314" t="s">
        <v>174</v>
      </c>
    </row>
    <row r="270" spans="1:51" s="13" customFormat="1" ht="12">
      <c r="A270" s="13"/>
      <c r="B270" s="259"/>
      <c r="C270" s="260"/>
      <c r="D270" s="261" t="s">
        <v>223</v>
      </c>
      <c r="E270" s="262" t="s">
        <v>1</v>
      </c>
      <c r="F270" s="263" t="s">
        <v>1397</v>
      </c>
      <c r="G270" s="260"/>
      <c r="H270" s="264">
        <v>12.4</v>
      </c>
      <c r="I270" s="265"/>
      <c r="J270" s="260"/>
      <c r="K270" s="260"/>
      <c r="L270" s="266"/>
      <c r="M270" s="267"/>
      <c r="N270" s="268"/>
      <c r="O270" s="268"/>
      <c r="P270" s="268"/>
      <c r="Q270" s="268"/>
      <c r="R270" s="268"/>
      <c r="S270" s="268"/>
      <c r="T270" s="269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70" t="s">
        <v>223</v>
      </c>
      <c r="AU270" s="270" t="s">
        <v>82</v>
      </c>
      <c r="AV270" s="13" t="s">
        <v>82</v>
      </c>
      <c r="AW270" s="13" t="s">
        <v>30</v>
      </c>
      <c r="AX270" s="13" t="s">
        <v>73</v>
      </c>
      <c r="AY270" s="270" t="s">
        <v>174</v>
      </c>
    </row>
    <row r="271" spans="1:51" s="14" customFormat="1" ht="12">
      <c r="A271" s="14"/>
      <c r="B271" s="285"/>
      <c r="C271" s="286"/>
      <c r="D271" s="261" t="s">
        <v>223</v>
      </c>
      <c r="E271" s="287" t="s">
        <v>1</v>
      </c>
      <c r="F271" s="288" t="s">
        <v>521</v>
      </c>
      <c r="G271" s="286"/>
      <c r="H271" s="289">
        <v>12.4</v>
      </c>
      <c r="I271" s="290"/>
      <c r="J271" s="286"/>
      <c r="K271" s="286"/>
      <c r="L271" s="291"/>
      <c r="M271" s="292"/>
      <c r="N271" s="293"/>
      <c r="O271" s="293"/>
      <c r="P271" s="293"/>
      <c r="Q271" s="293"/>
      <c r="R271" s="293"/>
      <c r="S271" s="293"/>
      <c r="T271" s="29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95" t="s">
        <v>223</v>
      </c>
      <c r="AU271" s="295" t="s">
        <v>82</v>
      </c>
      <c r="AV271" s="14" t="s">
        <v>180</v>
      </c>
      <c r="AW271" s="14" t="s">
        <v>30</v>
      </c>
      <c r="AX271" s="14" t="s">
        <v>80</v>
      </c>
      <c r="AY271" s="295" t="s">
        <v>174</v>
      </c>
    </row>
    <row r="272" spans="1:65" s="2" customFormat="1" ht="21.6" customHeight="1">
      <c r="A272" s="39"/>
      <c r="B272" s="40"/>
      <c r="C272" s="271" t="s">
        <v>401</v>
      </c>
      <c r="D272" s="271" t="s">
        <v>242</v>
      </c>
      <c r="E272" s="272" t="s">
        <v>1507</v>
      </c>
      <c r="F272" s="273" t="s">
        <v>1508</v>
      </c>
      <c r="G272" s="274" t="s">
        <v>188</v>
      </c>
      <c r="H272" s="275">
        <v>14.973</v>
      </c>
      <c r="I272" s="276"/>
      <c r="J272" s="277">
        <f>ROUND(I272*H272,2)</f>
        <v>0</v>
      </c>
      <c r="K272" s="278"/>
      <c r="L272" s="279"/>
      <c r="M272" s="280" t="s">
        <v>1</v>
      </c>
      <c r="N272" s="281" t="s">
        <v>38</v>
      </c>
      <c r="O272" s="92"/>
      <c r="P272" s="255">
        <f>O272*H272</f>
        <v>0</v>
      </c>
      <c r="Q272" s="255">
        <v>0</v>
      </c>
      <c r="R272" s="255">
        <f>Q272*H272</f>
        <v>0</v>
      </c>
      <c r="S272" s="255">
        <v>0</v>
      </c>
      <c r="T272" s="256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57" t="s">
        <v>315</v>
      </c>
      <c r="AT272" s="257" t="s">
        <v>242</v>
      </c>
      <c r="AU272" s="257" t="s">
        <v>82</v>
      </c>
      <c r="AY272" s="18" t="s">
        <v>174</v>
      </c>
      <c r="BE272" s="258">
        <f>IF(N272="základní",J272,0)</f>
        <v>0</v>
      </c>
      <c r="BF272" s="258">
        <f>IF(N272="snížená",J272,0)</f>
        <v>0</v>
      </c>
      <c r="BG272" s="258">
        <f>IF(N272="zákl. přenesená",J272,0)</f>
        <v>0</v>
      </c>
      <c r="BH272" s="258">
        <f>IF(N272="sníž. přenesená",J272,0)</f>
        <v>0</v>
      </c>
      <c r="BI272" s="258">
        <f>IF(N272="nulová",J272,0)</f>
        <v>0</v>
      </c>
      <c r="BJ272" s="18" t="s">
        <v>80</v>
      </c>
      <c r="BK272" s="258">
        <f>ROUND(I272*H272,2)</f>
        <v>0</v>
      </c>
      <c r="BL272" s="18" t="s">
        <v>241</v>
      </c>
      <c r="BM272" s="257" t="s">
        <v>1509</v>
      </c>
    </row>
    <row r="273" spans="1:65" s="2" customFormat="1" ht="32.4" customHeight="1">
      <c r="A273" s="39"/>
      <c r="B273" s="40"/>
      <c r="C273" s="245" t="s">
        <v>405</v>
      </c>
      <c r="D273" s="245" t="s">
        <v>176</v>
      </c>
      <c r="E273" s="246" t="s">
        <v>1510</v>
      </c>
      <c r="F273" s="247" t="s">
        <v>1511</v>
      </c>
      <c r="G273" s="248" t="s">
        <v>208</v>
      </c>
      <c r="H273" s="249">
        <v>25.76</v>
      </c>
      <c r="I273" s="250"/>
      <c r="J273" s="251">
        <f>ROUND(I273*H273,2)</f>
        <v>0</v>
      </c>
      <c r="K273" s="252"/>
      <c r="L273" s="45"/>
      <c r="M273" s="253" t="s">
        <v>1</v>
      </c>
      <c r="N273" s="254" t="s">
        <v>38</v>
      </c>
      <c r="O273" s="92"/>
      <c r="P273" s="255">
        <f>O273*H273</f>
        <v>0</v>
      </c>
      <c r="Q273" s="255">
        <v>0</v>
      </c>
      <c r="R273" s="255">
        <f>Q273*H273</f>
        <v>0</v>
      </c>
      <c r="S273" s="255">
        <v>0</v>
      </c>
      <c r="T273" s="256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57" t="s">
        <v>241</v>
      </c>
      <c r="AT273" s="257" t="s">
        <v>176</v>
      </c>
      <c r="AU273" s="257" t="s">
        <v>82</v>
      </c>
      <c r="AY273" s="18" t="s">
        <v>174</v>
      </c>
      <c r="BE273" s="258">
        <f>IF(N273="základní",J273,0)</f>
        <v>0</v>
      </c>
      <c r="BF273" s="258">
        <f>IF(N273="snížená",J273,0)</f>
        <v>0</v>
      </c>
      <c r="BG273" s="258">
        <f>IF(N273="zákl. přenesená",J273,0)</f>
        <v>0</v>
      </c>
      <c r="BH273" s="258">
        <f>IF(N273="sníž. přenesená",J273,0)</f>
        <v>0</v>
      </c>
      <c r="BI273" s="258">
        <f>IF(N273="nulová",J273,0)</f>
        <v>0</v>
      </c>
      <c r="BJ273" s="18" t="s">
        <v>80</v>
      </c>
      <c r="BK273" s="258">
        <f>ROUND(I273*H273,2)</f>
        <v>0</v>
      </c>
      <c r="BL273" s="18" t="s">
        <v>241</v>
      </c>
      <c r="BM273" s="257" t="s">
        <v>1512</v>
      </c>
    </row>
    <row r="274" spans="1:51" s="15" customFormat="1" ht="12">
      <c r="A274" s="15"/>
      <c r="B274" s="305"/>
      <c r="C274" s="306"/>
      <c r="D274" s="261" t="s">
        <v>223</v>
      </c>
      <c r="E274" s="307" t="s">
        <v>1</v>
      </c>
      <c r="F274" s="308" t="s">
        <v>1513</v>
      </c>
      <c r="G274" s="306"/>
      <c r="H274" s="307" t="s">
        <v>1</v>
      </c>
      <c r="I274" s="309"/>
      <c r="J274" s="306"/>
      <c r="K274" s="306"/>
      <c r="L274" s="310"/>
      <c r="M274" s="311"/>
      <c r="N274" s="312"/>
      <c r="O274" s="312"/>
      <c r="P274" s="312"/>
      <c r="Q274" s="312"/>
      <c r="R274" s="312"/>
      <c r="S274" s="312"/>
      <c r="T274" s="313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314" t="s">
        <v>223</v>
      </c>
      <c r="AU274" s="314" t="s">
        <v>82</v>
      </c>
      <c r="AV274" s="15" t="s">
        <v>80</v>
      </c>
      <c r="AW274" s="15" t="s">
        <v>30</v>
      </c>
      <c r="AX274" s="15" t="s">
        <v>73</v>
      </c>
      <c r="AY274" s="314" t="s">
        <v>174</v>
      </c>
    </row>
    <row r="275" spans="1:51" s="13" customFormat="1" ht="12">
      <c r="A275" s="13"/>
      <c r="B275" s="259"/>
      <c r="C275" s="260"/>
      <c r="D275" s="261" t="s">
        <v>223</v>
      </c>
      <c r="E275" s="262" t="s">
        <v>1</v>
      </c>
      <c r="F275" s="263" t="s">
        <v>1514</v>
      </c>
      <c r="G275" s="260"/>
      <c r="H275" s="264">
        <v>25.76</v>
      </c>
      <c r="I275" s="265"/>
      <c r="J275" s="260"/>
      <c r="K275" s="260"/>
      <c r="L275" s="266"/>
      <c r="M275" s="267"/>
      <c r="N275" s="268"/>
      <c r="O275" s="268"/>
      <c r="P275" s="268"/>
      <c r="Q275" s="268"/>
      <c r="R275" s="268"/>
      <c r="S275" s="268"/>
      <c r="T275" s="269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70" t="s">
        <v>223</v>
      </c>
      <c r="AU275" s="270" t="s">
        <v>82</v>
      </c>
      <c r="AV275" s="13" t="s">
        <v>82</v>
      </c>
      <c r="AW275" s="13" t="s">
        <v>30</v>
      </c>
      <c r="AX275" s="13" t="s">
        <v>73</v>
      </c>
      <c r="AY275" s="270" t="s">
        <v>174</v>
      </c>
    </row>
    <row r="276" spans="1:51" s="14" customFormat="1" ht="12">
      <c r="A276" s="14"/>
      <c r="B276" s="285"/>
      <c r="C276" s="286"/>
      <c r="D276" s="261" t="s">
        <v>223</v>
      </c>
      <c r="E276" s="287" t="s">
        <v>1</v>
      </c>
      <c r="F276" s="288" t="s">
        <v>521</v>
      </c>
      <c r="G276" s="286"/>
      <c r="H276" s="289">
        <v>25.76</v>
      </c>
      <c r="I276" s="290"/>
      <c r="J276" s="286"/>
      <c r="K276" s="286"/>
      <c r="L276" s="291"/>
      <c r="M276" s="292"/>
      <c r="N276" s="293"/>
      <c r="O276" s="293"/>
      <c r="P276" s="293"/>
      <c r="Q276" s="293"/>
      <c r="R276" s="293"/>
      <c r="S276" s="293"/>
      <c r="T276" s="29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95" t="s">
        <v>223</v>
      </c>
      <c r="AU276" s="295" t="s">
        <v>82</v>
      </c>
      <c r="AV276" s="14" t="s">
        <v>180</v>
      </c>
      <c r="AW276" s="14" t="s">
        <v>30</v>
      </c>
      <c r="AX276" s="14" t="s">
        <v>80</v>
      </c>
      <c r="AY276" s="295" t="s">
        <v>174</v>
      </c>
    </row>
    <row r="277" spans="1:65" s="2" customFormat="1" ht="43.2" customHeight="1">
      <c r="A277" s="39"/>
      <c r="B277" s="40"/>
      <c r="C277" s="271" t="s">
        <v>606</v>
      </c>
      <c r="D277" s="271" t="s">
        <v>242</v>
      </c>
      <c r="E277" s="272" t="s">
        <v>1479</v>
      </c>
      <c r="F277" s="273" t="s">
        <v>1480</v>
      </c>
      <c r="G277" s="274" t="s">
        <v>188</v>
      </c>
      <c r="H277" s="275">
        <v>8.05</v>
      </c>
      <c r="I277" s="276"/>
      <c r="J277" s="277">
        <f>ROUND(I277*H277,2)</f>
        <v>0</v>
      </c>
      <c r="K277" s="278"/>
      <c r="L277" s="279"/>
      <c r="M277" s="280" t="s">
        <v>1</v>
      </c>
      <c r="N277" s="281" t="s">
        <v>38</v>
      </c>
      <c r="O277" s="92"/>
      <c r="P277" s="255">
        <f>O277*H277</f>
        <v>0</v>
      </c>
      <c r="Q277" s="255">
        <v>0</v>
      </c>
      <c r="R277" s="255">
        <f>Q277*H277</f>
        <v>0</v>
      </c>
      <c r="S277" s="255">
        <v>0</v>
      </c>
      <c r="T277" s="256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57" t="s">
        <v>315</v>
      </c>
      <c r="AT277" s="257" t="s">
        <v>242</v>
      </c>
      <c r="AU277" s="257" t="s">
        <v>82</v>
      </c>
      <c r="AY277" s="18" t="s">
        <v>174</v>
      </c>
      <c r="BE277" s="258">
        <f>IF(N277="základní",J277,0)</f>
        <v>0</v>
      </c>
      <c r="BF277" s="258">
        <f>IF(N277="snížená",J277,0)</f>
        <v>0</v>
      </c>
      <c r="BG277" s="258">
        <f>IF(N277="zákl. přenesená",J277,0)</f>
        <v>0</v>
      </c>
      <c r="BH277" s="258">
        <f>IF(N277="sníž. přenesená",J277,0)</f>
        <v>0</v>
      </c>
      <c r="BI277" s="258">
        <f>IF(N277="nulová",J277,0)</f>
        <v>0</v>
      </c>
      <c r="BJ277" s="18" t="s">
        <v>80</v>
      </c>
      <c r="BK277" s="258">
        <f>ROUND(I277*H277,2)</f>
        <v>0</v>
      </c>
      <c r="BL277" s="18" t="s">
        <v>241</v>
      </c>
      <c r="BM277" s="257" t="s">
        <v>1515</v>
      </c>
    </row>
    <row r="278" spans="1:51" s="13" customFormat="1" ht="12">
      <c r="A278" s="13"/>
      <c r="B278" s="259"/>
      <c r="C278" s="260"/>
      <c r="D278" s="261" t="s">
        <v>223</v>
      </c>
      <c r="E278" s="262" t="s">
        <v>1</v>
      </c>
      <c r="F278" s="263" t="s">
        <v>1516</v>
      </c>
      <c r="G278" s="260"/>
      <c r="H278" s="264">
        <v>8.05</v>
      </c>
      <c r="I278" s="265"/>
      <c r="J278" s="260"/>
      <c r="K278" s="260"/>
      <c r="L278" s="266"/>
      <c r="M278" s="267"/>
      <c r="N278" s="268"/>
      <c r="O278" s="268"/>
      <c r="P278" s="268"/>
      <c r="Q278" s="268"/>
      <c r="R278" s="268"/>
      <c r="S278" s="268"/>
      <c r="T278" s="269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70" t="s">
        <v>223</v>
      </c>
      <c r="AU278" s="270" t="s">
        <v>82</v>
      </c>
      <c r="AV278" s="13" t="s">
        <v>82</v>
      </c>
      <c r="AW278" s="13" t="s">
        <v>30</v>
      </c>
      <c r="AX278" s="13" t="s">
        <v>73</v>
      </c>
      <c r="AY278" s="270" t="s">
        <v>174</v>
      </c>
    </row>
    <row r="279" spans="1:51" s="14" customFormat="1" ht="12">
      <c r="A279" s="14"/>
      <c r="B279" s="285"/>
      <c r="C279" s="286"/>
      <c r="D279" s="261" t="s">
        <v>223</v>
      </c>
      <c r="E279" s="287" t="s">
        <v>1</v>
      </c>
      <c r="F279" s="288" t="s">
        <v>521</v>
      </c>
      <c r="G279" s="286"/>
      <c r="H279" s="289">
        <v>8.05</v>
      </c>
      <c r="I279" s="290"/>
      <c r="J279" s="286"/>
      <c r="K279" s="286"/>
      <c r="L279" s="291"/>
      <c r="M279" s="292"/>
      <c r="N279" s="293"/>
      <c r="O279" s="293"/>
      <c r="P279" s="293"/>
      <c r="Q279" s="293"/>
      <c r="R279" s="293"/>
      <c r="S279" s="293"/>
      <c r="T279" s="29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95" t="s">
        <v>223</v>
      </c>
      <c r="AU279" s="295" t="s">
        <v>82</v>
      </c>
      <c r="AV279" s="14" t="s">
        <v>180</v>
      </c>
      <c r="AW279" s="14" t="s">
        <v>30</v>
      </c>
      <c r="AX279" s="14" t="s">
        <v>80</v>
      </c>
      <c r="AY279" s="295" t="s">
        <v>174</v>
      </c>
    </row>
    <row r="280" spans="1:65" s="2" customFormat="1" ht="32.4" customHeight="1">
      <c r="A280" s="39"/>
      <c r="B280" s="40"/>
      <c r="C280" s="271" t="s">
        <v>611</v>
      </c>
      <c r="D280" s="271" t="s">
        <v>242</v>
      </c>
      <c r="E280" s="272" t="s">
        <v>1482</v>
      </c>
      <c r="F280" s="273" t="s">
        <v>1483</v>
      </c>
      <c r="G280" s="274" t="s">
        <v>188</v>
      </c>
      <c r="H280" s="275">
        <v>8.05</v>
      </c>
      <c r="I280" s="276"/>
      <c r="J280" s="277">
        <f>ROUND(I280*H280,2)</f>
        <v>0</v>
      </c>
      <c r="K280" s="278"/>
      <c r="L280" s="279"/>
      <c r="M280" s="280" t="s">
        <v>1</v>
      </c>
      <c r="N280" s="281" t="s">
        <v>38</v>
      </c>
      <c r="O280" s="92"/>
      <c r="P280" s="255">
        <f>O280*H280</f>
        <v>0</v>
      </c>
      <c r="Q280" s="255">
        <v>0</v>
      </c>
      <c r="R280" s="255">
        <f>Q280*H280</f>
        <v>0</v>
      </c>
      <c r="S280" s="255">
        <v>0</v>
      </c>
      <c r="T280" s="256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57" t="s">
        <v>315</v>
      </c>
      <c r="AT280" s="257" t="s">
        <v>242</v>
      </c>
      <c r="AU280" s="257" t="s">
        <v>82</v>
      </c>
      <c r="AY280" s="18" t="s">
        <v>174</v>
      </c>
      <c r="BE280" s="258">
        <f>IF(N280="základní",J280,0)</f>
        <v>0</v>
      </c>
      <c r="BF280" s="258">
        <f>IF(N280="snížená",J280,0)</f>
        <v>0</v>
      </c>
      <c r="BG280" s="258">
        <f>IF(N280="zákl. přenesená",J280,0)</f>
        <v>0</v>
      </c>
      <c r="BH280" s="258">
        <f>IF(N280="sníž. přenesená",J280,0)</f>
        <v>0</v>
      </c>
      <c r="BI280" s="258">
        <f>IF(N280="nulová",J280,0)</f>
        <v>0</v>
      </c>
      <c r="BJ280" s="18" t="s">
        <v>80</v>
      </c>
      <c r="BK280" s="258">
        <f>ROUND(I280*H280,2)</f>
        <v>0</v>
      </c>
      <c r="BL280" s="18" t="s">
        <v>241</v>
      </c>
      <c r="BM280" s="257" t="s">
        <v>1517</v>
      </c>
    </row>
    <row r="281" spans="1:65" s="2" customFormat="1" ht="21.6" customHeight="1">
      <c r="A281" s="39"/>
      <c r="B281" s="40"/>
      <c r="C281" s="245" t="s">
        <v>616</v>
      </c>
      <c r="D281" s="245" t="s">
        <v>176</v>
      </c>
      <c r="E281" s="246" t="s">
        <v>1518</v>
      </c>
      <c r="F281" s="247" t="s">
        <v>1519</v>
      </c>
      <c r="G281" s="248" t="s">
        <v>245</v>
      </c>
      <c r="H281" s="249">
        <v>0.653</v>
      </c>
      <c r="I281" s="250"/>
      <c r="J281" s="251">
        <f>ROUND(I281*H281,2)</f>
        <v>0</v>
      </c>
      <c r="K281" s="252"/>
      <c r="L281" s="45"/>
      <c r="M281" s="253" t="s">
        <v>1</v>
      </c>
      <c r="N281" s="254" t="s">
        <v>38</v>
      </c>
      <c r="O281" s="92"/>
      <c r="P281" s="255">
        <f>O281*H281</f>
        <v>0</v>
      </c>
      <c r="Q281" s="255">
        <v>0</v>
      </c>
      <c r="R281" s="255">
        <f>Q281*H281</f>
        <v>0</v>
      </c>
      <c r="S281" s="255">
        <v>0</v>
      </c>
      <c r="T281" s="256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57" t="s">
        <v>241</v>
      </c>
      <c r="AT281" s="257" t="s">
        <v>176</v>
      </c>
      <c r="AU281" s="257" t="s">
        <v>82</v>
      </c>
      <c r="AY281" s="18" t="s">
        <v>174</v>
      </c>
      <c r="BE281" s="258">
        <f>IF(N281="základní",J281,0)</f>
        <v>0</v>
      </c>
      <c r="BF281" s="258">
        <f>IF(N281="snížená",J281,0)</f>
        <v>0</v>
      </c>
      <c r="BG281" s="258">
        <f>IF(N281="zákl. přenesená",J281,0)</f>
        <v>0</v>
      </c>
      <c r="BH281" s="258">
        <f>IF(N281="sníž. přenesená",J281,0)</f>
        <v>0</v>
      </c>
      <c r="BI281" s="258">
        <f>IF(N281="nulová",J281,0)</f>
        <v>0</v>
      </c>
      <c r="BJ281" s="18" t="s">
        <v>80</v>
      </c>
      <c r="BK281" s="258">
        <f>ROUND(I281*H281,2)</f>
        <v>0</v>
      </c>
      <c r="BL281" s="18" t="s">
        <v>241</v>
      </c>
      <c r="BM281" s="257" t="s">
        <v>1520</v>
      </c>
    </row>
    <row r="282" spans="1:63" s="12" customFormat="1" ht="22.8" customHeight="1">
      <c r="A282" s="12"/>
      <c r="B282" s="229"/>
      <c r="C282" s="230"/>
      <c r="D282" s="231" t="s">
        <v>72</v>
      </c>
      <c r="E282" s="243" t="s">
        <v>1009</v>
      </c>
      <c r="F282" s="243" t="s">
        <v>1010</v>
      </c>
      <c r="G282" s="230"/>
      <c r="H282" s="230"/>
      <c r="I282" s="233"/>
      <c r="J282" s="244">
        <f>BK282</f>
        <v>0</v>
      </c>
      <c r="K282" s="230"/>
      <c r="L282" s="235"/>
      <c r="M282" s="236"/>
      <c r="N282" s="237"/>
      <c r="O282" s="237"/>
      <c r="P282" s="238">
        <f>SUM(P283:P292)</f>
        <v>0</v>
      </c>
      <c r="Q282" s="237"/>
      <c r="R282" s="238">
        <f>SUM(R283:R292)</f>
        <v>0</v>
      </c>
      <c r="S282" s="237"/>
      <c r="T282" s="239">
        <f>SUM(T283:T292)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40" t="s">
        <v>82</v>
      </c>
      <c r="AT282" s="241" t="s">
        <v>72</v>
      </c>
      <c r="AU282" s="241" t="s">
        <v>80</v>
      </c>
      <c r="AY282" s="240" t="s">
        <v>174</v>
      </c>
      <c r="BK282" s="242">
        <f>SUM(BK283:BK292)</f>
        <v>0</v>
      </c>
    </row>
    <row r="283" spans="1:65" s="2" customFormat="1" ht="32.4" customHeight="1">
      <c r="A283" s="39"/>
      <c r="B283" s="40"/>
      <c r="C283" s="245" t="s">
        <v>622</v>
      </c>
      <c r="D283" s="245" t="s">
        <v>176</v>
      </c>
      <c r="E283" s="246" t="s">
        <v>1521</v>
      </c>
      <c r="F283" s="247" t="s">
        <v>1522</v>
      </c>
      <c r="G283" s="248" t="s">
        <v>188</v>
      </c>
      <c r="H283" s="249">
        <v>7.975</v>
      </c>
      <c r="I283" s="250"/>
      <c r="J283" s="251">
        <f>ROUND(I283*H283,2)</f>
        <v>0</v>
      </c>
      <c r="K283" s="252"/>
      <c r="L283" s="45"/>
      <c r="M283" s="253" t="s">
        <v>1</v>
      </c>
      <c r="N283" s="254" t="s">
        <v>38</v>
      </c>
      <c r="O283" s="92"/>
      <c r="P283" s="255">
        <f>O283*H283</f>
        <v>0</v>
      </c>
      <c r="Q283" s="255">
        <v>0</v>
      </c>
      <c r="R283" s="255">
        <f>Q283*H283</f>
        <v>0</v>
      </c>
      <c r="S283" s="255">
        <v>0</v>
      </c>
      <c r="T283" s="256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57" t="s">
        <v>241</v>
      </c>
      <c r="AT283" s="257" t="s">
        <v>176</v>
      </c>
      <c r="AU283" s="257" t="s">
        <v>82</v>
      </c>
      <c r="AY283" s="18" t="s">
        <v>174</v>
      </c>
      <c r="BE283" s="258">
        <f>IF(N283="základní",J283,0)</f>
        <v>0</v>
      </c>
      <c r="BF283" s="258">
        <f>IF(N283="snížená",J283,0)</f>
        <v>0</v>
      </c>
      <c r="BG283" s="258">
        <f>IF(N283="zákl. přenesená",J283,0)</f>
        <v>0</v>
      </c>
      <c r="BH283" s="258">
        <f>IF(N283="sníž. přenesená",J283,0)</f>
        <v>0</v>
      </c>
      <c r="BI283" s="258">
        <f>IF(N283="nulová",J283,0)</f>
        <v>0</v>
      </c>
      <c r="BJ283" s="18" t="s">
        <v>80</v>
      </c>
      <c r="BK283" s="258">
        <f>ROUND(I283*H283,2)</f>
        <v>0</v>
      </c>
      <c r="BL283" s="18" t="s">
        <v>241</v>
      </c>
      <c r="BM283" s="257" t="s">
        <v>1523</v>
      </c>
    </row>
    <row r="284" spans="1:51" s="13" customFormat="1" ht="12">
      <c r="A284" s="13"/>
      <c r="B284" s="259"/>
      <c r="C284" s="260"/>
      <c r="D284" s="261" t="s">
        <v>223</v>
      </c>
      <c r="E284" s="262" t="s">
        <v>1</v>
      </c>
      <c r="F284" s="263" t="s">
        <v>1524</v>
      </c>
      <c r="G284" s="260"/>
      <c r="H284" s="264">
        <v>3.754</v>
      </c>
      <c r="I284" s="265"/>
      <c r="J284" s="260"/>
      <c r="K284" s="260"/>
      <c r="L284" s="266"/>
      <c r="M284" s="267"/>
      <c r="N284" s="268"/>
      <c r="O284" s="268"/>
      <c r="P284" s="268"/>
      <c r="Q284" s="268"/>
      <c r="R284" s="268"/>
      <c r="S284" s="268"/>
      <c r="T284" s="269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70" t="s">
        <v>223</v>
      </c>
      <c r="AU284" s="270" t="s">
        <v>82</v>
      </c>
      <c r="AV284" s="13" t="s">
        <v>82</v>
      </c>
      <c r="AW284" s="13" t="s">
        <v>30</v>
      </c>
      <c r="AX284" s="13" t="s">
        <v>73</v>
      </c>
      <c r="AY284" s="270" t="s">
        <v>174</v>
      </c>
    </row>
    <row r="285" spans="1:51" s="13" customFormat="1" ht="12">
      <c r="A285" s="13"/>
      <c r="B285" s="259"/>
      <c r="C285" s="260"/>
      <c r="D285" s="261" t="s">
        <v>223</v>
      </c>
      <c r="E285" s="262" t="s">
        <v>1</v>
      </c>
      <c r="F285" s="263" t="s">
        <v>1525</v>
      </c>
      <c r="G285" s="260"/>
      <c r="H285" s="264">
        <v>2.97</v>
      </c>
      <c r="I285" s="265"/>
      <c r="J285" s="260"/>
      <c r="K285" s="260"/>
      <c r="L285" s="266"/>
      <c r="M285" s="267"/>
      <c r="N285" s="268"/>
      <c r="O285" s="268"/>
      <c r="P285" s="268"/>
      <c r="Q285" s="268"/>
      <c r="R285" s="268"/>
      <c r="S285" s="268"/>
      <c r="T285" s="269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70" t="s">
        <v>223</v>
      </c>
      <c r="AU285" s="270" t="s">
        <v>82</v>
      </c>
      <c r="AV285" s="13" t="s">
        <v>82</v>
      </c>
      <c r="AW285" s="13" t="s">
        <v>30</v>
      </c>
      <c r="AX285" s="13" t="s">
        <v>73</v>
      </c>
      <c r="AY285" s="270" t="s">
        <v>174</v>
      </c>
    </row>
    <row r="286" spans="1:51" s="13" customFormat="1" ht="12">
      <c r="A286" s="13"/>
      <c r="B286" s="259"/>
      <c r="C286" s="260"/>
      <c r="D286" s="261" t="s">
        <v>223</v>
      </c>
      <c r="E286" s="262" t="s">
        <v>1</v>
      </c>
      <c r="F286" s="263" t="s">
        <v>1526</v>
      </c>
      <c r="G286" s="260"/>
      <c r="H286" s="264">
        <v>1.251</v>
      </c>
      <c r="I286" s="265"/>
      <c r="J286" s="260"/>
      <c r="K286" s="260"/>
      <c r="L286" s="266"/>
      <c r="M286" s="267"/>
      <c r="N286" s="268"/>
      <c r="O286" s="268"/>
      <c r="P286" s="268"/>
      <c r="Q286" s="268"/>
      <c r="R286" s="268"/>
      <c r="S286" s="268"/>
      <c r="T286" s="269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70" t="s">
        <v>223</v>
      </c>
      <c r="AU286" s="270" t="s">
        <v>82</v>
      </c>
      <c r="AV286" s="13" t="s">
        <v>82</v>
      </c>
      <c r="AW286" s="13" t="s">
        <v>30</v>
      </c>
      <c r="AX286" s="13" t="s">
        <v>73</v>
      </c>
      <c r="AY286" s="270" t="s">
        <v>174</v>
      </c>
    </row>
    <row r="287" spans="1:51" s="14" customFormat="1" ht="12">
      <c r="A287" s="14"/>
      <c r="B287" s="285"/>
      <c r="C287" s="286"/>
      <c r="D287" s="261" t="s">
        <v>223</v>
      </c>
      <c r="E287" s="287" t="s">
        <v>1</v>
      </c>
      <c r="F287" s="288" t="s">
        <v>521</v>
      </c>
      <c r="G287" s="286"/>
      <c r="H287" s="289">
        <v>7.975</v>
      </c>
      <c r="I287" s="290"/>
      <c r="J287" s="286"/>
      <c r="K287" s="286"/>
      <c r="L287" s="291"/>
      <c r="M287" s="292"/>
      <c r="N287" s="293"/>
      <c r="O287" s="293"/>
      <c r="P287" s="293"/>
      <c r="Q287" s="293"/>
      <c r="R287" s="293"/>
      <c r="S287" s="293"/>
      <c r="T287" s="29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95" t="s">
        <v>223</v>
      </c>
      <c r="AU287" s="295" t="s">
        <v>82</v>
      </c>
      <c r="AV287" s="14" t="s">
        <v>180</v>
      </c>
      <c r="AW287" s="14" t="s">
        <v>30</v>
      </c>
      <c r="AX287" s="14" t="s">
        <v>80</v>
      </c>
      <c r="AY287" s="295" t="s">
        <v>174</v>
      </c>
    </row>
    <row r="288" spans="1:65" s="2" customFormat="1" ht="32.4" customHeight="1">
      <c r="A288" s="39"/>
      <c r="B288" s="40"/>
      <c r="C288" s="245" t="s">
        <v>627</v>
      </c>
      <c r="D288" s="245" t="s">
        <v>176</v>
      </c>
      <c r="E288" s="246" t="s">
        <v>1527</v>
      </c>
      <c r="F288" s="247" t="s">
        <v>1528</v>
      </c>
      <c r="G288" s="248" t="s">
        <v>188</v>
      </c>
      <c r="H288" s="249">
        <v>10.184</v>
      </c>
      <c r="I288" s="250"/>
      <c r="J288" s="251">
        <f>ROUND(I288*H288,2)</f>
        <v>0</v>
      </c>
      <c r="K288" s="252"/>
      <c r="L288" s="45"/>
      <c r="M288" s="253" t="s">
        <v>1</v>
      </c>
      <c r="N288" s="254" t="s">
        <v>38</v>
      </c>
      <c r="O288" s="92"/>
      <c r="P288" s="255">
        <f>O288*H288</f>
        <v>0</v>
      </c>
      <c r="Q288" s="255">
        <v>0</v>
      </c>
      <c r="R288" s="255">
        <f>Q288*H288</f>
        <v>0</v>
      </c>
      <c r="S288" s="255">
        <v>0</v>
      </c>
      <c r="T288" s="256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57" t="s">
        <v>241</v>
      </c>
      <c r="AT288" s="257" t="s">
        <v>176</v>
      </c>
      <c r="AU288" s="257" t="s">
        <v>82</v>
      </c>
      <c r="AY288" s="18" t="s">
        <v>174</v>
      </c>
      <c r="BE288" s="258">
        <f>IF(N288="základní",J288,0)</f>
        <v>0</v>
      </c>
      <c r="BF288" s="258">
        <f>IF(N288="snížená",J288,0)</f>
        <v>0</v>
      </c>
      <c r="BG288" s="258">
        <f>IF(N288="zákl. přenesená",J288,0)</f>
        <v>0</v>
      </c>
      <c r="BH288" s="258">
        <f>IF(N288="sníž. přenesená",J288,0)</f>
        <v>0</v>
      </c>
      <c r="BI288" s="258">
        <f>IF(N288="nulová",J288,0)</f>
        <v>0</v>
      </c>
      <c r="BJ288" s="18" t="s">
        <v>80</v>
      </c>
      <c r="BK288" s="258">
        <f>ROUND(I288*H288,2)</f>
        <v>0</v>
      </c>
      <c r="BL288" s="18" t="s">
        <v>241</v>
      </c>
      <c r="BM288" s="257" t="s">
        <v>1529</v>
      </c>
    </row>
    <row r="289" spans="1:51" s="13" customFormat="1" ht="12">
      <c r="A289" s="13"/>
      <c r="B289" s="259"/>
      <c r="C289" s="260"/>
      <c r="D289" s="261" t="s">
        <v>223</v>
      </c>
      <c r="E289" s="262" t="s">
        <v>1</v>
      </c>
      <c r="F289" s="263" t="s">
        <v>1530</v>
      </c>
      <c r="G289" s="260"/>
      <c r="H289" s="264">
        <v>10.184</v>
      </c>
      <c r="I289" s="265"/>
      <c r="J289" s="260"/>
      <c r="K289" s="260"/>
      <c r="L289" s="266"/>
      <c r="M289" s="267"/>
      <c r="N289" s="268"/>
      <c r="O289" s="268"/>
      <c r="P289" s="268"/>
      <c r="Q289" s="268"/>
      <c r="R289" s="268"/>
      <c r="S289" s="268"/>
      <c r="T289" s="269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70" t="s">
        <v>223</v>
      </c>
      <c r="AU289" s="270" t="s">
        <v>82</v>
      </c>
      <c r="AV289" s="13" t="s">
        <v>82</v>
      </c>
      <c r="AW289" s="13" t="s">
        <v>30</v>
      </c>
      <c r="AX289" s="13" t="s">
        <v>80</v>
      </c>
      <c r="AY289" s="270" t="s">
        <v>174</v>
      </c>
    </row>
    <row r="290" spans="1:65" s="2" customFormat="1" ht="32.4" customHeight="1">
      <c r="A290" s="39"/>
      <c r="B290" s="40"/>
      <c r="C290" s="245" t="s">
        <v>632</v>
      </c>
      <c r="D290" s="245" t="s">
        <v>176</v>
      </c>
      <c r="E290" s="246" t="s">
        <v>1531</v>
      </c>
      <c r="F290" s="247" t="s">
        <v>1532</v>
      </c>
      <c r="G290" s="248" t="s">
        <v>179</v>
      </c>
      <c r="H290" s="249">
        <v>5</v>
      </c>
      <c r="I290" s="250"/>
      <c r="J290" s="251">
        <f>ROUND(I290*H290,2)</f>
        <v>0</v>
      </c>
      <c r="K290" s="252"/>
      <c r="L290" s="45"/>
      <c r="M290" s="253" t="s">
        <v>1</v>
      </c>
      <c r="N290" s="254" t="s">
        <v>38</v>
      </c>
      <c r="O290" s="92"/>
      <c r="P290" s="255">
        <f>O290*H290</f>
        <v>0</v>
      </c>
      <c r="Q290" s="255">
        <v>0</v>
      </c>
      <c r="R290" s="255">
        <f>Q290*H290</f>
        <v>0</v>
      </c>
      <c r="S290" s="255">
        <v>0</v>
      </c>
      <c r="T290" s="256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57" t="s">
        <v>241</v>
      </c>
      <c r="AT290" s="257" t="s">
        <v>176</v>
      </c>
      <c r="AU290" s="257" t="s">
        <v>82</v>
      </c>
      <c r="AY290" s="18" t="s">
        <v>174</v>
      </c>
      <c r="BE290" s="258">
        <f>IF(N290="základní",J290,0)</f>
        <v>0</v>
      </c>
      <c r="BF290" s="258">
        <f>IF(N290="snížená",J290,0)</f>
        <v>0</v>
      </c>
      <c r="BG290" s="258">
        <f>IF(N290="zákl. přenesená",J290,0)</f>
        <v>0</v>
      </c>
      <c r="BH290" s="258">
        <f>IF(N290="sníž. přenesená",J290,0)</f>
        <v>0</v>
      </c>
      <c r="BI290" s="258">
        <f>IF(N290="nulová",J290,0)</f>
        <v>0</v>
      </c>
      <c r="BJ290" s="18" t="s">
        <v>80</v>
      </c>
      <c r="BK290" s="258">
        <f>ROUND(I290*H290,2)</f>
        <v>0</v>
      </c>
      <c r="BL290" s="18" t="s">
        <v>241</v>
      </c>
      <c r="BM290" s="257" t="s">
        <v>1533</v>
      </c>
    </row>
    <row r="291" spans="1:51" s="13" customFormat="1" ht="12">
      <c r="A291" s="13"/>
      <c r="B291" s="259"/>
      <c r="C291" s="260"/>
      <c r="D291" s="261" t="s">
        <v>223</v>
      </c>
      <c r="E291" s="262" t="s">
        <v>1</v>
      </c>
      <c r="F291" s="263" t="s">
        <v>1534</v>
      </c>
      <c r="G291" s="260"/>
      <c r="H291" s="264">
        <v>5</v>
      </c>
      <c r="I291" s="265"/>
      <c r="J291" s="260"/>
      <c r="K291" s="260"/>
      <c r="L291" s="266"/>
      <c r="M291" s="267"/>
      <c r="N291" s="268"/>
      <c r="O291" s="268"/>
      <c r="P291" s="268"/>
      <c r="Q291" s="268"/>
      <c r="R291" s="268"/>
      <c r="S291" s="268"/>
      <c r="T291" s="26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70" t="s">
        <v>223</v>
      </c>
      <c r="AU291" s="270" t="s">
        <v>82</v>
      </c>
      <c r="AV291" s="13" t="s">
        <v>82</v>
      </c>
      <c r="AW291" s="13" t="s">
        <v>30</v>
      </c>
      <c r="AX291" s="13" t="s">
        <v>73</v>
      </c>
      <c r="AY291" s="270" t="s">
        <v>174</v>
      </c>
    </row>
    <row r="292" spans="1:51" s="14" customFormat="1" ht="12">
      <c r="A292" s="14"/>
      <c r="B292" s="285"/>
      <c r="C292" s="286"/>
      <c r="D292" s="261" t="s">
        <v>223</v>
      </c>
      <c r="E292" s="287" t="s">
        <v>1</v>
      </c>
      <c r="F292" s="288" t="s">
        <v>521</v>
      </c>
      <c r="G292" s="286"/>
      <c r="H292" s="289">
        <v>5</v>
      </c>
      <c r="I292" s="290"/>
      <c r="J292" s="286"/>
      <c r="K292" s="286"/>
      <c r="L292" s="291"/>
      <c r="M292" s="292"/>
      <c r="N292" s="293"/>
      <c r="O292" s="293"/>
      <c r="P292" s="293"/>
      <c r="Q292" s="293"/>
      <c r="R292" s="293"/>
      <c r="S292" s="293"/>
      <c r="T292" s="29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95" t="s">
        <v>223</v>
      </c>
      <c r="AU292" s="295" t="s">
        <v>82</v>
      </c>
      <c r="AV292" s="14" t="s">
        <v>180</v>
      </c>
      <c r="AW292" s="14" t="s">
        <v>30</v>
      </c>
      <c r="AX292" s="14" t="s">
        <v>80</v>
      </c>
      <c r="AY292" s="295" t="s">
        <v>174</v>
      </c>
    </row>
    <row r="293" spans="1:63" s="12" customFormat="1" ht="22.8" customHeight="1">
      <c r="A293" s="12"/>
      <c r="B293" s="229"/>
      <c r="C293" s="230"/>
      <c r="D293" s="231" t="s">
        <v>72</v>
      </c>
      <c r="E293" s="243" t="s">
        <v>1125</v>
      </c>
      <c r="F293" s="243" t="s">
        <v>1126</v>
      </c>
      <c r="G293" s="230"/>
      <c r="H293" s="230"/>
      <c r="I293" s="233"/>
      <c r="J293" s="244">
        <f>BK293</f>
        <v>0</v>
      </c>
      <c r="K293" s="230"/>
      <c r="L293" s="235"/>
      <c r="M293" s="236"/>
      <c r="N293" s="237"/>
      <c r="O293" s="237"/>
      <c r="P293" s="238">
        <f>SUM(P294:P305)</f>
        <v>0</v>
      </c>
      <c r="Q293" s="237"/>
      <c r="R293" s="238">
        <f>SUM(R294:R305)</f>
        <v>0</v>
      </c>
      <c r="S293" s="237"/>
      <c r="T293" s="239">
        <f>SUM(T294:T305)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40" t="s">
        <v>82</v>
      </c>
      <c r="AT293" s="241" t="s">
        <v>72</v>
      </c>
      <c r="AU293" s="241" t="s">
        <v>80</v>
      </c>
      <c r="AY293" s="240" t="s">
        <v>174</v>
      </c>
      <c r="BK293" s="242">
        <f>SUM(BK294:BK305)</f>
        <v>0</v>
      </c>
    </row>
    <row r="294" spans="1:65" s="2" customFormat="1" ht="21.6" customHeight="1">
      <c r="A294" s="39"/>
      <c r="B294" s="40"/>
      <c r="C294" s="245" t="s">
        <v>636</v>
      </c>
      <c r="D294" s="245" t="s">
        <v>176</v>
      </c>
      <c r="E294" s="246" t="s">
        <v>1535</v>
      </c>
      <c r="F294" s="247" t="s">
        <v>1536</v>
      </c>
      <c r="G294" s="248" t="s">
        <v>188</v>
      </c>
      <c r="H294" s="249">
        <v>46.224</v>
      </c>
      <c r="I294" s="250"/>
      <c r="J294" s="251">
        <f>ROUND(I294*H294,2)</f>
        <v>0</v>
      </c>
      <c r="K294" s="252"/>
      <c r="L294" s="45"/>
      <c r="M294" s="253" t="s">
        <v>1</v>
      </c>
      <c r="N294" s="254" t="s">
        <v>38</v>
      </c>
      <c r="O294" s="92"/>
      <c r="P294" s="255">
        <f>O294*H294</f>
        <v>0</v>
      </c>
      <c r="Q294" s="255">
        <v>0</v>
      </c>
      <c r="R294" s="255">
        <f>Q294*H294</f>
        <v>0</v>
      </c>
      <c r="S294" s="255">
        <v>0</v>
      </c>
      <c r="T294" s="256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57" t="s">
        <v>241</v>
      </c>
      <c r="AT294" s="257" t="s">
        <v>176</v>
      </c>
      <c r="AU294" s="257" t="s">
        <v>82</v>
      </c>
      <c r="AY294" s="18" t="s">
        <v>174</v>
      </c>
      <c r="BE294" s="258">
        <f>IF(N294="základní",J294,0)</f>
        <v>0</v>
      </c>
      <c r="BF294" s="258">
        <f>IF(N294="snížená",J294,0)</f>
        <v>0</v>
      </c>
      <c r="BG294" s="258">
        <f>IF(N294="zákl. přenesená",J294,0)</f>
        <v>0</v>
      </c>
      <c r="BH294" s="258">
        <f>IF(N294="sníž. přenesená",J294,0)</f>
        <v>0</v>
      </c>
      <c r="BI294" s="258">
        <f>IF(N294="nulová",J294,0)</f>
        <v>0</v>
      </c>
      <c r="BJ294" s="18" t="s">
        <v>80</v>
      </c>
      <c r="BK294" s="258">
        <f>ROUND(I294*H294,2)</f>
        <v>0</v>
      </c>
      <c r="BL294" s="18" t="s">
        <v>241</v>
      </c>
      <c r="BM294" s="257" t="s">
        <v>1537</v>
      </c>
    </row>
    <row r="295" spans="1:51" s="15" customFormat="1" ht="12">
      <c r="A295" s="15"/>
      <c r="B295" s="305"/>
      <c r="C295" s="306"/>
      <c r="D295" s="261" t="s">
        <v>223</v>
      </c>
      <c r="E295" s="307" t="s">
        <v>1</v>
      </c>
      <c r="F295" s="308" t="s">
        <v>1538</v>
      </c>
      <c r="G295" s="306"/>
      <c r="H295" s="307" t="s">
        <v>1</v>
      </c>
      <c r="I295" s="309"/>
      <c r="J295" s="306"/>
      <c r="K295" s="306"/>
      <c r="L295" s="310"/>
      <c r="M295" s="311"/>
      <c r="N295" s="312"/>
      <c r="O295" s="312"/>
      <c r="P295" s="312"/>
      <c r="Q295" s="312"/>
      <c r="R295" s="312"/>
      <c r="S295" s="312"/>
      <c r="T295" s="313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314" t="s">
        <v>223</v>
      </c>
      <c r="AU295" s="314" t="s">
        <v>82</v>
      </c>
      <c r="AV295" s="15" t="s">
        <v>80</v>
      </c>
      <c r="AW295" s="15" t="s">
        <v>30</v>
      </c>
      <c r="AX295" s="15" t="s">
        <v>73</v>
      </c>
      <c r="AY295" s="314" t="s">
        <v>174</v>
      </c>
    </row>
    <row r="296" spans="1:51" s="15" customFormat="1" ht="12">
      <c r="A296" s="15"/>
      <c r="B296" s="305"/>
      <c r="C296" s="306"/>
      <c r="D296" s="261" t="s">
        <v>223</v>
      </c>
      <c r="E296" s="307" t="s">
        <v>1</v>
      </c>
      <c r="F296" s="308" t="s">
        <v>1539</v>
      </c>
      <c r="G296" s="306"/>
      <c r="H296" s="307" t="s">
        <v>1</v>
      </c>
      <c r="I296" s="309"/>
      <c r="J296" s="306"/>
      <c r="K296" s="306"/>
      <c r="L296" s="310"/>
      <c r="M296" s="311"/>
      <c r="N296" s="312"/>
      <c r="O296" s="312"/>
      <c r="P296" s="312"/>
      <c r="Q296" s="312"/>
      <c r="R296" s="312"/>
      <c r="S296" s="312"/>
      <c r="T296" s="313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314" t="s">
        <v>223</v>
      </c>
      <c r="AU296" s="314" t="s">
        <v>82</v>
      </c>
      <c r="AV296" s="15" t="s">
        <v>80</v>
      </c>
      <c r="AW296" s="15" t="s">
        <v>30</v>
      </c>
      <c r="AX296" s="15" t="s">
        <v>73</v>
      </c>
      <c r="AY296" s="314" t="s">
        <v>174</v>
      </c>
    </row>
    <row r="297" spans="1:51" s="13" customFormat="1" ht="12">
      <c r="A297" s="13"/>
      <c r="B297" s="259"/>
      <c r="C297" s="260"/>
      <c r="D297" s="261" t="s">
        <v>223</v>
      </c>
      <c r="E297" s="262" t="s">
        <v>1</v>
      </c>
      <c r="F297" s="263" t="s">
        <v>1540</v>
      </c>
      <c r="G297" s="260"/>
      <c r="H297" s="264">
        <v>7.768</v>
      </c>
      <c r="I297" s="265"/>
      <c r="J297" s="260"/>
      <c r="K297" s="260"/>
      <c r="L297" s="266"/>
      <c r="M297" s="267"/>
      <c r="N297" s="268"/>
      <c r="O297" s="268"/>
      <c r="P297" s="268"/>
      <c r="Q297" s="268"/>
      <c r="R297" s="268"/>
      <c r="S297" s="268"/>
      <c r="T297" s="269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70" t="s">
        <v>223</v>
      </c>
      <c r="AU297" s="270" t="s">
        <v>82</v>
      </c>
      <c r="AV297" s="13" t="s">
        <v>82</v>
      </c>
      <c r="AW297" s="13" t="s">
        <v>30</v>
      </c>
      <c r="AX297" s="13" t="s">
        <v>73</v>
      </c>
      <c r="AY297" s="270" t="s">
        <v>174</v>
      </c>
    </row>
    <row r="298" spans="1:51" s="15" customFormat="1" ht="12">
      <c r="A298" s="15"/>
      <c r="B298" s="305"/>
      <c r="C298" s="306"/>
      <c r="D298" s="261" t="s">
        <v>223</v>
      </c>
      <c r="E298" s="307" t="s">
        <v>1</v>
      </c>
      <c r="F298" s="308" t="s">
        <v>1541</v>
      </c>
      <c r="G298" s="306"/>
      <c r="H298" s="307" t="s">
        <v>1</v>
      </c>
      <c r="I298" s="309"/>
      <c r="J298" s="306"/>
      <c r="K298" s="306"/>
      <c r="L298" s="310"/>
      <c r="M298" s="311"/>
      <c r="N298" s="312"/>
      <c r="O298" s="312"/>
      <c r="P298" s="312"/>
      <c r="Q298" s="312"/>
      <c r="R298" s="312"/>
      <c r="S298" s="312"/>
      <c r="T298" s="313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314" t="s">
        <v>223</v>
      </c>
      <c r="AU298" s="314" t="s">
        <v>82</v>
      </c>
      <c r="AV298" s="15" t="s">
        <v>80</v>
      </c>
      <c r="AW298" s="15" t="s">
        <v>30</v>
      </c>
      <c r="AX298" s="15" t="s">
        <v>73</v>
      </c>
      <c r="AY298" s="314" t="s">
        <v>174</v>
      </c>
    </row>
    <row r="299" spans="1:51" s="13" customFormat="1" ht="12">
      <c r="A299" s="13"/>
      <c r="B299" s="259"/>
      <c r="C299" s="260"/>
      <c r="D299" s="261" t="s">
        <v>223</v>
      </c>
      <c r="E299" s="262" t="s">
        <v>1</v>
      </c>
      <c r="F299" s="263" t="s">
        <v>1542</v>
      </c>
      <c r="G299" s="260"/>
      <c r="H299" s="264">
        <v>18.048</v>
      </c>
      <c r="I299" s="265"/>
      <c r="J299" s="260"/>
      <c r="K299" s="260"/>
      <c r="L299" s="266"/>
      <c r="M299" s="267"/>
      <c r="N299" s="268"/>
      <c r="O299" s="268"/>
      <c r="P299" s="268"/>
      <c r="Q299" s="268"/>
      <c r="R299" s="268"/>
      <c r="S299" s="268"/>
      <c r="T299" s="269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70" t="s">
        <v>223</v>
      </c>
      <c r="AU299" s="270" t="s">
        <v>82</v>
      </c>
      <c r="AV299" s="13" t="s">
        <v>82</v>
      </c>
      <c r="AW299" s="13" t="s">
        <v>30</v>
      </c>
      <c r="AX299" s="13" t="s">
        <v>73</v>
      </c>
      <c r="AY299" s="270" t="s">
        <v>174</v>
      </c>
    </row>
    <row r="300" spans="1:51" s="13" customFormat="1" ht="12">
      <c r="A300" s="13"/>
      <c r="B300" s="259"/>
      <c r="C300" s="260"/>
      <c r="D300" s="261" t="s">
        <v>223</v>
      </c>
      <c r="E300" s="262" t="s">
        <v>1</v>
      </c>
      <c r="F300" s="263" t="s">
        <v>1543</v>
      </c>
      <c r="G300" s="260"/>
      <c r="H300" s="264">
        <v>15.568</v>
      </c>
      <c r="I300" s="265"/>
      <c r="J300" s="260"/>
      <c r="K300" s="260"/>
      <c r="L300" s="266"/>
      <c r="M300" s="267"/>
      <c r="N300" s="268"/>
      <c r="O300" s="268"/>
      <c r="P300" s="268"/>
      <c r="Q300" s="268"/>
      <c r="R300" s="268"/>
      <c r="S300" s="268"/>
      <c r="T300" s="269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70" t="s">
        <v>223</v>
      </c>
      <c r="AU300" s="270" t="s">
        <v>82</v>
      </c>
      <c r="AV300" s="13" t="s">
        <v>82</v>
      </c>
      <c r="AW300" s="13" t="s">
        <v>30</v>
      </c>
      <c r="AX300" s="13" t="s">
        <v>73</v>
      </c>
      <c r="AY300" s="270" t="s">
        <v>174</v>
      </c>
    </row>
    <row r="301" spans="1:51" s="13" customFormat="1" ht="12">
      <c r="A301" s="13"/>
      <c r="B301" s="259"/>
      <c r="C301" s="260"/>
      <c r="D301" s="261" t="s">
        <v>223</v>
      </c>
      <c r="E301" s="262" t="s">
        <v>1</v>
      </c>
      <c r="F301" s="263" t="s">
        <v>1447</v>
      </c>
      <c r="G301" s="260"/>
      <c r="H301" s="264">
        <v>0.712</v>
      </c>
      <c r="I301" s="265"/>
      <c r="J301" s="260"/>
      <c r="K301" s="260"/>
      <c r="L301" s="266"/>
      <c r="M301" s="267"/>
      <c r="N301" s="268"/>
      <c r="O301" s="268"/>
      <c r="P301" s="268"/>
      <c r="Q301" s="268"/>
      <c r="R301" s="268"/>
      <c r="S301" s="268"/>
      <c r="T301" s="269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70" t="s">
        <v>223</v>
      </c>
      <c r="AU301" s="270" t="s">
        <v>82</v>
      </c>
      <c r="AV301" s="13" t="s">
        <v>82</v>
      </c>
      <c r="AW301" s="13" t="s">
        <v>30</v>
      </c>
      <c r="AX301" s="13" t="s">
        <v>73</v>
      </c>
      <c r="AY301" s="270" t="s">
        <v>174</v>
      </c>
    </row>
    <row r="302" spans="1:51" s="13" customFormat="1" ht="12">
      <c r="A302" s="13"/>
      <c r="B302" s="259"/>
      <c r="C302" s="260"/>
      <c r="D302" s="261" t="s">
        <v>223</v>
      </c>
      <c r="E302" s="262" t="s">
        <v>1</v>
      </c>
      <c r="F302" s="263" t="s">
        <v>1448</v>
      </c>
      <c r="G302" s="260"/>
      <c r="H302" s="264">
        <v>2.808</v>
      </c>
      <c r="I302" s="265"/>
      <c r="J302" s="260"/>
      <c r="K302" s="260"/>
      <c r="L302" s="266"/>
      <c r="M302" s="267"/>
      <c r="N302" s="268"/>
      <c r="O302" s="268"/>
      <c r="P302" s="268"/>
      <c r="Q302" s="268"/>
      <c r="R302" s="268"/>
      <c r="S302" s="268"/>
      <c r="T302" s="269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70" t="s">
        <v>223</v>
      </c>
      <c r="AU302" s="270" t="s">
        <v>82</v>
      </c>
      <c r="AV302" s="13" t="s">
        <v>82</v>
      </c>
      <c r="AW302" s="13" t="s">
        <v>30</v>
      </c>
      <c r="AX302" s="13" t="s">
        <v>73</v>
      </c>
      <c r="AY302" s="270" t="s">
        <v>174</v>
      </c>
    </row>
    <row r="303" spans="1:51" s="13" customFormat="1" ht="12">
      <c r="A303" s="13"/>
      <c r="B303" s="259"/>
      <c r="C303" s="260"/>
      <c r="D303" s="261" t="s">
        <v>223</v>
      </c>
      <c r="E303" s="262" t="s">
        <v>1</v>
      </c>
      <c r="F303" s="263" t="s">
        <v>1544</v>
      </c>
      <c r="G303" s="260"/>
      <c r="H303" s="264">
        <v>0.36</v>
      </c>
      <c r="I303" s="265"/>
      <c r="J303" s="260"/>
      <c r="K303" s="260"/>
      <c r="L303" s="266"/>
      <c r="M303" s="267"/>
      <c r="N303" s="268"/>
      <c r="O303" s="268"/>
      <c r="P303" s="268"/>
      <c r="Q303" s="268"/>
      <c r="R303" s="268"/>
      <c r="S303" s="268"/>
      <c r="T303" s="269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70" t="s">
        <v>223</v>
      </c>
      <c r="AU303" s="270" t="s">
        <v>82</v>
      </c>
      <c r="AV303" s="13" t="s">
        <v>82</v>
      </c>
      <c r="AW303" s="13" t="s">
        <v>30</v>
      </c>
      <c r="AX303" s="13" t="s">
        <v>73</v>
      </c>
      <c r="AY303" s="270" t="s">
        <v>174</v>
      </c>
    </row>
    <row r="304" spans="1:51" s="13" customFormat="1" ht="12">
      <c r="A304" s="13"/>
      <c r="B304" s="259"/>
      <c r="C304" s="260"/>
      <c r="D304" s="261" t="s">
        <v>223</v>
      </c>
      <c r="E304" s="262" t="s">
        <v>1</v>
      </c>
      <c r="F304" s="263" t="s">
        <v>1545</v>
      </c>
      <c r="G304" s="260"/>
      <c r="H304" s="264">
        <v>0.96</v>
      </c>
      <c r="I304" s="265"/>
      <c r="J304" s="260"/>
      <c r="K304" s="260"/>
      <c r="L304" s="266"/>
      <c r="M304" s="267"/>
      <c r="N304" s="268"/>
      <c r="O304" s="268"/>
      <c r="P304" s="268"/>
      <c r="Q304" s="268"/>
      <c r="R304" s="268"/>
      <c r="S304" s="268"/>
      <c r="T304" s="269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70" t="s">
        <v>223</v>
      </c>
      <c r="AU304" s="270" t="s">
        <v>82</v>
      </c>
      <c r="AV304" s="13" t="s">
        <v>82</v>
      </c>
      <c r="AW304" s="13" t="s">
        <v>30</v>
      </c>
      <c r="AX304" s="13" t="s">
        <v>73</v>
      </c>
      <c r="AY304" s="270" t="s">
        <v>174</v>
      </c>
    </row>
    <row r="305" spans="1:51" s="14" customFormat="1" ht="12">
      <c r="A305" s="14"/>
      <c r="B305" s="285"/>
      <c r="C305" s="286"/>
      <c r="D305" s="261" t="s">
        <v>223</v>
      </c>
      <c r="E305" s="287" t="s">
        <v>1</v>
      </c>
      <c r="F305" s="288" t="s">
        <v>521</v>
      </c>
      <c r="G305" s="286"/>
      <c r="H305" s="289">
        <v>46.224000000000004</v>
      </c>
      <c r="I305" s="290"/>
      <c r="J305" s="286"/>
      <c r="K305" s="286"/>
      <c r="L305" s="291"/>
      <c r="M305" s="302"/>
      <c r="N305" s="303"/>
      <c r="O305" s="303"/>
      <c r="P305" s="303"/>
      <c r="Q305" s="303"/>
      <c r="R305" s="303"/>
      <c r="S305" s="303"/>
      <c r="T305" s="30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95" t="s">
        <v>223</v>
      </c>
      <c r="AU305" s="295" t="s">
        <v>82</v>
      </c>
      <c r="AV305" s="14" t="s">
        <v>180</v>
      </c>
      <c r="AW305" s="14" t="s">
        <v>30</v>
      </c>
      <c r="AX305" s="14" t="s">
        <v>80</v>
      </c>
      <c r="AY305" s="295" t="s">
        <v>174</v>
      </c>
    </row>
    <row r="306" spans="1:31" s="2" customFormat="1" ht="6.95" customHeight="1">
      <c r="A306" s="39"/>
      <c r="B306" s="67"/>
      <c r="C306" s="68"/>
      <c r="D306" s="68"/>
      <c r="E306" s="68"/>
      <c r="F306" s="68"/>
      <c r="G306" s="68"/>
      <c r="H306" s="68"/>
      <c r="I306" s="193"/>
      <c r="J306" s="68"/>
      <c r="K306" s="68"/>
      <c r="L306" s="45"/>
      <c r="M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</row>
  </sheetData>
  <sheetProtection password="CC35" sheet="1" objects="1" scenarios="1" formatColumns="0" formatRows="0" autoFilter="0"/>
  <autoFilter ref="C127:K30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1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43.57421875" style="1" customWidth="1"/>
    <col min="7" max="7" width="6.00390625" style="1" customWidth="1"/>
    <col min="8" max="8" width="9.8515625" style="1" customWidth="1"/>
    <col min="9" max="9" width="17.28125" style="147" customWidth="1"/>
    <col min="10" max="10" width="17.28125" style="1" customWidth="1"/>
    <col min="11" max="11" width="17.28125" style="1" hidden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99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1"/>
      <c r="AT3" s="18" t="s">
        <v>82</v>
      </c>
    </row>
    <row r="4" spans="2:46" s="1" customFormat="1" ht="24.95" customHeight="1">
      <c r="B4" s="21"/>
      <c r="D4" s="151" t="s">
        <v>136</v>
      </c>
      <c r="I4" s="147"/>
      <c r="L4" s="21"/>
      <c r="M4" s="152" t="s">
        <v>10</v>
      </c>
      <c r="AT4" s="18" t="s">
        <v>4</v>
      </c>
    </row>
    <row r="5" spans="2:12" s="1" customFormat="1" ht="6.95" customHeight="1">
      <c r="B5" s="21"/>
      <c r="I5" s="147"/>
      <c r="L5" s="21"/>
    </row>
    <row r="6" spans="2:12" s="1" customFormat="1" ht="12" customHeight="1">
      <c r="B6" s="21"/>
      <c r="D6" s="153" t="s">
        <v>16</v>
      </c>
      <c r="I6" s="147"/>
      <c r="L6" s="21"/>
    </row>
    <row r="7" spans="2:12" s="1" customFormat="1" ht="24" customHeight="1">
      <c r="B7" s="21"/>
      <c r="E7" s="154" t="str">
        <f>'Rekapitulace stavby'!K6</f>
        <v>Revitalizace čistírny odpadních vod v areálu nemocnice Rychnov nad Kněžnou</v>
      </c>
      <c r="F7" s="153"/>
      <c r="G7" s="153"/>
      <c r="H7" s="153"/>
      <c r="I7" s="147"/>
      <c r="L7" s="21"/>
    </row>
    <row r="8" spans="2:12" s="1" customFormat="1" ht="12" customHeight="1">
      <c r="B8" s="21"/>
      <c r="D8" s="153" t="s">
        <v>137</v>
      </c>
      <c r="I8" s="147"/>
      <c r="L8" s="21"/>
    </row>
    <row r="9" spans="1:31" s="2" customFormat="1" ht="14.4" customHeight="1">
      <c r="A9" s="39"/>
      <c r="B9" s="45"/>
      <c r="C9" s="39"/>
      <c r="D9" s="39"/>
      <c r="E9" s="154" t="s">
        <v>138</v>
      </c>
      <c r="F9" s="39"/>
      <c r="G9" s="39"/>
      <c r="H9" s="39"/>
      <c r="I9" s="155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3" t="s">
        <v>139</v>
      </c>
      <c r="E10" s="39"/>
      <c r="F10" s="39"/>
      <c r="G10" s="39"/>
      <c r="H10" s="39"/>
      <c r="I10" s="155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4.4" customHeight="1">
      <c r="A11" s="39"/>
      <c r="B11" s="45"/>
      <c r="C11" s="39"/>
      <c r="D11" s="39"/>
      <c r="E11" s="156" t="s">
        <v>1546</v>
      </c>
      <c r="F11" s="39"/>
      <c r="G11" s="39"/>
      <c r="H11" s="39"/>
      <c r="I11" s="155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155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3" t="s">
        <v>18</v>
      </c>
      <c r="E13" s="39"/>
      <c r="F13" s="142" t="s">
        <v>1</v>
      </c>
      <c r="G13" s="39"/>
      <c r="H13" s="39"/>
      <c r="I13" s="157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3" t="s">
        <v>20</v>
      </c>
      <c r="E14" s="39"/>
      <c r="F14" s="142" t="s">
        <v>141</v>
      </c>
      <c r="G14" s="39"/>
      <c r="H14" s="39"/>
      <c r="I14" s="157" t="s">
        <v>22</v>
      </c>
      <c r="J14" s="158" t="str">
        <f>'Rekapitulace stavby'!AN8</f>
        <v>25. 8. 2020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155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3" t="s">
        <v>24</v>
      </c>
      <c r="E16" s="39"/>
      <c r="F16" s="39"/>
      <c r="G16" s="39"/>
      <c r="H16" s="39"/>
      <c r="I16" s="157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142</v>
      </c>
      <c r="F17" s="39"/>
      <c r="G17" s="39"/>
      <c r="H17" s="39"/>
      <c r="I17" s="157" t="s">
        <v>26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155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3" t="s">
        <v>27</v>
      </c>
      <c r="E19" s="39"/>
      <c r="F19" s="39"/>
      <c r="G19" s="39"/>
      <c r="H19" s="39"/>
      <c r="I19" s="157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7" t="s">
        <v>26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155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3" t="s">
        <v>29</v>
      </c>
      <c r="E22" s="39"/>
      <c r="F22" s="39"/>
      <c r="G22" s="39"/>
      <c r="H22" s="39"/>
      <c r="I22" s="157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143</v>
      </c>
      <c r="F23" s="39"/>
      <c r="G23" s="39"/>
      <c r="H23" s="39"/>
      <c r="I23" s="157" t="s">
        <v>26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155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3" t="s">
        <v>31</v>
      </c>
      <c r="E25" s="39"/>
      <c r="F25" s="39"/>
      <c r="G25" s="39"/>
      <c r="H25" s="39"/>
      <c r="I25" s="157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144</v>
      </c>
      <c r="F26" s="39"/>
      <c r="G26" s="39"/>
      <c r="H26" s="39"/>
      <c r="I26" s="157" t="s">
        <v>26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155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3" t="s">
        <v>32</v>
      </c>
      <c r="E28" s="39"/>
      <c r="F28" s="39"/>
      <c r="G28" s="39"/>
      <c r="H28" s="39"/>
      <c r="I28" s="155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4.4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155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4"/>
      <c r="E31" s="164"/>
      <c r="F31" s="164"/>
      <c r="G31" s="164"/>
      <c r="H31" s="164"/>
      <c r="I31" s="165"/>
      <c r="J31" s="164"/>
      <c r="K31" s="164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6" t="s">
        <v>33</v>
      </c>
      <c r="E32" s="39"/>
      <c r="F32" s="39"/>
      <c r="G32" s="39"/>
      <c r="H32" s="39"/>
      <c r="I32" s="155"/>
      <c r="J32" s="167">
        <f>ROUND(J127,2)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4"/>
      <c r="E33" s="164"/>
      <c r="F33" s="164"/>
      <c r="G33" s="164"/>
      <c r="H33" s="164"/>
      <c r="I33" s="165"/>
      <c r="J33" s="164"/>
      <c r="K33" s="164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8" t="s">
        <v>35</v>
      </c>
      <c r="G34" s="39"/>
      <c r="H34" s="39"/>
      <c r="I34" s="169" t="s">
        <v>34</v>
      </c>
      <c r="J34" s="168" t="s">
        <v>36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70" t="s">
        <v>37</v>
      </c>
      <c r="E35" s="153" t="s">
        <v>38</v>
      </c>
      <c r="F35" s="171">
        <f>ROUND((SUM(BE127:BE190)),2)</f>
        <v>0</v>
      </c>
      <c r="G35" s="39"/>
      <c r="H35" s="39"/>
      <c r="I35" s="172">
        <v>0.21</v>
      </c>
      <c r="J35" s="171">
        <f>ROUND(((SUM(BE127:BE190))*I35),2)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3" t="s">
        <v>39</v>
      </c>
      <c r="F36" s="171">
        <f>ROUND((SUM(BF127:BF190)),2)</f>
        <v>0</v>
      </c>
      <c r="G36" s="39"/>
      <c r="H36" s="39"/>
      <c r="I36" s="172">
        <v>0.15</v>
      </c>
      <c r="J36" s="171">
        <f>ROUND(((SUM(BF127:BF190))*I36),2)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3" t="s">
        <v>40</v>
      </c>
      <c r="F37" s="171">
        <f>ROUND((SUM(BG127:BG190)),2)</f>
        <v>0</v>
      </c>
      <c r="G37" s="39"/>
      <c r="H37" s="39"/>
      <c r="I37" s="172">
        <v>0.21</v>
      </c>
      <c r="J37" s="171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3" t="s">
        <v>41</v>
      </c>
      <c r="F38" s="171">
        <f>ROUND((SUM(BH127:BH190)),2)</f>
        <v>0</v>
      </c>
      <c r="G38" s="39"/>
      <c r="H38" s="39"/>
      <c r="I38" s="172">
        <v>0.15</v>
      </c>
      <c r="J38" s="171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3" t="s">
        <v>42</v>
      </c>
      <c r="F39" s="171">
        <f>ROUND((SUM(BI127:BI190)),2)</f>
        <v>0</v>
      </c>
      <c r="G39" s="39"/>
      <c r="H39" s="39"/>
      <c r="I39" s="172">
        <v>0</v>
      </c>
      <c r="J39" s="171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155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73"/>
      <c r="D41" s="174" t="s">
        <v>43</v>
      </c>
      <c r="E41" s="175"/>
      <c r="F41" s="175"/>
      <c r="G41" s="176" t="s">
        <v>44</v>
      </c>
      <c r="H41" s="177" t="s">
        <v>45</v>
      </c>
      <c r="I41" s="178"/>
      <c r="J41" s="179">
        <f>SUM(J32:J39)</f>
        <v>0</v>
      </c>
      <c r="K41" s="180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155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I43" s="147"/>
      <c r="L43" s="21"/>
    </row>
    <row r="44" spans="2:12" s="1" customFormat="1" ht="14.4" customHeight="1">
      <c r="B44" s="21"/>
      <c r="I44" s="147"/>
      <c r="L44" s="21"/>
    </row>
    <row r="45" spans="2:12" s="1" customFormat="1" ht="14.4" customHeight="1">
      <c r="B45" s="21"/>
      <c r="I45" s="147"/>
      <c r="L45" s="21"/>
    </row>
    <row r="46" spans="2:12" s="1" customFormat="1" ht="14.4" customHeight="1">
      <c r="B46" s="21"/>
      <c r="I46" s="147"/>
      <c r="L46" s="21"/>
    </row>
    <row r="47" spans="2:12" s="1" customFormat="1" ht="14.4" customHeight="1">
      <c r="B47" s="21"/>
      <c r="I47" s="147"/>
      <c r="L47" s="21"/>
    </row>
    <row r="48" spans="2:12" s="1" customFormat="1" ht="14.4" customHeight="1">
      <c r="B48" s="21"/>
      <c r="I48" s="147"/>
      <c r="L48" s="21"/>
    </row>
    <row r="49" spans="2:12" s="1" customFormat="1" ht="14.4" customHeight="1">
      <c r="B49" s="21"/>
      <c r="I49" s="147"/>
      <c r="L49" s="21"/>
    </row>
    <row r="50" spans="2:12" s="2" customFormat="1" ht="14.4" customHeight="1">
      <c r="B50" s="64"/>
      <c r="D50" s="181" t="s">
        <v>46</v>
      </c>
      <c r="E50" s="182"/>
      <c r="F50" s="182"/>
      <c r="G50" s="181" t="s">
        <v>47</v>
      </c>
      <c r="H50" s="182"/>
      <c r="I50" s="183"/>
      <c r="J50" s="182"/>
      <c r="K50" s="182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84" t="s">
        <v>48</v>
      </c>
      <c r="E61" s="185"/>
      <c r="F61" s="186" t="s">
        <v>49</v>
      </c>
      <c r="G61" s="184" t="s">
        <v>48</v>
      </c>
      <c r="H61" s="185"/>
      <c r="I61" s="187"/>
      <c r="J61" s="188" t="s">
        <v>49</v>
      </c>
      <c r="K61" s="185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81" t="s">
        <v>50</v>
      </c>
      <c r="E65" s="189"/>
      <c r="F65" s="189"/>
      <c r="G65" s="181" t="s">
        <v>51</v>
      </c>
      <c r="H65" s="189"/>
      <c r="I65" s="190"/>
      <c r="J65" s="189"/>
      <c r="K65" s="18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84" t="s">
        <v>48</v>
      </c>
      <c r="E76" s="185"/>
      <c r="F76" s="186" t="s">
        <v>49</v>
      </c>
      <c r="G76" s="184" t="s">
        <v>48</v>
      </c>
      <c r="H76" s="185"/>
      <c r="I76" s="187"/>
      <c r="J76" s="188" t="s">
        <v>49</v>
      </c>
      <c r="K76" s="185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145</v>
      </c>
      <c r="D82" s="41"/>
      <c r="E82" s="41"/>
      <c r="F82" s="41"/>
      <c r="G82" s="41"/>
      <c r="H82" s="41"/>
      <c r="I82" s="155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55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55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4" customHeight="1">
      <c r="A85" s="39"/>
      <c r="B85" s="40"/>
      <c r="C85" s="41"/>
      <c r="D85" s="41"/>
      <c r="E85" s="197" t="str">
        <f>E7</f>
        <v>Revitalizace čistírny odpadních vod v areálu nemocnice Rychnov nad Kněžnou</v>
      </c>
      <c r="F85" s="33"/>
      <c r="G85" s="33"/>
      <c r="H85" s="33"/>
      <c r="I85" s="155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137</v>
      </c>
      <c r="D86" s="23"/>
      <c r="E86" s="23"/>
      <c r="F86" s="23"/>
      <c r="G86" s="23"/>
      <c r="H86" s="23"/>
      <c r="I86" s="147"/>
      <c r="J86" s="23"/>
      <c r="K86" s="23"/>
      <c r="L86" s="21"/>
    </row>
    <row r="87" spans="1:31" s="2" customFormat="1" ht="14.4" customHeight="1">
      <c r="A87" s="39"/>
      <c r="B87" s="40"/>
      <c r="C87" s="41"/>
      <c r="D87" s="41"/>
      <c r="E87" s="197" t="s">
        <v>138</v>
      </c>
      <c r="F87" s="41"/>
      <c r="G87" s="41"/>
      <c r="H87" s="41"/>
      <c r="I87" s="155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139</v>
      </c>
      <c r="D88" s="41"/>
      <c r="E88" s="41"/>
      <c r="F88" s="41"/>
      <c r="G88" s="41"/>
      <c r="H88" s="41"/>
      <c r="I88" s="155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4.4" customHeight="1">
      <c r="A89" s="39"/>
      <c r="B89" s="40"/>
      <c r="C89" s="41"/>
      <c r="D89" s="41"/>
      <c r="E89" s="77" t="str">
        <f>E11</f>
        <v>RYCHNOV 05 - SO 05 Objekt nádrže síranu</v>
      </c>
      <c r="F89" s="41"/>
      <c r="G89" s="41"/>
      <c r="H89" s="41"/>
      <c r="I89" s="155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55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Rychnov nad Kněžnou</v>
      </c>
      <c r="G91" s="41"/>
      <c r="H91" s="41"/>
      <c r="I91" s="157" t="s">
        <v>22</v>
      </c>
      <c r="J91" s="80" t="str">
        <f>IF(J14="","",J14)</f>
        <v>25. 8. 2020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155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6.4" customHeight="1">
      <c r="A93" s="39"/>
      <c r="B93" s="40"/>
      <c r="C93" s="33" t="s">
        <v>24</v>
      </c>
      <c r="D93" s="41"/>
      <c r="E93" s="41"/>
      <c r="F93" s="28" t="str">
        <f>E17</f>
        <v xml:space="preserve">Královéhradecký kraj </v>
      </c>
      <c r="G93" s="41"/>
      <c r="H93" s="41"/>
      <c r="I93" s="157" t="s">
        <v>29</v>
      </c>
      <c r="J93" s="37" t="str">
        <f>E23</f>
        <v xml:space="preserve">MK PROFI Hradec Králové 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6.4" customHeight="1">
      <c r="A94" s="39"/>
      <c r="B94" s="40"/>
      <c r="C94" s="33" t="s">
        <v>27</v>
      </c>
      <c r="D94" s="41"/>
      <c r="E94" s="41"/>
      <c r="F94" s="28" t="str">
        <f>IF(E20="","",E20)</f>
        <v>Vyplň údaj</v>
      </c>
      <c r="G94" s="41"/>
      <c r="H94" s="41"/>
      <c r="I94" s="157" t="s">
        <v>31</v>
      </c>
      <c r="J94" s="37" t="str">
        <f>E26</f>
        <v>Ing.Pavel Michálek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55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98" t="s">
        <v>146</v>
      </c>
      <c r="D96" s="199"/>
      <c r="E96" s="199"/>
      <c r="F96" s="199"/>
      <c r="G96" s="199"/>
      <c r="H96" s="199"/>
      <c r="I96" s="200"/>
      <c r="J96" s="201" t="s">
        <v>147</v>
      </c>
      <c r="K96" s="199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155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202" t="s">
        <v>148</v>
      </c>
      <c r="D98" s="41"/>
      <c r="E98" s="41"/>
      <c r="F98" s="41"/>
      <c r="G98" s="41"/>
      <c r="H98" s="41"/>
      <c r="I98" s="155"/>
      <c r="J98" s="111">
        <f>J127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149</v>
      </c>
    </row>
    <row r="99" spans="1:31" s="9" customFormat="1" ht="24.95" customHeight="1">
      <c r="A99" s="9"/>
      <c r="B99" s="203"/>
      <c r="C99" s="204"/>
      <c r="D99" s="205" t="s">
        <v>150</v>
      </c>
      <c r="E99" s="206"/>
      <c r="F99" s="206"/>
      <c r="G99" s="206"/>
      <c r="H99" s="206"/>
      <c r="I99" s="207"/>
      <c r="J99" s="208">
        <f>J128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0"/>
      <c r="C100" s="134"/>
      <c r="D100" s="211" t="s">
        <v>151</v>
      </c>
      <c r="E100" s="212"/>
      <c r="F100" s="212"/>
      <c r="G100" s="212"/>
      <c r="H100" s="212"/>
      <c r="I100" s="213"/>
      <c r="J100" s="214">
        <f>J129</f>
        <v>0</v>
      </c>
      <c r="K100" s="134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0"/>
      <c r="C101" s="134"/>
      <c r="D101" s="211" t="s">
        <v>1181</v>
      </c>
      <c r="E101" s="212"/>
      <c r="F101" s="212"/>
      <c r="G101" s="212"/>
      <c r="H101" s="212"/>
      <c r="I101" s="213"/>
      <c r="J101" s="214">
        <f>J137</f>
        <v>0</v>
      </c>
      <c r="K101" s="134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0"/>
      <c r="C102" s="134"/>
      <c r="D102" s="211" t="s">
        <v>154</v>
      </c>
      <c r="E102" s="212"/>
      <c r="F102" s="212"/>
      <c r="G102" s="212"/>
      <c r="H102" s="212"/>
      <c r="I102" s="213"/>
      <c r="J102" s="214">
        <f>J167</f>
        <v>0</v>
      </c>
      <c r="K102" s="134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203"/>
      <c r="C103" s="204"/>
      <c r="D103" s="205" t="s">
        <v>157</v>
      </c>
      <c r="E103" s="206"/>
      <c r="F103" s="206"/>
      <c r="G103" s="206"/>
      <c r="H103" s="206"/>
      <c r="I103" s="207"/>
      <c r="J103" s="208">
        <f>J171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210"/>
      <c r="C104" s="134"/>
      <c r="D104" s="211" t="s">
        <v>158</v>
      </c>
      <c r="E104" s="212"/>
      <c r="F104" s="212"/>
      <c r="G104" s="212"/>
      <c r="H104" s="212"/>
      <c r="I104" s="213"/>
      <c r="J104" s="214">
        <f>J172</f>
        <v>0</v>
      </c>
      <c r="K104" s="134"/>
      <c r="L104" s="21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0"/>
      <c r="C105" s="134"/>
      <c r="D105" s="211" t="s">
        <v>421</v>
      </c>
      <c r="E105" s="212"/>
      <c r="F105" s="212"/>
      <c r="G105" s="212"/>
      <c r="H105" s="212"/>
      <c r="I105" s="213"/>
      <c r="J105" s="214">
        <f>J186</f>
        <v>0</v>
      </c>
      <c r="K105" s="134"/>
      <c r="L105" s="21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9"/>
      <c r="B106" s="40"/>
      <c r="C106" s="41"/>
      <c r="D106" s="41"/>
      <c r="E106" s="41"/>
      <c r="F106" s="41"/>
      <c r="G106" s="41"/>
      <c r="H106" s="41"/>
      <c r="I106" s="155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67"/>
      <c r="C107" s="68"/>
      <c r="D107" s="68"/>
      <c r="E107" s="68"/>
      <c r="F107" s="68"/>
      <c r="G107" s="68"/>
      <c r="H107" s="68"/>
      <c r="I107" s="193"/>
      <c r="J107" s="68"/>
      <c r="K107" s="68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11" spans="1:31" s="2" customFormat="1" ht="6.95" customHeight="1">
      <c r="A111" s="39"/>
      <c r="B111" s="69"/>
      <c r="C111" s="70"/>
      <c r="D111" s="70"/>
      <c r="E111" s="70"/>
      <c r="F111" s="70"/>
      <c r="G111" s="70"/>
      <c r="H111" s="70"/>
      <c r="I111" s="196"/>
      <c r="J111" s="70"/>
      <c r="K111" s="70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4.95" customHeight="1">
      <c r="A112" s="39"/>
      <c r="B112" s="40"/>
      <c r="C112" s="24" t="s">
        <v>159</v>
      </c>
      <c r="D112" s="41"/>
      <c r="E112" s="41"/>
      <c r="F112" s="41"/>
      <c r="G112" s="41"/>
      <c r="H112" s="41"/>
      <c r="I112" s="155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155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16</v>
      </c>
      <c r="D114" s="41"/>
      <c r="E114" s="41"/>
      <c r="F114" s="41"/>
      <c r="G114" s="41"/>
      <c r="H114" s="41"/>
      <c r="I114" s="155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" customHeight="1">
      <c r="A115" s="39"/>
      <c r="B115" s="40"/>
      <c r="C115" s="41"/>
      <c r="D115" s="41"/>
      <c r="E115" s="197" t="str">
        <f>E7</f>
        <v>Revitalizace čistírny odpadních vod v areálu nemocnice Rychnov nad Kněžnou</v>
      </c>
      <c r="F115" s="33"/>
      <c r="G115" s="33"/>
      <c r="H115" s="33"/>
      <c r="I115" s="155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2:12" s="1" customFormat="1" ht="12" customHeight="1">
      <c r="B116" s="22"/>
      <c r="C116" s="33" t="s">
        <v>137</v>
      </c>
      <c r="D116" s="23"/>
      <c r="E116" s="23"/>
      <c r="F116" s="23"/>
      <c r="G116" s="23"/>
      <c r="H116" s="23"/>
      <c r="I116" s="147"/>
      <c r="J116" s="23"/>
      <c r="K116" s="23"/>
      <c r="L116" s="21"/>
    </row>
    <row r="117" spans="1:31" s="2" customFormat="1" ht="14.4" customHeight="1">
      <c r="A117" s="39"/>
      <c r="B117" s="40"/>
      <c r="C117" s="41"/>
      <c r="D117" s="41"/>
      <c r="E117" s="197" t="s">
        <v>138</v>
      </c>
      <c r="F117" s="41"/>
      <c r="G117" s="41"/>
      <c r="H117" s="41"/>
      <c r="I117" s="155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139</v>
      </c>
      <c r="D118" s="41"/>
      <c r="E118" s="41"/>
      <c r="F118" s="41"/>
      <c r="G118" s="41"/>
      <c r="H118" s="41"/>
      <c r="I118" s="155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4.4" customHeight="1">
      <c r="A119" s="39"/>
      <c r="B119" s="40"/>
      <c r="C119" s="41"/>
      <c r="D119" s="41"/>
      <c r="E119" s="77" t="str">
        <f>E11</f>
        <v>RYCHNOV 05 - SO 05 Objekt nádrže síranu</v>
      </c>
      <c r="F119" s="41"/>
      <c r="G119" s="41"/>
      <c r="H119" s="41"/>
      <c r="I119" s="155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155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20</v>
      </c>
      <c r="D121" s="41"/>
      <c r="E121" s="41"/>
      <c r="F121" s="28" t="str">
        <f>F14</f>
        <v>Rychnov nad Kněžnou</v>
      </c>
      <c r="G121" s="41"/>
      <c r="H121" s="41"/>
      <c r="I121" s="157" t="s">
        <v>22</v>
      </c>
      <c r="J121" s="80" t="str">
        <f>IF(J14="","",J14)</f>
        <v>25. 8. 2020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155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26.4" customHeight="1">
      <c r="A123" s="39"/>
      <c r="B123" s="40"/>
      <c r="C123" s="33" t="s">
        <v>24</v>
      </c>
      <c r="D123" s="41"/>
      <c r="E123" s="41"/>
      <c r="F123" s="28" t="str">
        <f>E17</f>
        <v xml:space="preserve">Královéhradecký kraj </v>
      </c>
      <c r="G123" s="41"/>
      <c r="H123" s="41"/>
      <c r="I123" s="157" t="s">
        <v>29</v>
      </c>
      <c r="J123" s="37" t="str">
        <f>E23</f>
        <v xml:space="preserve">MK PROFI Hradec Králové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26.4" customHeight="1">
      <c r="A124" s="39"/>
      <c r="B124" s="40"/>
      <c r="C124" s="33" t="s">
        <v>27</v>
      </c>
      <c r="D124" s="41"/>
      <c r="E124" s="41"/>
      <c r="F124" s="28" t="str">
        <f>IF(E20="","",E20)</f>
        <v>Vyplň údaj</v>
      </c>
      <c r="G124" s="41"/>
      <c r="H124" s="41"/>
      <c r="I124" s="157" t="s">
        <v>31</v>
      </c>
      <c r="J124" s="37" t="str">
        <f>E26</f>
        <v>Ing.Pavel Michálek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0.3" customHeight="1">
      <c r="A125" s="39"/>
      <c r="B125" s="40"/>
      <c r="C125" s="41"/>
      <c r="D125" s="41"/>
      <c r="E125" s="41"/>
      <c r="F125" s="41"/>
      <c r="G125" s="41"/>
      <c r="H125" s="41"/>
      <c r="I125" s="155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11" customFormat="1" ht="29.25" customHeight="1">
      <c r="A126" s="216"/>
      <c r="B126" s="217"/>
      <c r="C126" s="218" t="s">
        <v>160</v>
      </c>
      <c r="D126" s="219" t="s">
        <v>58</v>
      </c>
      <c r="E126" s="219" t="s">
        <v>54</v>
      </c>
      <c r="F126" s="219" t="s">
        <v>55</v>
      </c>
      <c r="G126" s="219" t="s">
        <v>161</v>
      </c>
      <c r="H126" s="219" t="s">
        <v>162</v>
      </c>
      <c r="I126" s="220" t="s">
        <v>163</v>
      </c>
      <c r="J126" s="221" t="s">
        <v>147</v>
      </c>
      <c r="K126" s="222" t="s">
        <v>164</v>
      </c>
      <c r="L126" s="223"/>
      <c r="M126" s="101" t="s">
        <v>1</v>
      </c>
      <c r="N126" s="102" t="s">
        <v>37</v>
      </c>
      <c r="O126" s="102" t="s">
        <v>165</v>
      </c>
      <c r="P126" s="102" t="s">
        <v>166</v>
      </c>
      <c r="Q126" s="102" t="s">
        <v>167</v>
      </c>
      <c r="R126" s="102" t="s">
        <v>168</v>
      </c>
      <c r="S126" s="102" t="s">
        <v>169</v>
      </c>
      <c r="T126" s="103" t="s">
        <v>170</v>
      </c>
      <c r="U126" s="216"/>
      <c r="V126" s="216"/>
      <c r="W126" s="216"/>
      <c r="X126" s="216"/>
      <c r="Y126" s="216"/>
      <c r="Z126" s="216"/>
      <c r="AA126" s="216"/>
      <c r="AB126" s="216"/>
      <c r="AC126" s="216"/>
      <c r="AD126" s="216"/>
      <c r="AE126" s="216"/>
    </row>
    <row r="127" spans="1:63" s="2" customFormat="1" ht="22.8" customHeight="1">
      <c r="A127" s="39"/>
      <c r="B127" s="40"/>
      <c r="C127" s="108" t="s">
        <v>171</v>
      </c>
      <c r="D127" s="41"/>
      <c r="E127" s="41"/>
      <c r="F127" s="41"/>
      <c r="G127" s="41"/>
      <c r="H127" s="41"/>
      <c r="I127" s="155"/>
      <c r="J127" s="224">
        <f>BK127</f>
        <v>0</v>
      </c>
      <c r="K127" s="41"/>
      <c r="L127" s="45"/>
      <c r="M127" s="104"/>
      <c r="N127" s="225"/>
      <c r="O127" s="105"/>
      <c r="P127" s="226">
        <f>P128+P171</f>
        <v>0</v>
      </c>
      <c r="Q127" s="105"/>
      <c r="R127" s="226">
        <f>R128+R171</f>
        <v>0.0030599999999999994</v>
      </c>
      <c r="S127" s="105"/>
      <c r="T127" s="227">
        <f>T128+T171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72</v>
      </c>
      <c r="AU127" s="18" t="s">
        <v>149</v>
      </c>
      <c r="BK127" s="228">
        <f>BK128+BK171</f>
        <v>0</v>
      </c>
    </row>
    <row r="128" spans="1:63" s="12" customFormat="1" ht="25.9" customHeight="1">
      <c r="A128" s="12"/>
      <c r="B128" s="229"/>
      <c r="C128" s="230"/>
      <c r="D128" s="231" t="s">
        <v>72</v>
      </c>
      <c r="E128" s="232" t="s">
        <v>172</v>
      </c>
      <c r="F128" s="232" t="s">
        <v>173</v>
      </c>
      <c r="G128" s="230"/>
      <c r="H128" s="230"/>
      <c r="I128" s="233"/>
      <c r="J128" s="234">
        <f>BK128</f>
        <v>0</v>
      </c>
      <c r="K128" s="230"/>
      <c r="L128" s="235"/>
      <c r="M128" s="236"/>
      <c r="N128" s="237"/>
      <c r="O128" s="237"/>
      <c r="P128" s="238">
        <f>P129+P137+P167</f>
        <v>0</v>
      </c>
      <c r="Q128" s="237"/>
      <c r="R128" s="238">
        <f>R129+R137+R167</f>
        <v>0.0030599999999999994</v>
      </c>
      <c r="S128" s="237"/>
      <c r="T128" s="239">
        <f>T129+T137+T167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40" t="s">
        <v>80</v>
      </c>
      <c r="AT128" s="241" t="s">
        <v>72</v>
      </c>
      <c r="AU128" s="241" t="s">
        <v>73</v>
      </c>
      <c r="AY128" s="240" t="s">
        <v>174</v>
      </c>
      <c r="BK128" s="242">
        <f>BK129+BK137+BK167</f>
        <v>0</v>
      </c>
    </row>
    <row r="129" spans="1:63" s="12" customFormat="1" ht="22.8" customHeight="1">
      <c r="A129" s="12"/>
      <c r="B129" s="229"/>
      <c r="C129" s="230"/>
      <c r="D129" s="231" t="s">
        <v>72</v>
      </c>
      <c r="E129" s="243" t="s">
        <v>80</v>
      </c>
      <c r="F129" s="243" t="s">
        <v>175</v>
      </c>
      <c r="G129" s="230"/>
      <c r="H129" s="230"/>
      <c r="I129" s="233"/>
      <c r="J129" s="244">
        <f>BK129</f>
        <v>0</v>
      </c>
      <c r="K129" s="230"/>
      <c r="L129" s="235"/>
      <c r="M129" s="236"/>
      <c r="N129" s="237"/>
      <c r="O129" s="237"/>
      <c r="P129" s="238">
        <f>SUM(P130:P136)</f>
        <v>0</v>
      </c>
      <c r="Q129" s="237"/>
      <c r="R129" s="238">
        <f>SUM(R130:R136)</f>
        <v>0</v>
      </c>
      <c r="S129" s="237"/>
      <c r="T129" s="239">
        <f>SUM(T130:T136)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40" t="s">
        <v>80</v>
      </c>
      <c r="AT129" s="241" t="s">
        <v>72</v>
      </c>
      <c r="AU129" s="241" t="s">
        <v>80</v>
      </c>
      <c r="AY129" s="240" t="s">
        <v>174</v>
      </c>
      <c r="BK129" s="242">
        <f>SUM(BK130:BK136)</f>
        <v>0</v>
      </c>
    </row>
    <row r="130" spans="1:65" s="2" customFormat="1" ht="21.6" customHeight="1">
      <c r="A130" s="39"/>
      <c r="B130" s="40"/>
      <c r="C130" s="245" t="s">
        <v>80</v>
      </c>
      <c r="D130" s="245" t="s">
        <v>176</v>
      </c>
      <c r="E130" s="246" t="s">
        <v>1547</v>
      </c>
      <c r="F130" s="247" t="s">
        <v>1548</v>
      </c>
      <c r="G130" s="248" t="s">
        <v>221</v>
      </c>
      <c r="H130" s="249">
        <v>1.8</v>
      </c>
      <c r="I130" s="250"/>
      <c r="J130" s="251">
        <f>ROUND(I130*H130,2)</f>
        <v>0</v>
      </c>
      <c r="K130" s="252"/>
      <c r="L130" s="45"/>
      <c r="M130" s="253" t="s">
        <v>1</v>
      </c>
      <c r="N130" s="254" t="s">
        <v>38</v>
      </c>
      <c r="O130" s="92"/>
      <c r="P130" s="255">
        <f>O130*H130</f>
        <v>0</v>
      </c>
      <c r="Q130" s="255">
        <v>0</v>
      </c>
      <c r="R130" s="255">
        <f>Q130*H130</f>
        <v>0</v>
      </c>
      <c r="S130" s="255">
        <v>0</v>
      </c>
      <c r="T130" s="256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57" t="s">
        <v>180</v>
      </c>
      <c r="AT130" s="257" t="s">
        <v>176</v>
      </c>
      <c r="AU130" s="257" t="s">
        <v>82</v>
      </c>
      <c r="AY130" s="18" t="s">
        <v>174</v>
      </c>
      <c r="BE130" s="258">
        <f>IF(N130="základní",J130,0)</f>
        <v>0</v>
      </c>
      <c r="BF130" s="258">
        <f>IF(N130="snížená",J130,0)</f>
        <v>0</v>
      </c>
      <c r="BG130" s="258">
        <f>IF(N130="zákl. přenesená",J130,0)</f>
        <v>0</v>
      </c>
      <c r="BH130" s="258">
        <f>IF(N130="sníž. přenesená",J130,0)</f>
        <v>0</v>
      </c>
      <c r="BI130" s="258">
        <f>IF(N130="nulová",J130,0)</f>
        <v>0</v>
      </c>
      <c r="BJ130" s="18" t="s">
        <v>80</v>
      </c>
      <c r="BK130" s="258">
        <f>ROUND(I130*H130,2)</f>
        <v>0</v>
      </c>
      <c r="BL130" s="18" t="s">
        <v>180</v>
      </c>
      <c r="BM130" s="257" t="s">
        <v>1549</v>
      </c>
    </row>
    <row r="131" spans="1:65" s="2" customFormat="1" ht="21.6" customHeight="1">
      <c r="A131" s="39"/>
      <c r="B131" s="40"/>
      <c r="C131" s="245" t="s">
        <v>82</v>
      </c>
      <c r="D131" s="245" t="s">
        <v>176</v>
      </c>
      <c r="E131" s="246" t="s">
        <v>1550</v>
      </c>
      <c r="F131" s="247" t="s">
        <v>1551</v>
      </c>
      <c r="G131" s="248" t="s">
        <v>221</v>
      </c>
      <c r="H131" s="249">
        <v>1.8</v>
      </c>
      <c r="I131" s="250"/>
      <c r="J131" s="251">
        <f>ROUND(I131*H131,2)</f>
        <v>0</v>
      </c>
      <c r="K131" s="252"/>
      <c r="L131" s="45"/>
      <c r="M131" s="253" t="s">
        <v>1</v>
      </c>
      <c r="N131" s="254" t="s">
        <v>38</v>
      </c>
      <c r="O131" s="92"/>
      <c r="P131" s="255">
        <f>O131*H131</f>
        <v>0</v>
      </c>
      <c r="Q131" s="255">
        <v>0</v>
      </c>
      <c r="R131" s="255">
        <f>Q131*H131</f>
        <v>0</v>
      </c>
      <c r="S131" s="255">
        <v>0</v>
      </c>
      <c r="T131" s="256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57" t="s">
        <v>180</v>
      </c>
      <c r="AT131" s="257" t="s">
        <v>176</v>
      </c>
      <c r="AU131" s="257" t="s">
        <v>82</v>
      </c>
      <c r="AY131" s="18" t="s">
        <v>174</v>
      </c>
      <c r="BE131" s="258">
        <f>IF(N131="základní",J131,0)</f>
        <v>0</v>
      </c>
      <c r="BF131" s="258">
        <f>IF(N131="snížená",J131,0)</f>
        <v>0</v>
      </c>
      <c r="BG131" s="258">
        <f>IF(N131="zákl. přenesená",J131,0)</f>
        <v>0</v>
      </c>
      <c r="BH131" s="258">
        <f>IF(N131="sníž. přenesená",J131,0)</f>
        <v>0</v>
      </c>
      <c r="BI131" s="258">
        <f>IF(N131="nulová",J131,0)</f>
        <v>0</v>
      </c>
      <c r="BJ131" s="18" t="s">
        <v>80</v>
      </c>
      <c r="BK131" s="258">
        <f>ROUND(I131*H131,2)</f>
        <v>0</v>
      </c>
      <c r="BL131" s="18" t="s">
        <v>180</v>
      </c>
      <c r="BM131" s="257" t="s">
        <v>1552</v>
      </c>
    </row>
    <row r="132" spans="1:51" s="13" customFormat="1" ht="12">
      <c r="A132" s="13"/>
      <c r="B132" s="259"/>
      <c r="C132" s="260"/>
      <c r="D132" s="261" t="s">
        <v>223</v>
      </c>
      <c r="E132" s="262" t="s">
        <v>1</v>
      </c>
      <c r="F132" s="263" t="s">
        <v>1553</v>
      </c>
      <c r="G132" s="260"/>
      <c r="H132" s="264">
        <v>1.8</v>
      </c>
      <c r="I132" s="265"/>
      <c r="J132" s="260"/>
      <c r="K132" s="260"/>
      <c r="L132" s="266"/>
      <c r="M132" s="267"/>
      <c r="N132" s="268"/>
      <c r="O132" s="268"/>
      <c r="P132" s="268"/>
      <c r="Q132" s="268"/>
      <c r="R132" s="268"/>
      <c r="S132" s="268"/>
      <c r="T132" s="26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70" t="s">
        <v>223</v>
      </c>
      <c r="AU132" s="270" t="s">
        <v>82</v>
      </c>
      <c r="AV132" s="13" t="s">
        <v>82</v>
      </c>
      <c r="AW132" s="13" t="s">
        <v>30</v>
      </c>
      <c r="AX132" s="13" t="s">
        <v>73</v>
      </c>
      <c r="AY132" s="270" t="s">
        <v>174</v>
      </c>
    </row>
    <row r="133" spans="1:51" s="14" customFormat="1" ht="12">
      <c r="A133" s="14"/>
      <c r="B133" s="285"/>
      <c r="C133" s="286"/>
      <c r="D133" s="261" t="s">
        <v>223</v>
      </c>
      <c r="E133" s="287" t="s">
        <v>1</v>
      </c>
      <c r="F133" s="288" t="s">
        <v>521</v>
      </c>
      <c r="G133" s="286"/>
      <c r="H133" s="289">
        <v>1.8</v>
      </c>
      <c r="I133" s="290"/>
      <c r="J133" s="286"/>
      <c r="K133" s="286"/>
      <c r="L133" s="291"/>
      <c r="M133" s="292"/>
      <c r="N133" s="293"/>
      <c r="O133" s="293"/>
      <c r="P133" s="293"/>
      <c r="Q133" s="293"/>
      <c r="R133" s="293"/>
      <c r="S133" s="293"/>
      <c r="T133" s="29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95" t="s">
        <v>223</v>
      </c>
      <c r="AU133" s="295" t="s">
        <v>82</v>
      </c>
      <c r="AV133" s="14" t="s">
        <v>180</v>
      </c>
      <c r="AW133" s="14" t="s">
        <v>30</v>
      </c>
      <c r="AX133" s="14" t="s">
        <v>80</v>
      </c>
      <c r="AY133" s="295" t="s">
        <v>174</v>
      </c>
    </row>
    <row r="134" spans="1:65" s="2" customFormat="1" ht="21.6" customHeight="1">
      <c r="A134" s="39"/>
      <c r="B134" s="40"/>
      <c r="C134" s="245" t="s">
        <v>185</v>
      </c>
      <c r="D134" s="245" t="s">
        <v>176</v>
      </c>
      <c r="E134" s="246" t="s">
        <v>1236</v>
      </c>
      <c r="F134" s="247" t="s">
        <v>1237</v>
      </c>
      <c r="G134" s="248" t="s">
        <v>188</v>
      </c>
      <c r="H134" s="249">
        <v>4</v>
      </c>
      <c r="I134" s="250"/>
      <c r="J134" s="251">
        <f>ROUND(I134*H134,2)</f>
        <v>0</v>
      </c>
      <c r="K134" s="252"/>
      <c r="L134" s="45"/>
      <c r="M134" s="253" t="s">
        <v>1</v>
      </c>
      <c r="N134" s="254" t="s">
        <v>38</v>
      </c>
      <c r="O134" s="92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7" t="s">
        <v>180</v>
      </c>
      <c r="AT134" s="257" t="s">
        <v>176</v>
      </c>
      <c r="AU134" s="257" t="s">
        <v>82</v>
      </c>
      <c r="AY134" s="18" t="s">
        <v>174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8" t="s">
        <v>80</v>
      </c>
      <c r="BK134" s="258">
        <f>ROUND(I134*H134,2)</f>
        <v>0</v>
      </c>
      <c r="BL134" s="18" t="s">
        <v>180</v>
      </c>
      <c r="BM134" s="257" t="s">
        <v>1554</v>
      </c>
    </row>
    <row r="135" spans="1:51" s="13" customFormat="1" ht="12">
      <c r="A135" s="13"/>
      <c r="B135" s="259"/>
      <c r="C135" s="260"/>
      <c r="D135" s="261" t="s">
        <v>223</v>
      </c>
      <c r="E135" s="262" t="s">
        <v>1</v>
      </c>
      <c r="F135" s="263" t="s">
        <v>1555</v>
      </c>
      <c r="G135" s="260"/>
      <c r="H135" s="264">
        <v>4</v>
      </c>
      <c r="I135" s="265"/>
      <c r="J135" s="260"/>
      <c r="K135" s="260"/>
      <c r="L135" s="266"/>
      <c r="M135" s="267"/>
      <c r="N135" s="268"/>
      <c r="O135" s="268"/>
      <c r="P135" s="268"/>
      <c r="Q135" s="268"/>
      <c r="R135" s="268"/>
      <c r="S135" s="268"/>
      <c r="T135" s="26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70" t="s">
        <v>223</v>
      </c>
      <c r="AU135" s="270" t="s">
        <v>82</v>
      </c>
      <c r="AV135" s="13" t="s">
        <v>82</v>
      </c>
      <c r="AW135" s="13" t="s">
        <v>30</v>
      </c>
      <c r="AX135" s="13" t="s">
        <v>73</v>
      </c>
      <c r="AY135" s="270" t="s">
        <v>174</v>
      </c>
    </row>
    <row r="136" spans="1:51" s="14" customFormat="1" ht="12">
      <c r="A136" s="14"/>
      <c r="B136" s="285"/>
      <c r="C136" s="286"/>
      <c r="D136" s="261" t="s">
        <v>223</v>
      </c>
      <c r="E136" s="287" t="s">
        <v>1</v>
      </c>
      <c r="F136" s="288" t="s">
        <v>521</v>
      </c>
      <c r="G136" s="286"/>
      <c r="H136" s="289">
        <v>4</v>
      </c>
      <c r="I136" s="290"/>
      <c r="J136" s="286"/>
      <c r="K136" s="286"/>
      <c r="L136" s="291"/>
      <c r="M136" s="292"/>
      <c r="N136" s="293"/>
      <c r="O136" s="293"/>
      <c r="P136" s="293"/>
      <c r="Q136" s="293"/>
      <c r="R136" s="293"/>
      <c r="S136" s="293"/>
      <c r="T136" s="29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95" t="s">
        <v>223</v>
      </c>
      <c r="AU136" s="295" t="s">
        <v>82</v>
      </c>
      <c r="AV136" s="14" t="s">
        <v>180</v>
      </c>
      <c r="AW136" s="14" t="s">
        <v>30</v>
      </c>
      <c r="AX136" s="14" t="s">
        <v>80</v>
      </c>
      <c r="AY136" s="295" t="s">
        <v>174</v>
      </c>
    </row>
    <row r="137" spans="1:63" s="12" customFormat="1" ht="22.8" customHeight="1">
      <c r="A137" s="12"/>
      <c r="B137" s="229"/>
      <c r="C137" s="230"/>
      <c r="D137" s="231" t="s">
        <v>72</v>
      </c>
      <c r="E137" s="243" t="s">
        <v>82</v>
      </c>
      <c r="F137" s="243" t="s">
        <v>1248</v>
      </c>
      <c r="G137" s="230"/>
      <c r="H137" s="230"/>
      <c r="I137" s="233"/>
      <c r="J137" s="244">
        <f>BK137</f>
        <v>0</v>
      </c>
      <c r="K137" s="230"/>
      <c r="L137" s="235"/>
      <c r="M137" s="236"/>
      <c r="N137" s="237"/>
      <c r="O137" s="237"/>
      <c r="P137" s="238">
        <f>SUM(P138:P166)</f>
        <v>0</v>
      </c>
      <c r="Q137" s="237"/>
      <c r="R137" s="238">
        <f>SUM(R138:R166)</f>
        <v>0</v>
      </c>
      <c r="S137" s="237"/>
      <c r="T137" s="239">
        <f>SUM(T138:T166)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80</v>
      </c>
      <c r="AY137" s="240" t="s">
        <v>174</v>
      </c>
      <c r="BK137" s="242">
        <f>SUM(BK138:BK166)</f>
        <v>0</v>
      </c>
    </row>
    <row r="138" spans="1:65" s="2" customFormat="1" ht="21.6" customHeight="1">
      <c r="A138" s="39"/>
      <c r="B138" s="40"/>
      <c r="C138" s="245" t="s">
        <v>180</v>
      </c>
      <c r="D138" s="245" t="s">
        <v>176</v>
      </c>
      <c r="E138" s="246" t="s">
        <v>1393</v>
      </c>
      <c r="F138" s="247" t="s">
        <v>1394</v>
      </c>
      <c r="G138" s="248" t="s">
        <v>188</v>
      </c>
      <c r="H138" s="249">
        <v>4</v>
      </c>
      <c r="I138" s="250"/>
      <c r="J138" s="251">
        <f>ROUND(I138*H138,2)</f>
        <v>0</v>
      </c>
      <c r="K138" s="252"/>
      <c r="L138" s="45"/>
      <c r="M138" s="253" t="s">
        <v>1</v>
      </c>
      <c r="N138" s="254" t="s">
        <v>38</v>
      </c>
      <c r="O138" s="92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7" t="s">
        <v>180</v>
      </c>
      <c r="AT138" s="257" t="s">
        <v>176</v>
      </c>
      <c r="AU138" s="257" t="s">
        <v>82</v>
      </c>
      <c r="AY138" s="18" t="s">
        <v>174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8" t="s">
        <v>80</v>
      </c>
      <c r="BK138" s="258">
        <f>ROUND(I138*H138,2)</f>
        <v>0</v>
      </c>
      <c r="BL138" s="18" t="s">
        <v>180</v>
      </c>
      <c r="BM138" s="257" t="s">
        <v>1556</v>
      </c>
    </row>
    <row r="139" spans="1:51" s="15" customFormat="1" ht="12">
      <c r="A139" s="15"/>
      <c r="B139" s="305"/>
      <c r="C139" s="306"/>
      <c r="D139" s="261" t="s">
        <v>223</v>
      </c>
      <c r="E139" s="307" t="s">
        <v>1</v>
      </c>
      <c r="F139" s="308" t="s">
        <v>1557</v>
      </c>
      <c r="G139" s="306"/>
      <c r="H139" s="307" t="s">
        <v>1</v>
      </c>
      <c r="I139" s="309"/>
      <c r="J139" s="306"/>
      <c r="K139" s="306"/>
      <c r="L139" s="310"/>
      <c r="M139" s="311"/>
      <c r="N139" s="312"/>
      <c r="O139" s="312"/>
      <c r="P139" s="312"/>
      <c r="Q139" s="312"/>
      <c r="R139" s="312"/>
      <c r="S139" s="312"/>
      <c r="T139" s="313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314" t="s">
        <v>223</v>
      </c>
      <c r="AU139" s="314" t="s">
        <v>82</v>
      </c>
      <c r="AV139" s="15" t="s">
        <v>80</v>
      </c>
      <c r="AW139" s="15" t="s">
        <v>30</v>
      </c>
      <c r="AX139" s="15" t="s">
        <v>73</v>
      </c>
      <c r="AY139" s="314" t="s">
        <v>174</v>
      </c>
    </row>
    <row r="140" spans="1:51" s="13" customFormat="1" ht="12">
      <c r="A140" s="13"/>
      <c r="B140" s="259"/>
      <c r="C140" s="260"/>
      <c r="D140" s="261" t="s">
        <v>223</v>
      </c>
      <c r="E140" s="262" t="s">
        <v>1</v>
      </c>
      <c r="F140" s="263" t="s">
        <v>1555</v>
      </c>
      <c r="G140" s="260"/>
      <c r="H140" s="264">
        <v>4</v>
      </c>
      <c r="I140" s="265"/>
      <c r="J140" s="260"/>
      <c r="K140" s="260"/>
      <c r="L140" s="266"/>
      <c r="M140" s="267"/>
      <c r="N140" s="268"/>
      <c r="O140" s="268"/>
      <c r="P140" s="268"/>
      <c r="Q140" s="268"/>
      <c r="R140" s="268"/>
      <c r="S140" s="268"/>
      <c r="T140" s="26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70" t="s">
        <v>223</v>
      </c>
      <c r="AU140" s="270" t="s">
        <v>82</v>
      </c>
      <c r="AV140" s="13" t="s">
        <v>82</v>
      </c>
      <c r="AW140" s="13" t="s">
        <v>30</v>
      </c>
      <c r="AX140" s="13" t="s">
        <v>73</v>
      </c>
      <c r="AY140" s="270" t="s">
        <v>174</v>
      </c>
    </row>
    <row r="141" spans="1:51" s="14" customFormat="1" ht="12">
      <c r="A141" s="14"/>
      <c r="B141" s="285"/>
      <c r="C141" s="286"/>
      <c r="D141" s="261" t="s">
        <v>223</v>
      </c>
      <c r="E141" s="287" t="s">
        <v>1</v>
      </c>
      <c r="F141" s="288" t="s">
        <v>521</v>
      </c>
      <c r="G141" s="286"/>
      <c r="H141" s="289">
        <v>4</v>
      </c>
      <c r="I141" s="290"/>
      <c r="J141" s="286"/>
      <c r="K141" s="286"/>
      <c r="L141" s="291"/>
      <c r="M141" s="292"/>
      <c r="N141" s="293"/>
      <c r="O141" s="293"/>
      <c r="P141" s="293"/>
      <c r="Q141" s="293"/>
      <c r="R141" s="293"/>
      <c r="S141" s="293"/>
      <c r="T141" s="29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95" t="s">
        <v>223</v>
      </c>
      <c r="AU141" s="295" t="s">
        <v>82</v>
      </c>
      <c r="AV141" s="14" t="s">
        <v>180</v>
      </c>
      <c r="AW141" s="14" t="s">
        <v>30</v>
      </c>
      <c r="AX141" s="14" t="s">
        <v>80</v>
      </c>
      <c r="AY141" s="295" t="s">
        <v>174</v>
      </c>
    </row>
    <row r="142" spans="1:65" s="2" customFormat="1" ht="21.6" customHeight="1">
      <c r="A142" s="39"/>
      <c r="B142" s="40"/>
      <c r="C142" s="271" t="s">
        <v>193</v>
      </c>
      <c r="D142" s="271" t="s">
        <v>242</v>
      </c>
      <c r="E142" s="272" t="s">
        <v>1400</v>
      </c>
      <c r="F142" s="273" t="s">
        <v>1401</v>
      </c>
      <c r="G142" s="274" t="s">
        <v>188</v>
      </c>
      <c r="H142" s="275">
        <v>4.6</v>
      </c>
      <c r="I142" s="276"/>
      <c r="J142" s="277">
        <f>ROUND(I142*H142,2)</f>
        <v>0</v>
      </c>
      <c r="K142" s="278"/>
      <c r="L142" s="279"/>
      <c r="M142" s="280" t="s">
        <v>1</v>
      </c>
      <c r="N142" s="281" t="s">
        <v>38</v>
      </c>
      <c r="O142" s="92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7" t="s">
        <v>205</v>
      </c>
      <c r="AT142" s="257" t="s">
        <v>242</v>
      </c>
      <c r="AU142" s="257" t="s">
        <v>82</v>
      </c>
      <c r="AY142" s="18" t="s">
        <v>174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8" t="s">
        <v>80</v>
      </c>
      <c r="BK142" s="258">
        <f>ROUND(I142*H142,2)</f>
        <v>0</v>
      </c>
      <c r="BL142" s="18" t="s">
        <v>180</v>
      </c>
      <c r="BM142" s="257" t="s">
        <v>1558</v>
      </c>
    </row>
    <row r="143" spans="1:51" s="13" customFormat="1" ht="12">
      <c r="A143" s="13"/>
      <c r="B143" s="259"/>
      <c r="C143" s="260"/>
      <c r="D143" s="261" t="s">
        <v>223</v>
      </c>
      <c r="E143" s="262" t="s">
        <v>1</v>
      </c>
      <c r="F143" s="263" t="s">
        <v>1559</v>
      </c>
      <c r="G143" s="260"/>
      <c r="H143" s="264">
        <v>4.6</v>
      </c>
      <c r="I143" s="265"/>
      <c r="J143" s="260"/>
      <c r="K143" s="260"/>
      <c r="L143" s="266"/>
      <c r="M143" s="267"/>
      <c r="N143" s="268"/>
      <c r="O143" s="268"/>
      <c r="P143" s="268"/>
      <c r="Q143" s="268"/>
      <c r="R143" s="268"/>
      <c r="S143" s="268"/>
      <c r="T143" s="26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70" t="s">
        <v>223</v>
      </c>
      <c r="AU143" s="270" t="s">
        <v>82</v>
      </c>
      <c r="AV143" s="13" t="s">
        <v>82</v>
      </c>
      <c r="AW143" s="13" t="s">
        <v>30</v>
      </c>
      <c r="AX143" s="13" t="s">
        <v>73</v>
      </c>
      <c r="AY143" s="270" t="s">
        <v>174</v>
      </c>
    </row>
    <row r="144" spans="1:51" s="14" customFormat="1" ht="12">
      <c r="A144" s="14"/>
      <c r="B144" s="285"/>
      <c r="C144" s="286"/>
      <c r="D144" s="261" t="s">
        <v>223</v>
      </c>
      <c r="E144" s="287" t="s">
        <v>1</v>
      </c>
      <c r="F144" s="288" t="s">
        <v>521</v>
      </c>
      <c r="G144" s="286"/>
      <c r="H144" s="289">
        <v>4.6</v>
      </c>
      <c r="I144" s="290"/>
      <c r="J144" s="286"/>
      <c r="K144" s="286"/>
      <c r="L144" s="291"/>
      <c r="M144" s="292"/>
      <c r="N144" s="293"/>
      <c r="O144" s="293"/>
      <c r="P144" s="293"/>
      <c r="Q144" s="293"/>
      <c r="R144" s="293"/>
      <c r="S144" s="293"/>
      <c r="T144" s="29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95" t="s">
        <v>223</v>
      </c>
      <c r="AU144" s="295" t="s">
        <v>82</v>
      </c>
      <c r="AV144" s="14" t="s">
        <v>180</v>
      </c>
      <c r="AW144" s="14" t="s">
        <v>30</v>
      </c>
      <c r="AX144" s="14" t="s">
        <v>80</v>
      </c>
      <c r="AY144" s="295" t="s">
        <v>174</v>
      </c>
    </row>
    <row r="145" spans="1:65" s="2" customFormat="1" ht="32.4" customHeight="1">
      <c r="A145" s="39"/>
      <c r="B145" s="40"/>
      <c r="C145" s="245" t="s">
        <v>197</v>
      </c>
      <c r="D145" s="245" t="s">
        <v>176</v>
      </c>
      <c r="E145" s="246" t="s">
        <v>1404</v>
      </c>
      <c r="F145" s="247" t="s">
        <v>1405</v>
      </c>
      <c r="G145" s="248" t="s">
        <v>221</v>
      </c>
      <c r="H145" s="249">
        <v>1</v>
      </c>
      <c r="I145" s="250"/>
      <c r="J145" s="251">
        <f>ROUND(I145*H145,2)</f>
        <v>0</v>
      </c>
      <c r="K145" s="252"/>
      <c r="L145" s="45"/>
      <c r="M145" s="253" t="s">
        <v>1</v>
      </c>
      <c r="N145" s="254" t="s">
        <v>38</v>
      </c>
      <c r="O145" s="92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7" t="s">
        <v>180</v>
      </c>
      <c r="AT145" s="257" t="s">
        <v>176</v>
      </c>
      <c r="AU145" s="257" t="s">
        <v>82</v>
      </c>
      <c r="AY145" s="18" t="s">
        <v>174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8" t="s">
        <v>80</v>
      </c>
      <c r="BK145" s="258">
        <f>ROUND(I145*H145,2)</f>
        <v>0</v>
      </c>
      <c r="BL145" s="18" t="s">
        <v>180</v>
      </c>
      <c r="BM145" s="257" t="s">
        <v>1560</v>
      </c>
    </row>
    <row r="146" spans="1:51" s="15" customFormat="1" ht="12">
      <c r="A146" s="15"/>
      <c r="B146" s="305"/>
      <c r="C146" s="306"/>
      <c r="D146" s="261" t="s">
        <v>223</v>
      </c>
      <c r="E146" s="307" t="s">
        <v>1</v>
      </c>
      <c r="F146" s="308" t="s">
        <v>1561</v>
      </c>
      <c r="G146" s="306"/>
      <c r="H146" s="307" t="s">
        <v>1</v>
      </c>
      <c r="I146" s="309"/>
      <c r="J146" s="306"/>
      <c r="K146" s="306"/>
      <c r="L146" s="310"/>
      <c r="M146" s="311"/>
      <c r="N146" s="312"/>
      <c r="O146" s="312"/>
      <c r="P146" s="312"/>
      <c r="Q146" s="312"/>
      <c r="R146" s="312"/>
      <c r="S146" s="312"/>
      <c r="T146" s="313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314" t="s">
        <v>223</v>
      </c>
      <c r="AU146" s="314" t="s">
        <v>82</v>
      </c>
      <c r="AV146" s="15" t="s">
        <v>80</v>
      </c>
      <c r="AW146" s="15" t="s">
        <v>30</v>
      </c>
      <c r="AX146" s="15" t="s">
        <v>73</v>
      </c>
      <c r="AY146" s="314" t="s">
        <v>174</v>
      </c>
    </row>
    <row r="147" spans="1:51" s="13" customFormat="1" ht="12">
      <c r="A147" s="13"/>
      <c r="B147" s="259"/>
      <c r="C147" s="260"/>
      <c r="D147" s="261" t="s">
        <v>223</v>
      </c>
      <c r="E147" s="262" t="s">
        <v>1</v>
      </c>
      <c r="F147" s="263" t="s">
        <v>1562</v>
      </c>
      <c r="G147" s="260"/>
      <c r="H147" s="264">
        <v>1</v>
      </c>
      <c r="I147" s="265"/>
      <c r="J147" s="260"/>
      <c r="K147" s="260"/>
      <c r="L147" s="266"/>
      <c r="M147" s="267"/>
      <c r="N147" s="268"/>
      <c r="O147" s="268"/>
      <c r="P147" s="268"/>
      <c r="Q147" s="268"/>
      <c r="R147" s="268"/>
      <c r="S147" s="268"/>
      <c r="T147" s="26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70" t="s">
        <v>223</v>
      </c>
      <c r="AU147" s="270" t="s">
        <v>82</v>
      </c>
      <c r="AV147" s="13" t="s">
        <v>82</v>
      </c>
      <c r="AW147" s="13" t="s">
        <v>30</v>
      </c>
      <c r="AX147" s="13" t="s">
        <v>73</v>
      </c>
      <c r="AY147" s="270" t="s">
        <v>174</v>
      </c>
    </row>
    <row r="148" spans="1:51" s="14" customFormat="1" ht="12">
      <c r="A148" s="14"/>
      <c r="B148" s="285"/>
      <c r="C148" s="286"/>
      <c r="D148" s="261" t="s">
        <v>223</v>
      </c>
      <c r="E148" s="287" t="s">
        <v>1</v>
      </c>
      <c r="F148" s="288" t="s">
        <v>521</v>
      </c>
      <c r="G148" s="286"/>
      <c r="H148" s="289">
        <v>1</v>
      </c>
      <c r="I148" s="290"/>
      <c r="J148" s="286"/>
      <c r="K148" s="286"/>
      <c r="L148" s="291"/>
      <c r="M148" s="292"/>
      <c r="N148" s="293"/>
      <c r="O148" s="293"/>
      <c r="P148" s="293"/>
      <c r="Q148" s="293"/>
      <c r="R148" s="293"/>
      <c r="S148" s="293"/>
      <c r="T148" s="29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95" t="s">
        <v>223</v>
      </c>
      <c r="AU148" s="295" t="s">
        <v>82</v>
      </c>
      <c r="AV148" s="14" t="s">
        <v>180</v>
      </c>
      <c r="AW148" s="14" t="s">
        <v>30</v>
      </c>
      <c r="AX148" s="14" t="s">
        <v>80</v>
      </c>
      <c r="AY148" s="295" t="s">
        <v>174</v>
      </c>
    </row>
    <row r="149" spans="1:65" s="2" customFormat="1" ht="32.4" customHeight="1">
      <c r="A149" s="39"/>
      <c r="B149" s="40"/>
      <c r="C149" s="245" t="s">
        <v>201</v>
      </c>
      <c r="D149" s="245" t="s">
        <v>176</v>
      </c>
      <c r="E149" s="246" t="s">
        <v>1563</v>
      </c>
      <c r="F149" s="247" t="s">
        <v>1564</v>
      </c>
      <c r="G149" s="248" t="s">
        <v>221</v>
      </c>
      <c r="H149" s="249">
        <v>0.2</v>
      </c>
      <c r="I149" s="250"/>
      <c r="J149" s="251">
        <f>ROUND(I149*H149,2)</f>
        <v>0</v>
      </c>
      <c r="K149" s="252"/>
      <c r="L149" s="45"/>
      <c r="M149" s="253" t="s">
        <v>1</v>
      </c>
      <c r="N149" s="254" t="s">
        <v>38</v>
      </c>
      <c r="O149" s="92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7" t="s">
        <v>180</v>
      </c>
      <c r="AT149" s="257" t="s">
        <v>176</v>
      </c>
      <c r="AU149" s="257" t="s">
        <v>82</v>
      </c>
      <c r="AY149" s="18" t="s">
        <v>174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8" t="s">
        <v>80</v>
      </c>
      <c r="BK149" s="258">
        <f>ROUND(I149*H149,2)</f>
        <v>0</v>
      </c>
      <c r="BL149" s="18" t="s">
        <v>180</v>
      </c>
      <c r="BM149" s="257" t="s">
        <v>1565</v>
      </c>
    </row>
    <row r="150" spans="1:51" s="15" customFormat="1" ht="12">
      <c r="A150" s="15"/>
      <c r="B150" s="305"/>
      <c r="C150" s="306"/>
      <c r="D150" s="261" t="s">
        <v>223</v>
      </c>
      <c r="E150" s="307" t="s">
        <v>1</v>
      </c>
      <c r="F150" s="308" t="s">
        <v>1561</v>
      </c>
      <c r="G150" s="306"/>
      <c r="H150" s="307" t="s">
        <v>1</v>
      </c>
      <c r="I150" s="309"/>
      <c r="J150" s="306"/>
      <c r="K150" s="306"/>
      <c r="L150" s="310"/>
      <c r="M150" s="311"/>
      <c r="N150" s="312"/>
      <c r="O150" s="312"/>
      <c r="P150" s="312"/>
      <c r="Q150" s="312"/>
      <c r="R150" s="312"/>
      <c r="S150" s="312"/>
      <c r="T150" s="313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314" t="s">
        <v>223</v>
      </c>
      <c r="AU150" s="314" t="s">
        <v>82</v>
      </c>
      <c r="AV150" s="15" t="s">
        <v>80</v>
      </c>
      <c r="AW150" s="15" t="s">
        <v>30</v>
      </c>
      <c r="AX150" s="15" t="s">
        <v>73</v>
      </c>
      <c r="AY150" s="314" t="s">
        <v>174</v>
      </c>
    </row>
    <row r="151" spans="1:51" s="13" customFormat="1" ht="12">
      <c r="A151" s="13"/>
      <c r="B151" s="259"/>
      <c r="C151" s="260"/>
      <c r="D151" s="261" t="s">
        <v>223</v>
      </c>
      <c r="E151" s="262" t="s">
        <v>1</v>
      </c>
      <c r="F151" s="263" t="s">
        <v>1566</v>
      </c>
      <c r="G151" s="260"/>
      <c r="H151" s="264">
        <v>0.2</v>
      </c>
      <c r="I151" s="265"/>
      <c r="J151" s="260"/>
      <c r="K151" s="260"/>
      <c r="L151" s="266"/>
      <c r="M151" s="267"/>
      <c r="N151" s="268"/>
      <c r="O151" s="268"/>
      <c r="P151" s="268"/>
      <c r="Q151" s="268"/>
      <c r="R151" s="268"/>
      <c r="S151" s="268"/>
      <c r="T151" s="26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70" t="s">
        <v>223</v>
      </c>
      <c r="AU151" s="270" t="s">
        <v>82</v>
      </c>
      <c r="AV151" s="13" t="s">
        <v>82</v>
      </c>
      <c r="AW151" s="13" t="s">
        <v>30</v>
      </c>
      <c r="AX151" s="13" t="s">
        <v>73</v>
      </c>
      <c r="AY151" s="270" t="s">
        <v>174</v>
      </c>
    </row>
    <row r="152" spans="1:51" s="14" customFormat="1" ht="12">
      <c r="A152" s="14"/>
      <c r="B152" s="285"/>
      <c r="C152" s="286"/>
      <c r="D152" s="261" t="s">
        <v>223</v>
      </c>
      <c r="E152" s="287" t="s">
        <v>1</v>
      </c>
      <c r="F152" s="288" t="s">
        <v>521</v>
      </c>
      <c r="G152" s="286"/>
      <c r="H152" s="289">
        <v>0.2</v>
      </c>
      <c r="I152" s="290"/>
      <c r="J152" s="286"/>
      <c r="K152" s="286"/>
      <c r="L152" s="291"/>
      <c r="M152" s="292"/>
      <c r="N152" s="293"/>
      <c r="O152" s="293"/>
      <c r="P152" s="293"/>
      <c r="Q152" s="293"/>
      <c r="R152" s="293"/>
      <c r="S152" s="293"/>
      <c r="T152" s="29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95" t="s">
        <v>223</v>
      </c>
      <c r="AU152" s="295" t="s">
        <v>82</v>
      </c>
      <c r="AV152" s="14" t="s">
        <v>180</v>
      </c>
      <c r="AW152" s="14" t="s">
        <v>30</v>
      </c>
      <c r="AX152" s="14" t="s">
        <v>80</v>
      </c>
      <c r="AY152" s="295" t="s">
        <v>174</v>
      </c>
    </row>
    <row r="153" spans="1:65" s="2" customFormat="1" ht="21.6" customHeight="1">
      <c r="A153" s="39"/>
      <c r="B153" s="40"/>
      <c r="C153" s="245" t="s">
        <v>205</v>
      </c>
      <c r="D153" s="245" t="s">
        <v>176</v>
      </c>
      <c r="E153" s="246" t="s">
        <v>1412</v>
      </c>
      <c r="F153" s="247" t="s">
        <v>1413</v>
      </c>
      <c r="G153" s="248" t="s">
        <v>221</v>
      </c>
      <c r="H153" s="249">
        <v>0.66</v>
      </c>
      <c r="I153" s="250"/>
      <c r="J153" s="251">
        <f>ROUND(I153*H153,2)</f>
        <v>0</v>
      </c>
      <c r="K153" s="252"/>
      <c r="L153" s="45"/>
      <c r="M153" s="253" t="s">
        <v>1</v>
      </c>
      <c r="N153" s="254" t="s">
        <v>38</v>
      </c>
      <c r="O153" s="92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7" t="s">
        <v>180</v>
      </c>
      <c r="AT153" s="257" t="s">
        <v>176</v>
      </c>
      <c r="AU153" s="257" t="s">
        <v>82</v>
      </c>
      <c r="AY153" s="18" t="s">
        <v>174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8" t="s">
        <v>80</v>
      </c>
      <c r="BK153" s="258">
        <f>ROUND(I153*H153,2)</f>
        <v>0</v>
      </c>
      <c r="BL153" s="18" t="s">
        <v>180</v>
      </c>
      <c r="BM153" s="257" t="s">
        <v>1567</v>
      </c>
    </row>
    <row r="154" spans="1:51" s="15" customFormat="1" ht="12">
      <c r="A154" s="15"/>
      <c r="B154" s="305"/>
      <c r="C154" s="306"/>
      <c r="D154" s="261" t="s">
        <v>223</v>
      </c>
      <c r="E154" s="307" t="s">
        <v>1</v>
      </c>
      <c r="F154" s="308" t="s">
        <v>1568</v>
      </c>
      <c r="G154" s="306"/>
      <c r="H154" s="307" t="s">
        <v>1</v>
      </c>
      <c r="I154" s="309"/>
      <c r="J154" s="306"/>
      <c r="K154" s="306"/>
      <c r="L154" s="310"/>
      <c r="M154" s="311"/>
      <c r="N154" s="312"/>
      <c r="O154" s="312"/>
      <c r="P154" s="312"/>
      <c r="Q154" s="312"/>
      <c r="R154" s="312"/>
      <c r="S154" s="312"/>
      <c r="T154" s="313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314" t="s">
        <v>223</v>
      </c>
      <c r="AU154" s="314" t="s">
        <v>82</v>
      </c>
      <c r="AV154" s="15" t="s">
        <v>80</v>
      </c>
      <c r="AW154" s="15" t="s">
        <v>30</v>
      </c>
      <c r="AX154" s="15" t="s">
        <v>73</v>
      </c>
      <c r="AY154" s="314" t="s">
        <v>174</v>
      </c>
    </row>
    <row r="155" spans="1:51" s="13" customFormat="1" ht="12">
      <c r="A155" s="13"/>
      <c r="B155" s="259"/>
      <c r="C155" s="260"/>
      <c r="D155" s="261" t="s">
        <v>223</v>
      </c>
      <c r="E155" s="262" t="s">
        <v>1</v>
      </c>
      <c r="F155" s="263" t="s">
        <v>1569</v>
      </c>
      <c r="G155" s="260"/>
      <c r="H155" s="264">
        <v>0.66</v>
      </c>
      <c r="I155" s="265"/>
      <c r="J155" s="260"/>
      <c r="K155" s="260"/>
      <c r="L155" s="266"/>
      <c r="M155" s="267"/>
      <c r="N155" s="268"/>
      <c r="O155" s="268"/>
      <c r="P155" s="268"/>
      <c r="Q155" s="268"/>
      <c r="R155" s="268"/>
      <c r="S155" s="268"/>
      <c r="T155" s="26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70" t="s">
        <v>223</v>
      </c>
      <c r="AU155" s="270" t="s">
        <v>82</v>
      </c>
      <c r="AV155" s="13" t="s">
        <v>82</v>
      </c>
      <c r="AW155" s="13" t="s">
        <v>30</v>
      </c>
      <c r="AX155" s="13" t="s">
        <v>73</v>
      </c>
      <c r="AY155" s="270" t="s">
        <v>174</v>
      </c>
    </row>
    <row r="156" spans="1:51" s="14" customFormat="1" ht="12">
      <c r="A156" s="14"/>
      <c r="B156" s="285"/>
      <c r="C156" s="286"/>
      <c r="D156" s="261" t="s">
        <v>223</v>
      </c>
      <c r="E156" s="287" t="s">
        <v>1</v>
      </c>
      <c r="F156" s="288" t="s">
        <v>521</v>
      </c>
      <c r="G156" s="286"/>
      <c r="H156" s="289">
        <v>0.66</v>
      </c>
      <c r="I156" s="290"/>
      <c r="J156" s="286"/>
      <c r="K156" s="286"/>
      <c r="L156" s="291"/>
      <c r="M156" s="292"/>
      <c r="N156" s="293"/>
      <c r="O156" s="293"/>
      <c r="P156" s="293"/>
      <c r="Q156" s="293"/>
      <c r="R156" s="293"/>
      <c r="S156" s="293"/>
      <c r="T156" s="29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95" t="s">
        <v>223</v>
      </c>
      <c r="AU156" s="295" t="s">
        <v>82</v>
      </c>
      <c r="AV156" s="14" t="s">
        <v>180</v>
      </c>
      <c r="AW156" s="14" t="s">
        <v>30</v>
      </c>
      <c r="AX156" s="14" t="s">
        <v>80</v>
      </c>
      <c r="AY156" s="295" t="s">
        <v>174</v>
      </c>
    </row>
    <row r="157" spans="1:65" s="2" customFormat="1" ht="21.6" customHeight="1">
      <c r="A157" s="39"/>
      <c r="B157" s="40"/>
      <c r="C157" s="245" t="s">
        <v>210</v>
      </c>
      <c r="D157" s="245" t="s">
        <v>176</v>
      </c>
      <c r="E157" s="246" t="s">
        <v>1570</v>
      </c>
      <c r="F157" s="247" t="s">
        <v>1571</v>
      </c>
      <c r="G157" s="248" t="s">
        <v>221</v>
      </c>
      <c r="H157" s="249">
        <v>2</v>
      </c>
      <c r="I157" s="250"/>
      <c r="J157" s="251">
        <f>ROUND(I157*H157,2)</f>
        <v>0</v>
      </c>
      <c r="K157" s="252"/>
      <c r="L157" s="45"/>
      <c r="M157" s="253" t="s">
        <v>1</v>
      </c>
      <c r="N157" s="254" t="s">
        <v>38</v>
      </c>
      <c r="O157" s="92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7" t="s">
        <v>180</v>
      </c>
      <c r="AT157" s="257" t="s">
        <v>176</v>
      </c>
      <c r="AU157" s="257" t="s">
        <v>82</v>
      </c>
      <c r="AY157" s="18" t="s">
        <v>174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8" t="s">
        <v>80</v>
      </c>
      <c r="BK157" s="258">
        <f>ROUND(I157*H157,2)</f>
        <v>0</v>
      </c>
      <c r="BL157" s="18" t="s">
        <v>180</v>
      </c>
      <c r="BM157" s="257" t="s">
        <v>1572</v>
      </c>
    </row>
    <row r="158" spans="1:51" s="15" customFormat="1" ht="12">
      <c r="A158" s="15"/>
      <c r="B158" s="305"/>
      <c r="C158" s="306"/>
      <c r="D158" s="261" t="s">
        <v>223</v>
      </c>
      <c r="E158" s="307" t="s">
        <v>1</v>
      </c>
      <c r="F158" s="308" t="s">
        <v>1573</v>
      </c>
      <c r="G158" s="306"/>
      <c r="H158" s="307" t="s">
        <v>1</v>
      </c>
      <c r="I158" s="309"/>
      <c r="J158" s="306"/>
      <c r="K158" s="306"/>
      <c r="L158" s="310"/>
      <c r="M158" s="311"/>
      <c r="N158" s="312"/>
      <c r="O158" s="312"/>
      <c r="P158" s="312"/>
      <c r="Q158" s="312"/>
      <c r="R158" s="312"/>
      <c r="S158" s="312"/>
      <c r="T158" s="313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314" t="s">
        <v>223</v>
      </c>
      <c r="AU158" s="314" t="s">
        <v>82</v>
      </c>
      <c r="AV158" s="15" t="s">
        <v>80</v>
      </c>
      <c r="AW158" s="15" t="s">
        <v>30</v>
      </c>
      <c r="AX158" s="15" t="s">
        <v>73</v>
      </c>
      <c r="AY158" s="314" t="s">
        <v>174</v>
      </c>
    </row>
    <row r="159" spans="1:51" s="13" customFormat="1" ht="12">
      <c r="A159" s="13"/>
      <c r="B159" s="259"/>
      <c r="C159" s="260"/>
      <c r="D159" s="261" t="s">
        <v>223</v>
      </c>
      <c r="E159" s="262" t="s">
        <v>1</v>
      </c>
      <c r="F159" s="263" t="s">
        <v>1574</v>
      </c>
      <c r="G159" s="260"/>
      <c r="H159" s="264">
        <v>2</v>
      </c>
      <c r="I159" s="265"/>
      <c r="J159" s="260"/>
      <c r="K159" s="260"/>
      <c r="L159" s="266"/>
      <c r="M159" s="267"/>
      <c r="N159" s="268"/>
      <c r="O159" s="268"/>
      <c r="P159" s="268"/>
      <c r="Q159" s="268"/>
      <c r="R159" s="268"/>
      <c r="S159" s="268"/>
      <c r="T159" s="26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70" t="s">
        <v>223</v>
      </c>
      <c r="AU159" s="270" t="s">
        <v>82</v>
      </c>
      <c r="AV159" s="13" t="s">
        <v>82</v>
      </c>
      <c r="AW159" s="13" t="s">
        <v>30</v>
      </c>
      <c r="AX159" s="13" t="s">
        <v>73</v>
      </c>
      <c r="AY159" s="270" t="s">
        <v>174</v>
      </c>
    </row>
    <row r="160" spans="1:51" s="14" customFormat="1" ht="12">
      <c r="A160" s="14"/>
      <c r="B160" s="285"/>
      <c r="C160" s="286"/>
      <c r="D160" s="261" t="s">
        <v>223</v>
      </c>
      <c r="E160" s="287" t="s">
        <v>1</v>
      </c>
      <c r="F160" s="288" t="s">
        <v>521</v>
      </c>
      <c r="G160" s="286"/>
      <c r="H160" s="289">
        <v>2</v>
      </c>
      <c r="I160" s="290"/>
      <c r="J160" s="286"/>
      <c r="K160" s="286"/>
      <c r="L160" s="291"/>
      <c r="M160" s="292"/>
      <c r="N160" s="293"/>
      <c r="O160" s="293"/>
      <c r="P160" s="293"/>
      <c r="Q160" s="293"/>
      <c r="R160" s="293"/>
      <c r="S160" s="293"/>
      <c r="T160" s="29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95" t="s">
        <v>223</v>
      </c>
      <c r="AU160" s="295" t="s">
        <v>82</v>
      </c>
      <c r="AV160" s="14" t="s">
        <v>180</v>
      </c>
      <c r="AW160" s="14" t="s">
        <v>30</v>
      </c>
      <c r="AX160" s="14" t="s">
        <v>80</v>
      </c>
      <c r="AY160" s="295" t="s">
        <v>174</v>
      </c>
    </row>
    <row r="161" spans="1:65" s="2" customFormat="1" ht="14.4" customHeight="1">
      <c r="A161" s="39"/>
      <c r="B161" s="40"/>
      <c r="C161" s="245" t="s">
        <v>214</v>
      </c>
      <c r="D161" s="245" t="s">
        <v>176</v>
      </c>
      <c r="E161" s="246" t="s">
        <v>1417</v>
      </c>
      <c r="F161" s="247" t="s">
        <v>1418</v>
      </c>
      <c r="G161" s="248" t="s">
        <v>188</v>
      </c>
      <c r="H161" s="249">
        <v>5.2</v>
      </c>
      <c r="I161" s="250"/>
      <c r="J161" s="251">
        <f>ROUND(I161*H161,2)</f>
        <v>0</v>
      </c>
      <c r="K161" s="252"/>
      <c r="L161" s="45"/>
      <c r="M161" s="253" t="s">
        <v>1</v>
      </c>
      <c r="N161" s="254" t="s">
        <v>38</v>
      </c>
      <c r="O161" s="92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57" t="s">
        <v>180</v>
      </c>
      <c r="AT161" s="257" t="s">
        <v>176</v>
      </c>
      <c r="AU161" s="257" t="s">
        <v>82</v>
      </c>
      <c r="AY161" s="18" t="s">
        <v>174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8" t="s">
        <v>80</v>
      </c>
      <c r="BK161" s="258">
        <f>ROUND(I161*H161,2)</f>
        <v>0</v>
      </c>
      <c r="BL161" s="18" t="s">
        <v>180</v>
      </c>
      <c r="BM161" s="257" t="s">
        <v>1575</v>
      </c>
    </row>
    <row r="162" spans="1:51" s="13" customFormat="1" ht="12">
      <c r="A162" s="13"/>
      <c r="B162" s="259"/>
      <c r="C162" s="260"/>
      <c r="D162" s="261" t="s">
        <v>223</v>
      </c>
      <c r="E162" s="262" t="s">
        <v>1</v>
      </c>
      <c r="F162" s="263" t="s">
        <v>1576</v>
      </c>
      <c r="G162" s="260"/>
      <c r="H162" s="264">
        <v>5.2</v>
      </c>
      <c r="I162" s="265"/>
      <c r="J162" s="260"/>
      <c r="K162" s="260"/>
      <c r="L162" s="266"/>
      <c r="M162" s="267"/>
      <c r="N162" s="268"/>
      <c r="O162" s="268"/>
      <c r="P162" s="268"/>
      <c r="Q162" s="268"/>
      <c r="R162" s="268"/>
      <c r="S162" s="268"/>
      <c r="T162" s="26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70" t="s">
        <v>223</v>
      </c>
      <c r="AU162" s="270" t="s">
        <v>82</v>
      </c>
      <c r="AV162" s="13" t="s">
        <v>82</v>
      </c>
      <c r="AW162" s="13" t="s">
        <v>30</v>
      </c>
      <c r="AX162" s="13" t="s">
        <v>73</v>
      </c>
      <c r="AY162" s="270" t="s">
        <v>174</v>
      </c>
    </row>
    <row r="163" spans="1:51" s="14" customFormat="1" ht="12">
      <c r="A163" s="14"/>
      <c r="B163" s="285"/>
      <c r="C163" s="286"/>
      <c r="D163" s="261" t="s">
        <v>223</v>
      </c>
      <c r="E163" s="287" t="s">
        <v>1</v>
      </c>
      <c r="F163" s="288" t="s">
        <v>521</v>
      </c>
      <c r="G163" s="286"/>
      <c r="H163" s="289">
        <v>5.2</v>
      </c>
      <c r="I163" s="290"/>
      <c r="J163" s="286"/>
      <c r="K163" s="286"/>
      <c r="L163" s="291"/>
      <c r="M163" s="292"/>
      <c r="N163" s="293"/>
      <c r="O163" s="293"/>
      <c r="P163" s="293"/>
      <c r="Q163" s="293"/>
      <c r="R163" s="293"/>
      <c r="S163" s="293"/>
      <c r="T163" s="29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95" t="s">
        <v>223</v>
      </c>
      <c r="AU163" s="295" t="s">
        <v>82</v>
      </c>
      <c r="AV163" s="14" t="s">
        <v>180</v>
      </c>
      <c r="AW163" s="14" t="s">
        <v>30</v>
      </c>
      <c r="AX163" s="14" t="s">
        <v>80</v>
      </c>
      <c r="AY163" s="295" t="s">
        <v>174</v>
      </c>
    </row>
    <row r="164" spans="1:65" s="2" customFormat="1" ht="14.4" customHeight="1">
      <c r="A164" s="39"/>
      <c r="B164" s="40"/>
      <c r="C164" s="245" t="s">
        <v>218</v>
      </c>
      <c r="D164" s="245" t="s">
        <v>176</v>
      </c>
      <c r="E164" s="246" t="s">
        <v>1421</v>
      </c>
      <c r="F164" s="247" t="s">
        <v>1422</v>
      </c>
      <c r="G164" s="248" t="s">
        <v>188</v>
      </c>
      <c r="H164" s="249">
        <v>5.2</v>
      </c>
      <c r="I164" s="250"/>
      <c r="J164" s="251">
        <f>ROUND(I164*H164,2)</f>
        <v>0</v>
      </c>
      <c r="K164" s="252"/>
      <c r="L164" s="45"/>
      <c r="M164" s="253" t="s">
        <v>1</v>
      </c>
      <c r="N164" s="254" t="s">
        <v>38</v>
      </c>
      <c r="O164" s="92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57" t="s">
        <v>180</v>
      </c>
      <c r="AT164" s="257" t="s">
        <v>176</v>
      </c>
      <c r="AU164" s="257" t="s">
        <v>82</v>
      </c>
      <c r="AY164" s="18" t="s">
        <v>174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8" t="s">
        <v>80</v>
      </c>
      <c r="BK164" s="258">
        <f>ROUND(I164*H164,2)</f>
        <v>0</v>
      </c>
      <c r="BL164" s="18" t="s">
        <v>180</v>
      </c>
      <c r="BM164" s="257" t="s">
        <v>1577</v>
      </c>
    </row>
    <row r="165" spans="1:65" s="2" customFormat="1" ht="21.6" customHeight="1">
      <c r="A165" s="39"/>
      <c r="B165" s="40"/>
      <c r="C165" s="245" t="s">
        <v>225</v>
      </c>
      <c r="D165" s="245" t="s">
        <v>176</v>
      </c>
      <c r="E165" s="246" t="s">
        <v>1424</v>
      </c>
      <c r="F165" s="247" t="s">
        <v>1425</v>
      </c>
      <c r="G165" s="248" t="s">
        <v>245</v>
      </c>
      <c r="H165" s="249">
        <v>0.044</v>
      </c>
      <c r="I165" s="250"/>
      <c r="J165" s="251">
        <f>ROUND(I165*H165,2)</f>
        <v>0</v>
      </c>
      <c r="K165" s="252"/>
      <c r="L165" s="45"/>
      <c r="M165" s="253" t="s">
        <v>1</v>
      </c>
      <c r="N165" s="254" t="s">
        <v>38</v>
      </c>
      <c r="O165" s="92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7" t="s">
        <v>180</v>
      </c>
      <c r="AT165" s="257" t="s">
        <v>176</v>
      </c>
      <c r="AU165" s="257" t="s">
        <v>82</v>
      </c>
      <c r="AY165" s="18" t="s">
        <v>174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8" t="s">
        <v>80</v>
      </c>
      <c r="BK165" s="258">
        <f>ROUND(I165*H165,2)</f>
        <v>0</v>
      </c>
      <c r="BL165" s="18" t="s">
        <v>180</v>
      </c>
      <c r="BM165" s="257" t="s">
        <v>1578</v>
      </c>
    </row>
    <row r="166" spans="1:51" s="13" customFormat="1" ht="12">
      <c r="A166" s="13"/>
      <c r="B166" s="259"/>
      <c r="C166" s="260"/>
      <c r="D166" s="261" t="s">
        <v>223</v>
      </c>
      <c r="E166" s="262" t="s">
        <v>1</v>
      </c>
      <c r="F166" s="263" t="s">
        <v>1579</v>
      </c>
      <c r="G166" s="260"/>
      <c r="H166" s="264">
        <v>0.044</v>
      </c>
      <c r="I166" s="265"/>
      <c r="J166" s="260"/>
      <c r="K166" s="260"/>
      <c r="L166" s="266"/>
      <c r="M166" s="267"/>
      <c r="N166" s="268"/>
      <c r="O166" s="268"/>
      <c r="P166" s="268"/>
      <c r="Q166" s="268"/>
      <c r="R166" s="268"/>
      <c r="S166" s="268"/>
      <c r="T166" s="26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70" t="s">
        <v>223</v>
      </c>
      <c r="AU166" s="270" t="s">
        <v>82</v>
      </c>
      <c r="AV166" s="13" t="s">
        <v>82</v>
      </c>
      <c r="AW166" s="13" t="s">
        <v>30</v>
      </c>
      <c r="AX166" s="13" t="s">
        <v>80</v>
      </c>
      <c r="AY166" s="270" t="s">
        <v>174</v>
      </c>
    </row>
    <row r="167" spans="1:63" s="12" customFormat="1" ht="22.8" customHeight="1">
      <c r="A167" s="12"/>
      <c r="B167" s="229"/>
      <c r="C167" s="230"/>
      <c r="D167" s="231" t="s">
        <v>72</v>
      </c>
      <c r="E167" s="243" t="s">
        <v>210</v>
      </c>
      <c r="F167" s="243" t="s">
        <v>340</v>
      </c>
      <c r="G167" s="230"/>
      <c r="H167" s="230"/>
      <c r="I167" s="233"/>
      <c r="J167" s="244">
        <f>BK167</f>
        <v>0</v>
      </c>
      <c r="K167" s="230"/>
      <c r="L167" s="235"/>
      <c r="M167" s="236"/>
      <c r="N167" s="237"/>
      <c r="O167" s="237"/>
      <c r="P167" s="238">
        <f>SUM(P168:P170)</f>
        <v>0</v>
      </c>
      <c r="Q167" s="237"/>
      <c r="R167" s="238">
        <f>SUM(R168:R170)</f>
        <v>0.0030599999999999994</v>
      </c>
      <c r="S167" s="237"/>
      <c r="T167" s="239">
        <f>SUM(T168:T170)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40" t="s">
        <v>80</v>
      </c>
      <c r="AT167" s="241" t="s">
        <v>72</v>
      </c>
      <c r="AU167" s="241" t="s">
        <v>80</v>
      </c>
      <c r="AY167" s="240" t="s">
        <v>174</v>
      </c>
      <c r="BK167" s="242">
        <f>SUM(BK168:BK170)</f>
        <v>0</v>
      </c>
    </row>
    <row r="168" spans="1:65" s="2" customFormat="1" ht="32.4" customHeight="1">
      <c r="A168" s="39"/>
      <c r="B168" s="40"/>
      <c r="C168" s="245" t="s">
        <v>230</v>
      </c>
      <c r="D168" s="245" t="s">
        <v>176</v>
      </c>
      <c r="E168" s="246" t="s">
        <v>1580</v>
      </c>
      <c r="F168" s="247" t="s">
        <v>1581</v>
      </c>
      <c r="G168" s="248" t="s">
        <v>208</v>
      </c>
      <c r="H168" s="249">
        <v>2</v>
      </c>
      <c r="I168" s="250"/>
      <c r="J168" s="251">
        <f>ROUND(I168*H168,2)</f>
        <v>0</v>
      </c>
      <c r="K168" s="252"/>
      <c r="L168" s="45"/>
      <c r="M168" s="253" t="s">
        <v>1</v>
      </c>
      <c r="N168" s="254" t="s">
        <v>38</v>
      </c>
      <c r="O168" s="92"/>
      <c r="P168" s="255">
        <f>O168*H168</f>
        <v>0</v>
      </c>
      <c r="Q168" s="255">
        <v>6E-05</v>
      </c>
      <c r="R168" s="255">
        <f>Q168*H168</f>
        <v>0.00012</v>
      </c>
      <c r="S168" s="255">
        <v>0</v>
      </c>
      <c r="T168" s="256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57" t="s">
        <v>180</v>
      </c>
      <c r="AT168" s="257" t="s">
        <v>176</v>
      </c>
      <c r="AU168" s="257" t="s">
        <v>82</v>
      </c>
      <c r="AY168" s="18" t="s">
        <v>174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8" t="s">
        <v>80</v>
      </c>
      <c r="BK168" s="258">
        <f>ROUND(I168*H168,2)</f>
        <v>0</v>
      </c>
      <c r="BL168" s="18" t="s">
        <v>180</v>
      </c>
      <c r="BM168" s="257" t="s">
        <v>1582</v>
      </c>
    </row>
    <row r="169" spans="1:65" s="2" customFormat="1" ht="32.4" customHeight="1">
      <c r="A169" s="39"/>
      <c r="B169" s="40"/>
      <c r="C169" s="245" t="s">
        <v>234</v>
      </c>
      <c r="D169" s="245" t="s">
        <v>176</v>
      </c>
      <c r="E169" s="246" t="s">
        <v>1583</v>
      </c>
      <c r="F169" s="247" t="s">
        <v>1584</v>
      </c>
      <c r="G169" s="248" t="s">
        <v>188</v>
      </c>
      <c r="H169" s="249">
        <v>1.4</v>
      </c>
      <c r="I169" s="250"/>
      <c r="J169" s="251">
        <f>ROUND(I169*H169,2)</f>
        <v>0</v>
      </c>
      <c r="K169" s="252"/>
      <c r="L169" s="45"/>
      <c r="M169" s="253" t="s">
        <v>1</v>
      </c>
      <c r="N169" s="254" t="s">
        <v>38</v>
      </c>
      <c r="O169" s="92"/>
      <c r="P169" s="255">
        <f>O169*H169</f>
        <v>0</v>
      </c>
      <c r="Q169" s="255">
        <v>0.0021</v>
      </c>
      <c r="R169" s="255">
        <f>Q169*H169</f>
        <v>0.0029399999999999995</v>
      </c>
      <c r="S169" s="255">
        <v>0</v>
      </c>
      <c r="T169" s="256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7" t="s">
        <v>180</v>
      </c>
      <c r="AT169" s="257" t="s">
        <v>176</v>
      </c>
      <c r="AU169" s="257" t="s">
        <v>82</v>
      </c>
      <c r="AY169" s="18" t="s">
        <v>174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8" t="s">
        <v>80</v>
      </c>
      <c r="BK169" s="258">
        <f>ROUND(I169*H169,2)</f>
        <v>0</v>
      </c>
      <c r="BL169" s="18" t="s">
        <v>180</v>
      </c>
      <c r="BM169" s="257" t="s">
        <v>1585</v>
      </c>
    </row>
    <row r="170" spans="1:51" s="13" customFormat="1" ht="12">
      <c r="A170" s="13"/>
      <c r="B170" s="259"/>
      <c r="C170" s="260"/>
      <c r="D170" s="261" t="s">
        <v>223</v>
      </c>
      <c r="E170" s="262" t="s">
        <v>1</v>
      </c>
      <c r="F170" s="263" t="s">
        <v>1586</v>
      </c>
      <c r="G170" s="260"/>
      <c r="H170" s="264">
        <v>1.4</v>
      </c>
      <c r="I170" s="265"/>
      <c r="J170" s="260"/>
      <c r="K170" s="260"/>
      <c r="L170" s="266"/>
      <c r="M170" s="267"/>
      <c r="N170" s="268"/>
      <c r="O170" s="268"/>
      <c r="P170" s="268"/>
      <c r="Q170" s="268"/>
      <c r="R170" s="268"/>
      <c r="S170" s="268"/>
      <c r="T170" s="26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70" t="s">
        <v>223</v>
      </c>
      <c r="AU170" s="270" t="s">
        <v>82</v>
      </c>
      <c r="AV170" s="13" t="s">
        <v>82</v>
      </c>
      <c r="AW170" s="13" t="s">
        <v>30</v>
      </c>
      <c r="AX170" s="13" t="s">
        <v>80</v>
      </c>
      <c r="AY170" s="270" t="s">
        <v>174</v>
      </c>
    </row>
    <row r="171" spans="1:63" s="12" customFormat="1" ht="25.9" customHeight="1">
      <c r="A171" s="12"/>
      <c r="B171" s="229"/>
      <c r="C171" s="230"/>
      <c r="D171" s="231" t="s">
        <v>72</v>
      </c>
      <c r="E171" s="232" t="s">
        <v>397</v>
      </c>
      <c r="F171" s="232" t="s">
        <v>398</v>
      </c>
      <c r="G171" s="230"/>
      <c r="H171" s="230"/>
      <c r="I171" s="233"/>
      <c r="J171" s="234">
        <f>BK171</f>
        <v>0</v>
      </c>
      <c r="K171" s="230"/>
      <c r="L171" s="235"/>
      <c r="M171" s="236"/>
      <c r="N171" s="237"/>
      <c r="O171" s="237"/>
      <c r="P171" s="238">
        <f>P172+P186</f>
        <v>0</v>
      </c>
      <c r="Q171" s="237"/>
      <c r="R171" s="238">
        <f>R172+R186</f>
        <v>0</v>
      </c>
      <c r="S171" s="237"/>
      <c r="T171" s="239">
        <f>T172+T186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40" t="s">
        <v>82</v>
      </c>
      <c r="AT171" s="241" t="s">
        <v>72</v>
      </c>
      <c r="AU171" s="241" t="s">
        <v>73</v>
      </c>
      <c r="AY171" s="240" t="s">
        <v>174</v>
      </c>
      <c r="BK171" s="242">
        <f>BK172+BK186</f>
        <v>0</v>
      </c>
    </row>
    <row r="172" spans="1:63" s="12" customFormat="1" ht="22.8" customHeight="1">
      <c r="A172" s="12"/>
      <c r="B172" s="229"/>
      <c r="C172" s="230"/>
      <c r="D172" s="231" t="s">
        <v>72</v>
      </c>
      <c r="E172" s="243" t="s">
        <v>399</v>
      </c>
      <c r="F172" s="243" t="s">
        <v>400</v>
      </c>
      <c r="G172" s="230"/>
      <c r="H172" s="230"/>
      <c r="I172" s="233"/>
      <c r="J172" s="244">
        <f>BK172</f>
        <v>0</v>
      </c>
      <c r="K172" s="230"/>
      <c r="L172" s="235"/>
      <c r="M172" s="236"/>
      <c r="N172" s="237"/>
      <c r="O172" s="237"/>
      <c r="P172" s="238">
        <f>SUM(P173:P185)</f>
        <v>0</v>
      </c>
      <c r="Q172" s="237"/>
      <c r="R172" s="238">
        <f>SUM(R173:R185)</f>
        <v>0</v>
      </c>
      <c r="S172" s="237"/>
      <c r="T172" s="239">
        <f>SUM(T173:T185)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40" t="s">
        <v>82</v>
      </c>
      <c r="AT172" s="241" t="s">
        <v>72</v>
      </c>
      <c r="AU172" s="241" t="s">
        <v>80</v>
      </c>
      <c r="AY172" s="240" t="s">
        <v>174</v>
      </c>
      <c r="BK172" s="242">
        <f>SUM(BK173:BK185)</f>
        <v>0</v>
      </c>
    </row>
    <row r="173" spans="1:65" s="2" customFormat="1" ht="21.6" customHeight="1">
      <c r="A173" s="39"/>
      <c r="B173" s="40"/>
      <c r="C173" s="245" t="s">
        <v>8</v>
      </c>
      <c r="D173" s="245" t="s">
        <v>176</v>
      </c>
      <c r="E173" s="246" t="s">
        <v>402</v>
      </c>
      <c r="F173" s="247" t="s">
        <v>403</v>
      </c>
      <c r="G173" s="248" t="s">
        <v>188</v>
      </c>
      <c r="H173" s="249">
        <v>6.25</v>
      </c>
      <c r="I173" s="250"/>
      <c r="J173" s="251">
        <f>ROUND(I173*H173,2)</f>
        <v>0</v>
      </c>
      <c r="K173" s="252"/>
      <c r="L173" s="45"/>
      <c r="M173" s="253" t="s">
        <v>1</v>
      </c>
      <c r="N173" s="254" t="s">
        <v>38</v>
      </c>
      <c r="O173" s="92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57" t="s">
        <v>241</v>
      </c>
      <c r="AT173" s="257" t="s">
        <v>176</v>
      </c>
      <c r="AU173" s="257" t="s">
        <v>82</v>
      </c>
      <c r="AY173" s="18" t="s">
        <v>174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8" t="s">
        <v>80</v>
      </c>
      <c r="BK173" s="258">
        <f>ROUND(I173*H173,2)</f>
        <v>0</v>
      </c>
      <c r="BL173" s="18" t="s">
        <v>241</v>
      </c>
      <c r="BM173" s="257" t="s">
        <v>1587</v>
      </c>
    </row>
    <row r="174" spans="1:51" s="13" customFormat="1" ht="12">
      <c r="A174" s="13"/>
      <c r="B174" s="259"/>
      <c r="C174" s="260"/>
      <c r="D174" s="261" t="s">
        <v>223</v>
      </c>
      <c r="E174" s="262" t="s">
        <v>1</v>
      </c>
      <c r="F174" s="263" t="s">
        <v>1588</v>
      </c>
      <c r="G174" s="260"/>
      <c r="H174" s="264">
        <v>6.25</v>
      </c>
      <c r="I174" s="265"/>
      <c r="J174" s="260"/>
      <c r="K174" s="260"/>
      <c r="L174" s="266"/>
      <c r="M174" s="267"/>
      <c r="N174" s="268"/>
      <c r="O174" s="268"/>
      <c r="P174" s="268"/>
      <c r="Q174" s="268"/>
      <c r="R174" s="268"/>
      <c r="S174" s="268"/>
      <c r="T174" s="26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70" t="s">
        <v>223</v>
      </c>
      <c r="AU174" s="270" t="s">
        <v>82</v>
      </c>
      <c r="AV174" s="13" t="s">
        <v>82</v>
      </c>
      <c r="AW174" s="13" t="s">
        <v>30</v>
      </c>
      <c r="AX174" s="13" t="s">
        <v>73</v>
      </c>
      <c r="AY174" s="270" t="s">
        <v>174</v>
      </c>
    </row>
    <row r="175" spans="1:51" s="14" customFormat="1" ht="12">
      <c r="A175" s="14"/>
      <c r="B175" s="285"/>
      <c r="C175" s="286"/>
      <c r="D175" s="261" t="s">
        <v>223</v>
      </c>
      <c r="E175" s="287" t="s">
        <v>1</v>
      </c>
      <c r="F175" s="288" t="s">
        <v>521</v>
      </c>
      <c r="G175" s="286"/>
      <c r="H175" s="289">
        <v>6.25</v>
      </c>
      <c r="I175" s="290"/>
      <c r="J175" s="286"/>
      <c r="K175" s="286"/>
      <c r="L175" s="291"/>
      <c r="M175" s="292"/>
      <c r="N175" s="293"/>
      <c r="O175" s="293"/>
      <c r="P175" s="293"/>
      <c r="Q175" s="293"/>
      <c r="R175" s="293"/>
      <c r="S175" s="293"/>
      <c r="T175" s="29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95" t="s">
        <v>223</v>
      </c>
      <c r="AU175" s="295" t="s">
        <v>82</v>
      </c>
      <c r="AV175" s="14" t="s">
        <v>180</v>
      </c>
      <c r="AW175" s="14" t="s">
        <v>30</v>
      </c>
      <c r="AX175" s="14" t="s">
        <v>80</v>
      </c>
      <c r="AY175" s="295" t="s">
        <v>174</v>
      </c>
    </row>
    <row r="176" spans="1:65" s="2" customFormat="1" ht="14.4" customHeight="1">
      <c r="A176" s="39"/>
      <c r="B176" s="40"/>
      <c r="C176" s="271" t="s">
        <v>241</v>
      </c>
      <c r="D176" s="271" t="s">
        <v>242</v>
      </c>
      <c r="E176" s="272" t="s">
        <v>406</v>
      </c>
      <c r="F176" s="273" t="s">
        <v>407</v>
      </c>
      <c r="G176" s="274" t="s">
        <v>245</v>
      </c>
      <c r="H176" s="275">
        <v>0.003</v>
      </c>
      <c r="I176" s="276"/>
      <c r="J176" s="277">
        <f>ROUND(I176*H176,2)</f>
        <v>0</v>
      </c>
      <c r="K176" s="278"/>
      <c r="L176" s="279"/>
      <c r="M176" s="280" t="s">
        <v>1</v>
      </c>
      <c r="N176" s="281" t="s">
        <v>38</v>
      </c>
      <c r="O176" s="92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7" t="s">
        <v>315</v>
      </c>
      <c r="AT176" s="257" t="s">
        <v>242</v>
      </c>
      <c r="AU176" s="257" t="s">
        <v>82</v>
      </c>
      <c r="AY176" s="18" t="s">
        <v>174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8" t="s">
        <v>80</v>
      </c>
      <c r="BK176" s="258">
        <f>ROUND(I176*H176,2)</f>
        <v>0</v>
      </c>
      <c r="BL176" s="18" t="s">
        <v>241</v>
      </c>
      <c r="BM176" s="257" t="s">
        <v>1589</v>
      </c>
    </row>
    <row r="177" spans="1:51" s="13" customFormat="1" ht="12">
      <c r="A177" s="13"/>
      <c r="B177" s="259"/>
      <c r="C177" s="260"/>
      <c r="D177" s="261" t="s">
        <v>223</v>
      </c>
      <c r="E177" s="262" t="s">
        <v>1</v>
      </c>
      <c r="F177" s="263" t="s">
        <v>1590</v>
      </c>
      <c r="G177" s="260"/>
      <c r="H177" s="264">
        <v>0.003</v>
      </c>
      <c r="I177" s="265"/>
      <c r="J177" s="260"/>
      <c r="K177" s="260"/>
      <c r="L177" s="266"/>
      <c r="M177" s="267"/>
      <c r="N177" s="268"/>
      <c r="O177" s="268"/>
      <c r="P177" s="268"/>
      <c r="Q177" s="268"/>
      <c r="R177" s="268"/>
      <c r="S177" s="268"/>
      <c r="T177" s="26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70" t="s">
        <v>223</v>
      </c>
      <c r="AU177" s="270" t="s">
        <v>82</v>
      </c>
      <c r="AV177" s="13" t="s">
        <v>82</v>
      </c>
      <c r="AW177" s="13" t="s">
        <v>30</v>
      </c>
      <c r="AX177" s="13" t="s">
        <v>73</v>
      </c>
      <c r="AY177" s="270" t="s">
        <v>174</v>
      </c>
    </row>
    <row r="178" spans="1:51" s="14" customFormat="1" ht="12">
      <c r="A178" s="14"/>
      <c r="B178" s="285"/>
      <c r="C178" s="286"/>
      <c r="D178" s="261" t="s">
        <v>223</v>
      </c>
      <c r="E178" s="287" t="s">
        <v>1</v>
      </c>
      <c r="F178" s="288" t="s">
        <v>521</v>
      </c>
      <c r="G178" s="286"/>
      <c r="H178" s="289">
        <v>0.003</v>
      </c>
      <c r="I178" s="290"/>
      <c r="J178" s="286"/>
      <c r="K178" s="286"/>
      <c r="L178" s="291"/>
      <c r="M178" s="292"/>
      <c r="N178" s="293"/>
      <c r="O178" s="293"/>
      <c r="P178" s="293"/>
      <c r="Q178" s="293"/>
      <c r="R178" s="293"/>
      <c r="S178" s="293"/>
      <c r="T178" s="29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95" t="s">
        <v>223</v>
      </c>
      <c r="AU178" s="295" t="s">
        <v>82</v>
      </c>
      <c r="AV178" s="14" t="s">
        <v>180</v>
      </c>
      <c r="AW178" s="14" t="s">
        <v>30</v>
      </c>
      <c r="AX178" s="14" t="s">
        <v>80</v>
      </c>
      <c r="AY178" s="295" t="s">
        <v>174</v>
      </c>
    </row>
    <row r="179" spans="1:65" s="2" customFormat="1" ht="21.6" customHeight="1">
      <c r="A179" s="39"/>
      <c r="B179" s="40"/>
      <c r="C179" s="245" t="s">
        <v>248</v>
      </c>
      <c r="D179" s="245" t="s">
        <v>176</v>
      </c>
      <c r="E179" s="246" t="s">
        <v>1329</v>
      </c>
      <c r="F179" s="247" t="s">
        <v>1330</v>
      </c>
      <c r="G179" s="248" t="s">
        <v>188</v>
      </c>
      <c r="H179" s="249">
        <v>6.25</v>
      </c>
      <c r="I179" s="250"/>
      <c r="J179" s="251">
        <f>ROUND(I179*H179,2)</f>
        <v>0</v>
      </c>
      <c r="K179" s="252"/>
      <c r="L179" s="45"/>
      <c r="M179" s="253" t="s">
        <v>1</v>
      </c>
      <c r="N179" s="254" t="s">
        <v>38</v>
      </c>
      <c r="O179" s="92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57" t="s">
        <v>241</v>
      </c>
      <c r="AT179" s="257" t="s">
        <v>176</v>
      </c>
      <c r="AU179" s="257" t="s">
        <v>82</v>
      </c>
      <c r="AY179" s="18" t="s">
        <v>174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8" t="s">
        <v>80</v>
      </c>
      <c r="BK179" s="258">
        <f>ROUND(I179*H179,2)</f>
        <v>0</v>
      </c>
      <c r="BL179" s="18" t="s">
        <v>241</v>
      </c>
      <c r="BM179" s="257" t="s">
        <v>1591</v>
      </c>
    </row>
    <row r="180" spans="1:51" s="13" customFormat="1" ht="12">
      <c r="A180" s="13"/>
      <c r="B180" s="259"/>
      <c r="C180" s="260"/>
      <c r="D180" s="261" t="s">
        <v>223</v>
      </c>
      <c r="E180" s="262" t="s">
        <v>1</v>
      </c>
      <c r="F180" s="263" t="s">
        <v>1588</v>
      </c>
      <c r="G180" s="260"/>
      <c r="H180" s="264">
        <v>6.25</v>
      </c>
      <c r="I180" s="265"/>
      <c r="J180" s="260"/>
      <c r="K180" s="260"/>
      <c r="L180" s="266"/>
      <c r="M180" s="267"/>
      <c r="N180" s="268"/>
      <c r="O180" s="268"/>
      <c r="P180" s="268"/>
      <c r="Q180" s="268"/>
      <c r="R180" s="268"/>
      <c r="S180" s="268"/>
      <c r="T180" s="26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70" t="s">
        <v>223</v>
      </c>
      <c r="AU180" s="270" t="s">
        <v>82</v>
      </c>
      <c r="AV180" s="13" t="s">
        <v>82</v>
      </c>
      <c r="AW180" s="13" t="s">
        <v>30</v>
      </c>
      <c r="AX180" s="13" t="s">
        <v>73</v>
      </c>
      <c r="AY180" s="270" t="s">
        <v>174</v>
      </c>
    </row>
    <row r="181" spans="1:51" s="14" customFormat="1" ht="12">
      <c r="A181" s="14"/>
      <c r="B181" s="285"/>
      <c r="C181" s="286"/>
      <c r="D181" s="261" t="s">
        <v>223</v>
      </c>
      <c r="E181" s="287" t="s">
        <v>1</v>
      </c>
      <c r="F181" s="288" t="s">
        <v>521</v>
      </c>
      <c r="G181" s="286"/>
      <c r="H181" s="289">
        <v>6.25</v>
      </c>
      <c r="I181" s="290"/>
      <c r="J181" s="286"/>
      <c r="K181" s="286"/>
      <c r="L181" s="291"/>
      <c r="M181" s="292"/>
      <c r="N181" s="293"/>
      <c r="O181" s="293"/>
      <c r="P181" s="293"/>
      <c r="Q181" s="293"/>
      <c r="R181" s="293"/>
      <c r="S181" s="293"/>
      <c r="T181" s="29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95" t="s">
        <v>223</v>
      </c>
      <c r="AU181" s="295" t="s">
        <v>82</v>
      </c>
      <c r="AV181" s="14" t="s">
        <v>180</v>
      </c>
      <c r="AW181" s="14" t="s">
        <v>30</v>
      </c>
      <c r="AX181" s="14" t="s">
        <v>80</v>
      </c>
      <c r="AY181" s="295" t="s">
        <v>174</v>
      </c>
    </row>
    <row r="182" spans="1:65" s="2" customFormat="1" ht="43.2" customHeight="1">
      <c r="A182" s="39"/>
      <c r="B182" s="40"/>
      <c r="C182" s="271" t="s">
        <v>253</v>
      </c>
      <c r="D182" s="271" t="s">
        <v>242</v>
      </c>
      <c r="E182" s="272" t="s">
        <v>1479</v>
      </c>
      <c r="F182" s="273" t="s">
        <v>1480</v>
      </c>
      <c r="G182" s="274" t="s">
        <v>188</v>
      </c>
      <c r="H182" s="275">
        <v>9.8</v>
      </c>
      <c r="I182" s="276"/>
      <c r="J182" s="277">
        <f>ROUND(I182*H182,2)</f>
        <v>0</v>
      </c>
      <c r="K182" s="278"/>
      <c r="L182" s="279"/>
      <c r="M182" s="280" t="s">
        <v>1</v>
      </c>
      <c r="N182" s="281" t="s">
        <v>38</v>
      </c>
      <c r="O182" s="92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7" t="s">
        <v>315</v>
      </c>
      <c r="AT182" s="257" t="s">
        <v>242</v>
      </c>
      <c r="AU182" s="257" t="s">
        <v>82</v>
      </c>
      <c r="AY182" s="18" t="s">
        <v>174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8" t="s">
        <v>80</v>
      </c>
      <c r="BK182" s="258">
        <f>ROUND(I182*H182,2)</f>
        <v>0</v>
      </c>
      <c r="BL182" s="18" t="s">
        <v>241</v>
      </c>
      <c r="BM182" s="257" t="s">
        <v>1592</v>
      </c>
    </row>
    <row r="183" spans="1:51" s="13" customFormat="1" ht="12">
      <c r="A183" s="13"/>
      <c r="B183" s="259"/>
      <c r="C183" s="260"/>
      <c r="D183" s="261" t="s">
        <v>223</v>
      </c>
      <c r="E183" s="262" t="s">
        <v>1</v>
      </c>
      <c r="F183" s="263" t="s">
        <v>1593</v>
      </c>
      <c r="G183" s="260"/>
      <c r="H183" s="264">
        <v>9.8</v>
      </c>
      <c r="I183" s="265"/>
      <c r="J183" s="260"/>
      <c r="K183" s="260"/>
      <c r="L183" s="266"/>
      <c r="M183" s="267"/>
      <c r="N183" s="268"/>
      <c r="O183" s="268"/>
      <c r="P183" s="268"/>
      <c r="Q183" s="268"/>
      <c r="R183" s="268"/>
      <c r="S183" s="268"/>
      <c r="T183" s="26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70" t="s">
        <v>223</v>
      </c>
      <c r="AU183" s="270" t="s">
        <v>82</v>
      </c>
      <c r="AV183" s="13" t="s">
        <v>82</v>
      </c>
      <c r="AW183" s="13" t="s">
        <v>30</v>
      </c>
      <c r="AX183" s="13" t="s">
        <v>73</v>
      </c>
      <c r="AY183" s="270" t="s">
        <v>174</v>
      </c>
    </row>
    <row r="184" spans="1:51" s="14" customFormat="1" ht="12">
      <c r="A184" s="14"/>
      <c r="B184" s="285"/>
      <c r="C184" s="286"/>
      <c r="D184" s="261" t="s">
        <v>223</v>
      </c>
      <c r="E184" s="287" t="s">
        <v>1</v>
      </c>
      <c r="F184" s="288" t="s">
        <v>521</v>
      </c>
      <c r="G184" s="286"/>
      <c r="H184" s="289">
        <v>9.8</v>
      </c>
      <c r="I184" s="290"/>
      <c r="J184" s="286"/>
      <c r="K184" s="286"/>
      <c r="L184" s="291"/>
      <c r="M184" s="292"/>
      <c r="N184" s="293"/>
      <c r="O184" s="293"/>
      <c r="P184" s="293"/>
      <c r="Q184" s="293"/>
      <c r="R184" s="293"/>
      <c r="S184" s="293"/>
      <c r="T184" s="29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95" t="s">
        <v>223</v>
      </c>
      <c r="AU184" s="295" t="s">
        <v>82</v>
      </c>
      <c r="AV184" s="14" t="s">
        <v>180</v>
      </c>
      <c r="AW184" s="14" t="s">
        <v>30</v>
      </c>
      <c r="AX184" s="14" t="s">
        <v>80</v>
      </c>
      <c r="AY184" s="295" t="s">
        <v>174</v>
      </c>
    </row>
    <row r="185" spans="1:65" s="2" customFormat="1" ht="21.6" customHeight="1">
      <c r="A185" s="39"/>
      <c r="B185" s="40"/>
      <c r="C185" s="245" t="s">
        <v>258</v>
      </c>
      <c r="D185" s="245" t="s">
        <v>176</v>
      </c>
      <c r="E185" s="246" t="s">
        <v>1594</v>
      </c>
      <c r="F185" s="247" t="s">
        <v>1595</v>
      </c>
      <c r="G185" s="248" t="s">
        <v>245</v>
      </c>
      <c r="H185" s="249">
        <v>0.059</v>
      </c>
      <c r="I185" s="250"/>
      <c r="J185" s="251">
        <f>ROUND(I185*H185,2)</f>
        <v>0</v>
      </c>
      <c r="K185" s="252"/>
      <c r="L185" s="45"/>
      <c r="M185" s="253" t="s">
        <v>1</v>
      </c>
      <c r="N185" s="254" t="s">
        <v>38</v>
      </c>
      <c r="O185" s="92"/>
      <c r="P185" s="255">
        <f>O185*H185</f>
        <v>0</v>
      </c>
      <c r="Q185" s="255">
        <v>0</v>
      </c>
      <c r="R185" s="255">
        <f>Q185*H185</f>
        <v>0</v>
      </c>
      <c r="S185" s="255">
        <v>0</v>
      </c>
      <c r="T185" s="256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57" t="s">
        <v>241</v>
      </c>
      <c r="AT185" s="257" t="s">
        <v>176</v>
      </c>
      <c r="AU185" s="257" t="s">
        <v>82</v>
      </c>
      <c r="AY185" s="18" t="s">
        <v>174</v>
      </c>
      <c r="BE185" s="258">
        <f>IF(N185="základní",J185,0)</f>
        <v>0</v>
      </c>
      <c r="BF185" s="258">
        <f>IF(N185="snížená",J185,0)</f>
        <v>0</v>
      </c>
      <c r="BG185" s="258">
        <f>IF(N185="zákl. přenesená",J185,0)</f>
        <v>0</v>
      </c>
      <c r="BH185" s="258">
        <f>IF(N185="sníž. přenesená",J185,0)</f>
        <v>0</v>
      </c>
      <c r="BI185" s="258">
        <f>IF(N185="nulová",J185,0)</f>
        <v>0</v>
      </c>
      <c r="BJ185" s="18" t="s">
        <v>80</v>
      </c>
      <c r="BK185" s="258">
        <f>ROUND(I185*H185,2)</f>
        <v>0</v>
      </c>
      <c r="BL185" s="18" t="s">
        <v>241</v>
      </c>
      <c r="BM185" s="257" t="s">
        <v>1596</v>
      </c>
    </row>
    <row r="186" spans="1:63" s="12" customFormat="1" ht="22.8" customHeight="1">
      <c r="A186" s="12"/>
      <c r="B186" s="229"/>
      <c r="C186" s="230"/>
      <c r="D186" s="231" t="s">
        <v>72</v>
      </c>
      <c r="E186" s="243" t="s">
        <v>1125</v>
      </c>
      <c r="F186" s="243" t="s">
        <v>1126</v>
      </c>
      <c r="G186" s="230"/>
      <c r="H186" s="230"/>
      <c r="I186" s="233"/>
      <c r="J186" s="244">
        <f>BK186</f>
        <v>0</v>
      </c>
      <c r="K186" s="230"/>
      <c r="L186" s="235"/>
      <c r="M186" s="236"/>
      <c r="N186" s="237"/>
      <c r="O186" s="237"/>
      <c r="P186" s="238">
        <f>SUM(P187:P190)</f>
        <v>0</v>
      </c>
      <c r="Q186" s="237"/>
      <c r="R186" s="238">
        <f>SUM(R187:R190)</f>
        <v>0</v>
      </c>
      <c r="S186" s="237"/>
      <c r="T186" s="239">
        <f>SUM(T187:T190)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40" t="s">
        <v>82</v>
      </c>
      <c r="AT186" s="241" t="s">
        <v>72</v>
      </c>
      <c r="AU186" s="241" t="s">
        <v>80</v>
      </c>
      <c r="AY186" s="240" t="s">
        <v>174</v>
      </c>
      <c r="BK186" s="242">
        <f>SUM(BK187:BK190)</f>
        <v>0</v>
      </c>
    </row>
    <row r="187" spans="1:65" s="2" customFormat="1" ht="21.6" customHeight="1">
      <c r="A187" s="39"/>
      <c r="B187" s="40"/>
      <c r="C187" s="245" t="s">
        <v>263</v>
      </c>
      <c r="D187" s="245" t="s">
        <v>176</v>
      </c>
      <c r="E187" s="246" t="s">
        <v>1597</v>
      </c>
      <c r="F187" s="247" t="s">
        <v>1598</v>
      </c>
      <c r="G187" s="248" t="s">
        <v>188</v>
      </c>
      <c r="H187" s="249">
        <v>8</v>
      </c>
      <c r="I187" s="250"/>
      <c r="J187" s="251">
        <f>ROUND(I187*H187,2)</f>
        <v>0</v>
      </c>
      <c r="K187" s="252"/>
      <c r="L187" s="45"/>
      <c r="M187" s="253" t="s">
        <v>1</v>
      </c>
      <c r="N187" s="254" t="s">
        <v>38</v>
      </c>
      <c r="O187" s="92"/>
      <c r="P187" s="255">
        <f>O187*H187</f>
        <v>0</v>
      </c>
      <c r="Q187" s="255">
        <v>0</v>
      </c>
      <c r="R187" s="255">
        <f>Q187*H187</f>
        <v>0</v>
      </c>
      <c r="S187" s="255">
        <v>0</v>
      </c>
      <c r="T187" s="256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57" t="s">
        <v>241</v>
      </c>
      <c r="AT187" s="257" t="s">
        <v>176</v>
      </c>
      <c r="AU187" s="257" t="s">
        <v>82</v>
      </c>
      <c r="AY187" s="18" t="s">
        <v>174</v>
      </c>
      <c r="BE187" s="258">
        <f>IF(N187="základní",J187,0)</f>
        <v>0</v>
      </c>
      <c r="BF187" s="258">
        <f>IF(N187="snížená",J187,0)</f>
        <v>0</v>
      </c>
      <c r="BG187" s="258">
        <f>IF(N187="zákl. přenesená",J187,0)</f>
        <v>0</v>
      </c>
      <c r="BH187" s="258">
        <f>IF(N187="sníž. přenesená",J187,0)</f>
        <v>0</v>
      </c>
      <c r="BI187" s="258">
        <f>IF(N187="nulová",J187,0)</f>
        <v>0</v>
      </c>
      <c r="BJ187" s="18" t="s">
        <v>80</v>
      </c>
      <c r="BK187" s="258">
        <f>ROUND(I187*H187,2)</f>
        <v>0</v>
      </c>
      <c r="BL187" s="18" t="s">
        <v>241</v>
      </c>
      <c r="BM187" s="257" t="s">
        <v>1599</v>
      </c>
    </row>
    <row r="188" spans="1:51" s="13" customFormat="1" ht="12">
      <c r="A188" s="13"/>
      <c r="B188" s="259"/>
      <c r="C188" s="260"/>
      <c r="D188" s="261" t="s">
        <v>223</v>
      </c>
      <c r="E188" s="262" t="s">
        <v>1</v>
      </c>
      <c r="F188" s="263" t="s">
        <v>1555</v>
      </c>
      <c r="G188" s="260"/>
      <c r="H188" s="264">
        <v>4</v>
      </c>
      <c r="I188" s="265"/>
      <c r="J188" s="260"/>
      <c r="K188" s="260"/>
      <c r="L188" s="266"/>
      <c r="M188" s="267"/>
      <c r="N188" s="268"/>
      <c r="O188" s="268"/>
      <c r="P188" s="268"/>
      <c r="Q188" s="268"/>
      <c r="R188" s="268"/>
      <c r="S188" s="268"/>
      <c r="T188" s="26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70" t="s">
        <v>223</v>
      </c>
      <c r="AU188" s="270" t="s">
        <v>82</v>
      </c>
      <c r="AV188" s="13" t="s">
        <v>82</v>
      </c>
      <c r="AW188" s="13" t="s">
        <v>30</v>
      </c>
      <c r="AX188" s="13" t="s">
        <v>73</v>
      </c>
      <c r="AY188" s="270" t="s">
        <v>174</v>
      </c>
    </row>
    <row r="189" spans="1:51" s="13" customFormat="1" ht="12">
      <c r="A189" s="13"/>
      <c r="B189" s="259"/>
      <c r="C189" s="260"/>
      <c r="D189" s="261" t="s">
        <v>223</v>
      </c>
      <c r="E189" s="262" t="s">
        <v>1</v>
      </c>
      <c r="F189" s="263" t="s">
        <v>1600</v>
      </c>
      <c r="G189" s="260"/>
      <c r="H189" s="264">
        <v>4</v>
      </c>
      <c r="I189" s="265"/>
      <c r="J189" s="260"/>
      <c r="K189" s="260"/>
      <c r="L189" s="266"/>
      <c r="M189" s="267"/>
      <c r="N189" s="268"/>
      <c r="O189" s="268"/>
      <c r="P189" s="268"/>
      <c r="Q189" s="268"/>
      <c r="R189" s="268"/>
      <c r="S189" s="268"/>
      <c r="T189" s="26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70" t="s">
        <v>223</v>
      </c>
      <c r="AU189" s="270" t="s">
        <v>82</v>
      </c>
      <c r="AV189" s="13" t="s">
        <v>82</v>
      </c>
      <c r="AW189" s="13" t="s">
        <v>30</v>
      </c>
      <c r="AX189" s="13" t="s">
        <v>73</v>
      </c>
      <c r="AY189" s="270" t="s">
        <v>174</v>
      </c>
    </row>
    <row r="190" spans="1:51" s="14" customFormat="1" ht="12">
      <c r="A190" s="14"/>
      <c r="B190" s="285"/>
      <c r="C190" s="286"/>
      <c r="D190" s="261" t="s">
        <v>223</v>
      </c>
      <c r="E190" s="287" t="s">
        <v>1</v>
      </c>
      <c r="F190" s="288" t="s">
        <v>521</v>
      </c>
      <c r="G190" s="286"/>
      <c r="H190" s="289">
        <v>8</v>
      </c>
      <c r="I190" s="290"/>
      <c r="J190" s="286"/>
      <c r="K190" s="286"/>
      <c r="L190" s="291"/>
      <c r="M190" s="302"/>
      <c r="N190" s="303"/>
      <c r="O190" s="303"/>
      <c r="P190" s="303"/>
      <c r="Q190" s="303"/>
      <c r="R190" s="303"/>
      <c r="S190" s="303"/>
      <c r="T190" s="30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95" t="s">
        <v>223</v>
      </c>
      <c r="AU190" s="295" t="s">
        <v>82</v>
      </c>
      <c r="AV190" s="14" t="s">
        <v>180</v>
      </c>
      <c r="AW190" s="14" t="s">
        <v>30</v>
      </c>
      <c r="AX190" s="14" t="s">
        <v>80</v>
      </c>
      <c r="AY190" s="295" t="s">
        <v>174</v>
      </c>
    </row>
    <row r="191" spans="1:31" s="2" customFormat="1" ht="6.95" customHeight="1">
      <c r="A191" s="39"/>
      <c r="B191" s="67"/>
      <c r="C191" s="68"/>
      <c r="D191" s="68"/>
      <c r="E191" s="68"/>
      <c r="F191" s="68"/>
      <c r="G191" s="68"/>
      <c r="H191" s="68"/>
      <c r="I191" s="193"/>
      <c r="J191" s="68"/>
      <c r="K191" s="68"/>
      <c r="L191" s="45"/>
      <c r="M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</row>
  </sheetData>
  <sheetProtection password="CC35" sheet="1" objects="1" scenarios="1" formatColumns="0" formatRows="0" autoFilter="0"/>
  <autoFilter ref="C126:K19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3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43.57421875" style="1" customWidth="1"/>
    <col min="7" max="7" width="6.00390625" style="1" customWidth="1"/>
    <col min="8" max="8" width="9.8515625" style="1" customWidth="1"/>
    <col min="9" max="9" width="17.28125" style="147" customWidth="1"/>
    <col min="10" max="10" width="17.28125" style="1" customWidth="1"/>
    <col min="11" max="11" width="17.28125" style="1" hidden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102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1"/>
      <c r="AT3" s="18" t="s">
        <v>82</v>
      </c>
    </row>
    <row r="4" spans="2:46" s="1" customFormat="1" ht="24.95" customHeight="1">
      <c r="B4" s="21"/>
      <c r="D4" s="151" t="s">
        <v>136</v>
      </c>
      <c r="I4" s="147"/>
      <c r="L4" s="21"/>
      <c r="M4" s="152" t="s">
        <v>10</v>
      </c>
      <c r="AT4" s="18" t="s">
        <v>4</v>
      </c>
    </row>
    <row r="5" spans="2:12" s="1" customFormat="1" ht="6.95" customHeight="1">
      <c r="B5" s="21"/>
      <c r="I5" s="147"/>
      <c r="L5" s="21"/>
    </row>
    <row r="6" spans="2:12" s="1" customFormat="1" ht="12" customHeight="1">
      <c r="B6" s="21"/>
      <c r="D6" s="153" t="s">
        <v>16</v>
      </c>
      <c r="I6" s="147"/>
      <c r="L6" s="21"/>
    </row>
    <row r="7" spans="2:12" s="1" customFormat="1" ht="24" customHeight="1">
      <c r="B7" s="21"/>
      <c r="E7" s="154" t="str">
        <f>'Rekapitulace stavby'!K6</f>
        <v>Revitalizace čistírny odpadních vod v areálu nemocnice Rychnov nad Kněžnou</v>
      </c>
      <c r="F7" s="153"/>
      <c r="G7" s="153"/>
      <c r="H7" s="153"/>
      <c r="I7" s="147"/>
      <c r="L7" s="21"/>
    </row>
    <row r="8" spans="1:31" s="2" customFormat="1" ht="12" customHeight="1">
      <c r="A8" s="39"/>
      <c r="B8" s="45"/>
      <c r="C8" s="39"/>
      <c r="D8" s="153" t="s">
        <v>137</v>
      </c>
      <c r="E8" s="39"/>
      <c r="F8" s="39"/>
      <c r="G8" s="39"/>
      <c r="H8" s="39"/>
      <c r="I8" s="155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4.4" customHeight="1">
      <c r="A9" s="39"/>
      <c r="B9" s="45"/>
      <c r="C9" s="39"/>
      <c r="D9" s="39"/>
      <c r="E9" s="156" t="s">
        <v>1601</v>
      </c>
      <c r="F9" s="39"/>
      <c r="G9" s="39"/>
      <c r="H9" s="39"/>
      <c r="I9" s="155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55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3" t="s">
        <v>18</v>
      </c>
      <c r="E11" s="39"/>
      <c r="F11" s="142" t="s">
        <v>1</v>
      </c>
      <c r="G11" s="39"/>
      <c r="H11" s="39"/>
      <c r="I11" s="157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3" t="s">
        <v>20</v>
      </c>
      <c r="E12" s="39"/>
      <c r="F12" s="142" t="s">
        <v>21</v>
      </c>
      <c r="G12" s="39"/>
      <c r="H12" s="39"/>
      <c r="I12" s="157" t="s">
        <v>22</v>
      </c>
      <c r="J12" s="158" t="str">
        <f>'Rekapitulace stavby'!AN8</f>
        <v>25. 8. 2020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55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3" t="s">
        <v>24</v>
      </c>
      <c r="E14" s="39"/>
      <c r="F14" s="39"/>
      <c r="G14" s="39"/>
      <c r="H14" s="39"/>
      <c r="I14" s="157" t="s">
        <v>25</v>
      </c>
      <c r="J14" s="14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tr">
        <f>IF('Rekapitulace stavby'!E11="","",'Rekapitulace stavby'!E11)</f>
        <v xml:space="preserve"> </v>
      </c>
      <c r="F15" s="39"/>
      <c r="G15" s="39"/>
      <c r="H15" s="39"/>
      <c r="I15" s="157" t="s">
        <v>26</v>
      </c>
      <c r="J15" s="14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55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3" t="s">
        <v>27</v>
      </c>
      <c r="E17" s="39"/>
      <c r="F17" s="39"/>
      <c r="G17" s="39"/>
      <c r="H17" s="39"/>
      <c r="I17" s="157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7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55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3" t="s">
        <v>29</v>
      </c>
      <c r="E20" s="39"/>
      <c r="F20" s="39"/>
      <c r="G20" s="39"/>
      <c r="H20" s="39"/>
      <c r="I20" s="157" t="s">
        <v>25</v>
      </c>
      <c r="J20" s="142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tr">
        <f>IF('Rekapitulace stavby'!E17="","",'Rekapitulace stavby'!E17)</f>
        <v xml:space="preserve"> </v>
      </c>
      <c r="F21" s="39"/>
      <c r="G21" s="39"/>
      <c r="H21" s="39"/>
      <c r="I21" s="157" t="s">
        <v>26</v>
      </c>
      <c r="J21" s="142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55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3" t="s">
        <v>31</v>
      </c>
      <c r="E23" s="39"/>
      <c r="F23" s="39"/>
      <c r="G23" s="39"/>
      <c r="H23" s="39"/>
      <c r="I23" s="157" t="s">
        <v>25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tr">
        <f>IF('Rekapitulace stavby'!E20="","",'Rekapitulace stavby'!E20)</f>
        <v xml:space="preserve"> </v>
      </c>
      <c r="F24" s="39"/>
      <c r="G24" s="39"/>
      <c r="H24" s="39"/>
      <c r="I24" s="157" t="s">
        <v>26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55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3" t="s">
        <v>32</v>
      </c>
      <c r="E26" s="39"/>
      <c r="F26" s="39"/>
      <c r="G26" s="39"/>
      <c r="H26" s="39"/>
      <c r="I26" s="155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59"/>
      <c r="B27" s="160"/>
      <c r="C27" s="159"/>
      <c r="D27" s="159"/>
      <c r="E27" s="161" t="s">
        <v>1</v>
      </c>
      <c r="F27" s="161"/>
      <c r="G27" s="161"/>
      <c r="H27" s="161"/>
      <c r="I27" s="162"/>
      <c r="J27" s="159"/>
      <c r="K27" s="159"/>
      <c r="L27" s="163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55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64"/>
      <c r="E29" s="164"/>
      <c r="F29" s="164"/>
      <c r="G29" s="164"/>
      <c r="H29" s="164"/>
      <c r="I29" s="165"/>
      <c r="J29" s="164"/>
      <c r="K29" s="164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6" t="s">
        <v>33</v>
      </c>
      <c r="E30" s="39"/>
      <c r="F30" s="39"/>
      <c r="G30" s="39"/>
      <c r="H30" s="39"/>
      <c r="I30" s="155"/>
      <c r="J30" s="167">
        <f>ROUND(J120,2)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4"/>
      <c r="E31" s="164"/>
      <c r="F31" s="164"/>
      <c r="G31" s="164"/>
      <c r="H31" s="164"/>
      <c r="I31" s="165"/>
      <c r="J31" s="164"/>
      <c r="K31" s="164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8" t="s">
        <v>35</v>
      </c>
      <c r="G32" s="39"/>
      <c r="H32" s="39"/>
      <c r="I32" s="169" t="s">
        <v>34</v>
      </c>
      <c r="J32" s="168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70" t="s">
        <v>37</v>
      </c>
      <c r="E33" s="153" t="s">
        <v>38</v>
      </c>
      <c r="F33" s="171">
        <f>ROUND((SUM(BE120:BE162)),2)</f>
        <v>0</v>
      </c>
      <c r="G33" s="39"/>
      <c r="H33" s="39"/>
      <c r="I33" s="172">
        <v>0.21</v>
      </c>
      <c r="J33" s="171">
        <f>ROUND(((SUM(BE120:BE162))*I33),2)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3" t="s">
        <v>39</v>
      </c>
      <c r="F34" s="171">
        <f>ROUND((SUM(BF120:BF162)),2)</f>
        <v>0</v>
      </c>
      <c r="G34" s="39"/>
      <c r="H34" s="39"/>
      <c r="I34" s="172">
        <v>0.15</v>
      </c>
      <c r="J34" s="171">
        <f>ROUND(((SUM(BF120:BF162))*I34),2)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3" t="s">
        <v>40</v>
      </c>
      <c r="F35" s="171">
        <f>ROUND((SUM(BG120:BG162)),2)</f>
        <v>0</v>
      </c>
      <c r="G35" s="39"/>
      <c r="H35" s="39"/>
      <c r="I35" s="172">
        <v>0.21</v>
      </c>
      <c r="J35" s="171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3" t="s">
        <v>41</v>
      </c>
      <c r="F36" s="171">
        <f>ROUND((SUM(BH120:BH162)),2)</f>
        <v>0</v>
      </c>
      <c r="G36" s="39"/>
      <c r="H36" s="39"/>
      <c r="I36" s="172">
        <v>0.15</v>
      </c>
      <c r="J36" s="171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3" t="s">
        <v>42</v>
      </c>
      <c r="F37" s="171">
        <f>ROUND((SUM(BI120:BI162)),2)</f>
        <v>0</v>
      </c>
      <c r="G37" s="39"/>
      <c r="H37" s="39"/>
      <c r="I37" s="172">
        <v>0</v>
      </c>
      <c r="J37" s="171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55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73"/>
      <c r="D39" s="174" t="s">
        <v>43</v>
      </c>
      <c r="E39" s="175"/>
      <c r="F39" s="175"/>
      <c r="G39" s="176" t="s">
        <v>44</v>
      </c>
      <c r="H39" s="177" t="s">
        <v>45</v>
      </c>
      <c r="I39" s="178"/>
      <c r="J39" s="179">
        <f>SUM(J30:J37)</f>
        <v>0</v>
      </c>
      <c r="K39" s="180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55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I41" s="147"/>
      <c r="L41" s="21"/>
    </row>
    <row r="42" spans="2:12" s="1" customFormat="1" ht="14.4" customHeight="1">
      <c r="B42" s="21"/>
      <c r="I42" s="147"/>
      <c r="L42" s="21"/>
    </row>
    <row r="43" spans="2:12" s="1" customFormat="1" ht="14.4" customHeight="1">
      <c r="B43" s="21"/>
      <c r="I43" s="147"/>
      <c r="L43" s="21"/>
    </row>
    <row r="44" spans="2:12" s="1" customFormat="1" ht="14.4" customHeight="1">
      <c r="B44" s="21"/>
      <c r="I44" s="147"/>
      <c r="L44" s="21"/>
    </row>
    <row r="45" spans="2:12" s="1" customFormat="1" ht="14.4" customHeight="1">
      <c r="B45" s="21"/>
      <c r="I45" s="147"/>
      <c r="L45" s="21"/>
    </row>
    <row r="46" spans="2:12" s="1" customFormat="1" ht="14.4" customHeight="1">
      <c r="B46" s="21"/>
      <c r="I46" s="147"/>
      <c r="L46" s="21"/>
    </row>
    <row r="47" spans="2:12" s="1" customFormat="1" ht="14.4" customHeight="1">
      <c r="B47" s="21"/>
      <c r="I47" s="147"/>
      <c r="L47" s="21"/>
    </row>
    <row r="48" spans="2:12" s="1" customFormat="1" ht="14.4" customHeight="1">
      <c r="B48" s="21"/>
      <c r="I48" s="147"/>
      <c r="L48" s="21"/>
    </row>
    <row r="49" spans="2:12" s="1" customFormat="1" ht="14.4" customHeight="1">
      <c r="B49" s="21"/>
      <c r="I49" s="147"/>
      <c r="L49" s="21"/>
    </row>
    <row r="50" spans="2:12" s="2" customFormat="1" ht="14.4" customHeight="1">
      <c r="B50" s="64"/>
      <c r="D50" s="181" t="s">
        <v>46</v>
      </c>
      <c r="E50" s="182"/>
      <c r="F50" s="182"/>
      <c r="G50" s="181" t="s">
        <v>47</v>
      </c>
      <c r="H50" s="182"/>
      <c r="I50" s="183"/>
      <c r="J50" s="182"/>
      <c r="K50" s="182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84" t="s">
        <v>48</v>
      </c>
      <c r="E61" s="185"/>
      <c r="F61" s="186" t="s">
        <v>49</v>
      </c>
      <c r="G61" s="184" t="s">
        <v>48</v>
      </c>
      <c r="H61" s="185"/>
      <c r="I61" s="187"/>
      <c r="J61" s="188" t="s">
        <v>49</v>
      </c>
      <c r="K61" s="185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81" t="s">
        <v>50</v>
      </c>
      <c r="E65" s="189"/>
      <c r="F65" s="189"/>
      <c r="G65" s="181" t="s">
        <v>51</v>
      </c>
      <c r="H65" s="189"/>
      <c r="I65" s="190"/>
      <c r="J65" s="189"/>
      <c r="K65" s="18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84" t="s">
        <v>48</v>
      </c>
      <c r="E76" s="185"/>
      <c r="F76" s="186" t="s">
        <v>49</v>
      </c>
      <c r="G76" s="184" t="s">
        <v>48</v>
      </c>
      <c r="H76" s="185"/>
      <c r="I76" s="187"/>
      <c r="J76" s="188" t="s">
        <v>49</v>
      </c>
      <c r="K76" s="185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145</v>
      </c>
      <c r="D82" s="41"/>
      <c r="E82" s="41"/>
      <c r="F82" s="41"/>
      <c r="G82" s="41"/>
      <c r="H82" s="41"/>
      <c r="I82" s="155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55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55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4" customHeight="1">
      <c r="A85" s="39"/>
      <c r="B85" s="40"/>
      <c r="C85" s="41"/>
      <c r="D85" s="41"/>
      <c r="E85" s="197" t="str">
        <f>E7</f>
        <v>Revitalizace čistírny odpadních vod v areálu nemocnice Rychnov nad Kněžnou</v>
      </c>
      <c r="F85" s="33"/>
      <c r="G85" s="33"/>
      <c r="H85" s="33"/>
      <c r="I85" s="155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137</v>
      </c>
      <c r="D86" s="41"/>
      <c r="E86" s="41"/>
      <c r="F86" s="41"/>
      <c r="G86" s="41"/>
      <c r="H86" s="41"/>
      <c r="I86" s="155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4.4" customHeight="1">
      <c r="A87" s="39"/>
      <c r="B87" s="40"/>
      <c r="C87" s="41"/>
      <c r="D87" s="41"/>
      <c r="E87" s="77" t="str">
        <f>E9</f>
        <v>D.1.4a - Stavební elektroinstalace včetně bleskosvodu</v>
      </c>
      <c r="F87" s="41"/>
      <c r="G87" s="41"/>
      <c r="H87" s="41"/>
      <c r="I87" s="155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55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157" t="s">
        <v>22</v>
      </c>
      <c r="J89" s="80" t="str">
        <f>IF(J12="","",J12)</f>
        <v>25. 8. 2020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55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6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157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6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157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55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8" t="s">
        <v>146</v>
      </c>
      <c r="D94" s="199"/>
      <c r="E94" s="199"/>
      <c r="F94" s="199"/>
      <c r="G94" s="199"/>
      <c r="H94" s="199"/>
      <c r="I94" s="200"/>
      <c r="J94" s="201" t="s">
        <v>147</v>
      </c>
      <c r="K94" s="19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55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202" t="s">
        <v>148</v>
      </c>
      <c r="D96" s="41"/>
      <c r="E96" s="41"/>
      <c r="F96" s="41"/>
      <c r="G96" s="41"/>
      <c r="H96" s="41"/>
      <c r="I96" s="155"/>
      <c r="J96" s="111">
        <f>J120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149</v>
      </c>
    </row>
    <row r="97" spans="1:31" s="9" customFormat="1" ht="24.95" customHeight="1">
      <c r="A97" s="9"/>
      <c r="B97" s="203"/>
      <c r="C97" s="204"/>
      <c r="D97" s="205" t="s">
        <v>1602</v>
      </c>
      <c r="E97" s="206"/>
      <c r="F97" s="206"/>
      <c r="G97" s="206"/>
      <c r="H97" s="206"/>
      <c r="I97" s="207"/>
      <c r="J97" s="208">
        <f>J121</f>
        <v>0</v>
      </c>
      <c r="K97" s="204"/>
      <c r="L97" s="20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203"/>
      <c r="C98" s="204"/>
      <c r="D98" s="205" t="s">
        <v>1603</v>
      </c>
      <c r="E98" s="206"/>
      <c r="F98" s="206"/>
      <c r="G98" s="206"/>
      <c r="H98" s="206"/>
      <c r="I98" s="207"/>
      <c r="J98" s="208">
        <f>J123</f>
        <v>0</v>
      </c>
      <c r="K98" s="204"/>
      <c r="L98" s="20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203"/>
      <c r="C99" s="204"/>
      <c r="D99" s="205" t="s">
        <v>1604</v>
      </c>
      <c r="E99" s="206"/>
      <c r="F99" s="206"/>
      <c r="G99" s="206"/>
      <c r="H99" s="206"/>
      <c r="I99" s="207"/>
      <c r="J99" s="208">
        <f>J131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3"/>
      <c r="C100" s="204"/>
      <c r="D100" s="205" t="s">
        <v>1605</v>
      </c>
      <c r="E100" s="206"/>
      <c r="F100" s="206"/>
      <c r="G100" s="206"/>
      <c r="H100" s="206"/>
      <c r="I100" s="207"/>
      <c r="J100" s="208">
        <f>J155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155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193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196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159</v>
      </c>
      <c r="D107" s="41"/>
      <c r="E107" s="41"/>
      <c r="F107" s="41"/>
      <c r="G107" s="41"/>
      <c r="H107" s="41"/>
      <c r="I107" s="155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155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155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" customHeight="1">
      <c r="A110" s="39"/>
      <c r="B110" s="40"/>
      <c r="C110" s="41"/>
      <c r="D110" s="41"/>
      <c r="E110" s="197" t="str">
        <f>E7</f>
        <v>Revitalizace čistírny odpadních vod v areálu nemocnice Rychnov nad Kněžnou</v>
      </c>
      <c r="F110" s="33"/>
      <c r="G110" s="33"/>
      <c r="H110" s="33"/>
      <c r="I110" s="155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137</v>
      </c>
      <c r="D111" s="41"/>
      <c r="E111" s="41"/>
      <c r="F111" s="41"/>
      <c r="G111" s="41"/>
      <c r="H111" s="41"/>
      <c r="I111" s="155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4.4" customHeight="1">
      <c r="A112" s="39"/>
      <c r="B112" s="40"/>
      <c r="C112" s="41"/>
      <c r="D112" s="41"/>
      <c r="E112" s="77" t="str">
        <f>E9</f>
        <v>D.1.4a - Stavební elektroinstalace včetně bleskosvodu</v>
      </c>
      <c r="F112" s="41"/>
      <c r="G112" s="41"/>
      <c r="H112" s="41"/>
      <c r="I112" s="155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155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20</v>
      </c>
      <c r="D114" s="41"/>
      <c r="E114" s="41"/>
      <c r="F114" s="28" t="str">
        <f>F12</f>
        <v xml:space="preserve"> </v>
      </c>
      <c r="G114" s="41"/>
      <c r="H114" s="41"/>
      <c r="I114" s="157" t="s">
        <v>22</v>
      </c>
      <c r="J114" s="80" t="str">
        <f>IF(J12="","",J12)</f>
        <v>25. 8. 2020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155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5.6" customHeight="1">
      <c r="A116" s="39"/>
      <c r="B116" s="40"/>
      <c r="C116" s="33" t="s">
        <v>24</v>
      </c>
      <c r="D116" s="41"/>
      <c r="E116" s="41"/>
      <c r="F116" s="28" t="str">
        <f>E15</f>
        <v xml:space="preserve"> </v>
      </c>
      <c r="G116" s="41"/>
      <c r="H116" s="41"/>
      <c r="I116" s="157" t="s">
        <v>29</v>
      </c>
      <c r="J116" s="37" t="str">
        <f>E21</f>
        <v xml:space="preserve"> 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6" customHeight="1">
      <c r="A117" s="39"/>
      <c r="B117" s="40"/>
      <c r="C117" s="33" t="s">
        <v>27</v>
      </c>
      <c r="D117" s="41"/>
      <c r="E117" s="41"/>
      <c r="F117" s="28" t="str">
        <f>IF(E18="","",E18)</f>
        <v>Vyplň údaj</v>
      </c>
      <c r="G117" s="41"/>
      <c r="H117" s="41"/>
      <c r="I117" s="157" t="s">
        <v>31</v>
      </c>
      <c r="J117" s="37" t="str">
        <f>E24</f>
        <v xml:space="preserve">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0.3" customHeight="1">
      <c r="A118" s="39"/>
      <c r="B118" s="40"/>
      <c r="C118" s="41"/>
      <c r="D118" s="41"/>
      <c r="E118" s="41"/>
      <c r="F118" s="41"/>
      <c r="G118" s="41"/>
      <c r="H118" s="41"/>
      <c r="I118" s="155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11" customFormat="1" ht="29.25" customHeight="1">
      <c r="A119" s="216"/>
      <c r="B119" s="217"/>
      <c r="C119" s="218" t="s">
        <v>160</v>
      </c>
      <c r="D119" s="219" t="s">
        <v>58</v>
      </c>
      <c r="E119" s="219" t="s">
        <v>54</v>
      </c>
      <c r="F119" s="219" t="s">
        <v>55</v>
      </c>
      <c r="G119" s="219" t="s">
        <v>161</v>
      </c>
      <c r="H119" s="219" t="s">
        <v>162</v>
      </c>
      <c r="I119" s="220" t="s">
        <v>163</v>
      </c>
      <c r="J119" s="221" t="s">
        <v>147</v>
      </c>
      <c r="K119" s="222" t="s">
        <v>164</v>
      </c>
      <c r="L119" s="223"/>
      <c r="M119" s="101" t="s">
        <v>1</v>
      </c>
      <c r="N119" s="102" t="s">
        <v>37</v>
      </c>
      <c r="O119" s="102" t="s">
        <v>165</v>
      </c>
      <c r="P119" s="102" t="s">
        <v>166</v>
      </c>
      <c r="Q119" s="102" t="s">
        <v>167</v>
      </c>
      <c r="R119" s="102" t="s">
        <v>168</v>
      </c>
      <c r="S119" s="102" t="s">
        <v>169</v>
      </c>
      <c r="T119" s="103" t="s">
        <v>170</v>
      </c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</row>
    <row r="120" spans="1:63" s="2" customFormat="1" ht="22.8" customHeight="1">
      <c r="A120" s="39"/>
      <c r="B120" s="40"/>
      <c r="C120" s="108" t="s">
        <v>171</v>
      </c>
      <c r="D120" s="41"/>
      <c r="E120" s="41"/>
      <c r="F120" s="41"/>
      <c r="G120" s="41"/>
      <c r="H120" s="41"/>
      <c r="I120" s="155"/>
      <c r="J120" s="224">
        <f>BK120</f>
        <v>0</v>
      </c>
      <c r="K120" s="41"/>
      <c r="L120" s="45"/>
      <c r="M120" s="104"/>
      <c r="N120" s="225"/>
      <c r="O120" s="105"/>
      <c r="P120" s="226">
        <f>P121+P123+P131+P155</f>
        <v>0</v>
      </c>
      <c r="Q120" s="105"/>
      <c r="R120" s="226">
        <f>R121+R123+R131+R155</f>
        <v>0</v>
      </c>
      <c r="S120" s="105"/>
      <c r="T120" s="227">
        <f>T121+T123+T131+T155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72</v>
      </c>
      <c r="AU120" s="18" t="s">
        <v>149</v>
      </c>
      <c r="BK120" s="228">
        <f>BK121+BK123+BK131+BK155</f>
        <v>0</v>
      </c>
    </row>
    <row r="121" spans="1:63" s="12" customFormat="1" ht="25.9" customHeight="1">
      <c r="A121" s="12"/>
      <c r="B121" s="229"/>
      <c r="C121" s="230"/>
      <c r="D121" s="231" t="s">
        <v>72</v>
      </c>
      <c r="E121" s="232" t="s">
        <v>1606</v>
      </c>
      <c r="F121" s="232" t="s">
        <v>1607</v>
      </c>
      <c r="G121" s="230"/>
      <c r="H121" s="230"/>
      <c r="I121" s="233"/>
      <c r="J121" s="234">
        <f>BK121</f>
        <v>0</v>
      </c>
      <c r="K121" s="230"/>
      <c r="L121" s="235"/>
      <c r="M121" s="236"/>
      <c r="N121" s="237"/>
      <c r="O121" s="237"/>
      <c r="P121" s="238">
        <f>P122</f>
        <v>0</v>
      </c>
      <c r="Q121" s="237"/>
      <c r="R121" s="238">
        <f>R122</f>
        <v>0</v>
      </c>
      <c r="S121" s="237"/>
      <c r="T121" s="239">
        <f>T122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40" t="s">
        <v>80</v>
      </c>
      <c r="AT121" s="241" t="s">
        <v>72</v>
      </c>
      <c r="AU121" s="241" t="s">
        <v>73</v>
      </c>
      <c r="AY121" s="240" t="s">
        <v>174</v>
      </c>
      <c r="BK121" s="242">
        <f>BK122</f>
        <v>0</v>
      </c>
    </row>
    <row r="122" spans="1:65" s="2" customFormat="1" ht="32.4" customHeight="1">
      <c r="A122" s="39"/>
      <c r="B122" s="40"/>
      <c r="C122" s="245" t="s">
        <v>80</v>
      </c>
      <c r="D122" s="245" t="s">
        <v>176</v>
      </c>
      <c r="E122" s="246" t="s">
        <v>1608</v>
      </c>
      <c r="F122" s="247" t="s">
        <v>1609</v>
      </c>
      <c r="G122" s="248" t="s">
        <v>987</v>
      </c>
      <c r="H122" s="249">
        <v>1</v>
      </c>
      <c r="I122" s="250"/>
      <c r="J122" s="251">
        <f>ROUND(I122*H122,2)</f>
        <v>0</v>
      </c>
      <c r="K122" s="252"/>
      <c r="L122" s="45"/>
      <c r="M122" s="253" t="s">
        <v>1</v>
      </c>
      <c r="N122" s="254" t="s">
        <v>38</v>
      </c>
      <c r="O122" s="92"/>
      <c r="P122" s="255">
        <f>O122*H122</f>
        <v>0</v>
      </c>
      <c r="Q122" s="255">
        <v>0</v>
      </c>
      <c r="R122" s="255">
        <f>Q122*H122</f>
        <v>0</v>
      </c>
      <c r="S122" s="255">
        <v>0</v>
      </c>
      <c r="T122" s="256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57" t="s">
        <v>180</v>
      </c>
      <c r="AT122" s="257" t="s">
        <v>176</v>
      </c>
      <c r="AU122" s="257" t="s">
        <v>80</v>
      </c>
      <c r="AY122" s="18" t="s">
        <v>174</v>
      </c>
      <c r="BE122" s="258">
        <f>IF(N122="základní",J122,0)</f>
        <v>0</v>
      </c>
      <c r="BF122" s="258">
        <f>IF(N122="snížená",J122,0)</f>
        <v>0</v>
      </c>
      <c r="BG122" s="258">
        <f>IF(N122="zákl. přenesená",J122,0)</f>
        <v>0</v>
      </c>
      <c r="BH122" s="258">
        <f>IF(N122="sníž. přenesená",J122,0)</f>
        <v>0</v>
      </c>
      <c r="BI122" s="258">
        <f>IF(N122="nulová",J122,0)</f>
        <v>0</v>
      </c>
      <c r="BJ122" s="18" t="s">
        <v>80</v>
      </c>
      <c r="BK122" s="258">
        <f>ROUND(I122*H122,2)</f>
        <v>0</v>
      </c>
      <c r="BL122" s="18" t="s">
        <v>180</v>
      </c>
      <c r="BM122" s="257" t="s">
        <v>82</v>
      </c>
    </row>
    <row r="123" spans="1:63" s="12" customFormat="1" ht="25.9" customHeight="1">
      <c r="A123" s="12"/>
      <c r="B123" s="229"/>
      <c r="C123" s="230"/>
      <c r="D123" s="231" t="s">
        <v>72</v>
      </c>
      <c r="E123" s="232" t="s">
        <v>1610</v>
      </c>
      <c r="F123" s="232" t="s">
        <v>1611</v>
      </c>
      <c r="G123" s="230"/>
      <c r="H123" s="230"/>
      <c r="I123" s="233"/>
      <c r="J123" s="234">
        <f>BK123</f>
        <v>0</v>
      </c>
      <c r="K123" s="230"/>
      <c r="L123" s="235"/>
      <c r="M123" s="236"/>
      <c r="N123" s="237"/>
      <c r="O123" s="237"/>
      <c r="P123" s="238">
        <f>SUM(P124:P130)</f>
        <v>0</v>
      </c>
      <c r="Q123" s="237"/>
      <c r="R123" s="238">
        <f>SUM(R124:R130)</f>
        <v>0</v>
      </c>
      <c r="S123" s="237"/>
      <c r="T123" s="239">
        <f>SUM(T124:T130)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40" t="s">
        <v>80</v>
      </c>
      <c r="AT123" s="241" t="s">
        <v>72</v>
      </c>
      <c r="AU123" s="241" t="s">
        <v>73</v>
      </c>
      <c r="AY123" s="240" t="s">
        <v>174</v>
      </c>
      <c r="BK123" s="242">
        <f>SUM(BK124:BK130)</f>
        <v>0</v>
      </c>
    </row>
    <row r="124" spans="1:65" s="2" customFormat="1" ht="14.4" customHeight="1">
      <c r="A124" s="39"/>
      <c r="B124" s="40"/>
      <c r="C124" s="245" t="s">
        <v>82</v>
      </c>
      <c r="D124" s="245" t="s">
        <v>176</v>
      </c>
      <c r="E124" s="246" t="s">
        <v>1612</v>
      </c>
      <c r="F124" s="247" t="s">
        <v>1613</v>
      </c>
      <c r="G124" s="248" t="s">
        <v>987</v>
      </c>
      <c r="H124" s="249">
        <v>1</v>
      </c>
      <c r="I124" s="250"/>
      <c r="J124" s="251">
        <f>ROUND(I124*H124,2)</f>
        <v>0</v>
      </c>
      <c r="K124" s="252"/>
      <c r="L124" s="45"/>
      <c r="M124" s="253" t="s">
        <v>1</v>
      </c>
      <c r="N124" s="254" t="s">
        <v>38</v>
      </c>
      <c r="O124" s="92"/>
      <c r="P124" s="255">
        <f>O124*H124</f>
        <v>0</v>
      </c>
      <c r="Q124" s="255">
        <v>0</v>
      </c>
      <c r="R124" s="255">
        <f>Q124*H124</f>
        <v>0</v>
      </c>
      <c r="S124" s="255">
        <v>0</v>
      </c>
      <c r="T124" s="256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57" t="s">
        <v>180</v>
      </c>
      <c r="AT124" s="257" t="s">
        <v>176</v>
      </c>
      <c r="AU124" s="257" t="s">
        <v>80</v>
      </c>
      <c r="AY124" s="18" t="s">
        <v>174</v>
      </c>
      <c r="BE124" s="258">
        <f>IF(N124="základní",J124,0)</f>
        <v>0</v>
      </c>
      <c r="BF124" s="258">
        <f>IF(N124="snížená",J124,0)</f>
        <v>0</v>
      </c>
      <c r="BG124" s="258">
        <f>IF(N124="zákl. přenesená",J124,0)</f>
        <v>0</v>
      </c>
      <c r="BH124" s="258">
        <f>IF(N124="sníž. přenesená",J124,0)</f>
        <v>0</v>
      </c>
      <c r="BI124" s="258">
        <f>IF(N124="nulová",J124,0)</f>
        <v>0</v>
      </c>
      <c r="BJ124" s="18" t="s">
        <v>80</v>
      </c>
      <c r="BK124" s="258">
        <f>ROUND(I124*H124,2)</f>
        <v>0</v>
      </c>
      <c r="BL124" s="18" t="s">
        <v>180</v>
      </c>
      <c r="BM124" s="257" t="s">
        <v>180</v>
      </c>
    </row>
    <row r="125" spans="1:65" s="2" customFormat="1" ht="14.4" customHeight="1">
      <c r="A125" s="39"/>
      <c r="B125" s="40"/>
      <c r="C125" s="245" t="s">
        <v>185</v>
      </c>
      <c r="D125" s="245" t="s">
        <v>176</v>
      </c>
      <c r="E125" s="246" t="s">
        <v>1614</v>
      </c>
      <c r="F125" s="247" t="s">
        <v>1615</v>
      </c>
      <c r="G125" s="248" t="s">
        <v>987</v>
      </c>
      <c r="H125" s="249">
        <v>2</v>
      </c>
      <c r="I125" s="250"/>
      <c r="J125" s="251">
        <f>ROUND(I125*H125,2)</f>
        <v>0</v>
      </c>
      <c r="K125" s="252"/>
      <c r="L125" s="45"/>
      <c r="M125" s="253" t="s">
        <v>1</v>
      </c>
      <c r="N125" s="254" t="s">
        <v>38</v>
      </c>
      <c r="O125" s="92"/>
      <c r="P125" s="255">
        <f>O125*H125</f>
        <v>0</v>
      </c>
      <c r="Q125" s="255">
        <v>0</v>
      </c>
      <c r="R125" s="255">
        <f>Q125*H125</f>
        <v>0</v>
      </c>
      <c r="S125" s="255">
        <v>0</v>
      </c>
      <c r="T125" s="256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57" t="s">
        <v>180</v>
      </c>
      <c r="AT125" s="257" t="s">
        <v>176</v>
      </c>
      <c r="AU125" s="257" t="s">
        <v>80</v>
      </c>
      <c r="AY125" s="18" t="s">
        <v>174</v>
      </c>
      <c r="BE125" s="258">
        <f>IF(N125="základní",J125,0)</f>
        <v>0</v>
      </c>
      <c r="BF125" s="258">
        <f>IF(N125="snížená",J125,0)</f>
        <v>0</v>
      </c>
      <c r="BG125" s="258">
        <f>IF(N125="zákl. přenesená",J125,0)</f>
        <v>0</v>
      </c>
      <c r="BH125" s="258">
        <f>IF(N125="sníž. přenesená",J125,0)</f>
        <v>0</v>
      </c>
      <c r="BI125" s="258">
        <f>IF(N125="nulová",J125,0)</f>
        <v>0</v>
      </c>
      <c r="BJ125" s="18" t="s">
        <v>80</v>
      </c>
      <c r="BK125" s="258">
        <f>ROUND(I125*H125,2)</f>
        <v>0</v>
      </c>
      <c r="BL125" s="18" t="s">
        <v>180</v>
      </c>
      <c r="BM125" s="257" t="s">
        <v>197</v>
      </c>
    </row>
    <row r="126" spans="1:65" s="2" customFormat="1" ht="21.6" customHeight="1">
      <c r="A126" s="39"/>
      <c r="B126" s="40"/>
      <c r="C126" s="245" t="s">
        <v>180</v>
      </c>
      <c r="D126" s="245" t="s">
        <v>176</v>
      </c>
      <c r="E126" s="246" t="s">
        <v>1616</v>
      </c>
      <c r="F126" s="247" t="s">
        <v>1617</v>
      </c>
      <c r="G126" s="248" t="s">
        <v>987</v>
      </c>
      <c r="H126" s="249">
        <v>1</v>
      </c>
      <c r="I126" s="250"/>
      <c r="J126" s="251">
        <f>ROUND(I126*H126,2)</f>
        <v>0</v>
      </c>
      <c r="K126" s="252"/>
      <c r="L126" s="45"/>
      <c r="M126" s="253" t="s">
        <v>1</v>
      </c>
      <c r="N126" s="254" t="s">
        <v>38</v>
      </c>
      <c r="O126" s="92"/>
      <c r="P126" s="255">
        <f>O126*H126</f>
        <v>0</v>
      </c>
      <c r="Q126" s="255">
        <v>0</v>
      </c>
      <c r="R126" s="255">
        <f>Q126*H126</f>
        <v>0</v>
      </c>
      <c r="S126" s="255">
        <v>0</v>
      </c>
      <c r="T126" s="256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57" t="s">
        <v>180</v>
      </c>
      <c r="AT126" s="257" t="s">
        <v>176</v>
      </c>
      <c r="AU126" s="257" t="s">
        <v>80</v>
      </c>
      <c r="AY126" s="18" t="s">
        <v>174</v>
      </c>
      <c r="BE126" s="258">
        <f>IF(N126="základní",J126,0)</f>
        <v>0</v>
      </c>
      <c r="BF126" s="258">
        <f>IF(N126="snížená",J126,0)</f>
        <v>0</v>
      </c>
      <c r="BG126" s="258">
        <f>IF(N126="zákl. přenesená",J126,0)</f>
        <v>0</v>
      </c>
      <c r="BH126" s="258">
        <f>IF(N126="sníž. přenesená",J126,0)</f>
        <v>0</v>
      </c>
      <c r="BI126" s="258">
        <f>IF(N126="nulová",J126,0)</f>
        <v>0</v>
      </c>
      <c r="BJ126" s="18" t="s">
        <v>80</v>
      </c>
      <c r="BK126" s="258">
        <f>ROUND(I126*H126,2)</f>
        <v>0</v>
      </c>
      <c r="BL126" s="18" t="s">
        <v>180</v>
      </c>
      <c r="BM126" s="257" t="s">
        <v>205</v>
      </c>
    </row>
    <row r="127" spans="1:65" s="2" customFormat="1" ht="14.4" customHeight="1">
      <c r="A127" s="39"/>
      <c r="B127" s="40"/>
      <c r="C127" s="245" t="s">
        <v>193</v>
      </c>
      <c r="D127" s="245" t="s">
        <v>176</v>
      </c>
      <c r="E127" s="246" t="s">
        <v>1618</v>
      </c>
      <c r="F127" s="247" t="s">
        <v>1619</v>
      </c>
      <c r="G127" s="248" t="s">
        <v>987</v>
      </c>
      <c r="H127" s="249">
        <v>1</v>
      </c>
      <c r="I127" s="250"/>
      <c r="J127" s="251">
        <f>ROUND(I127*H127,2)</f>
        <v>0</v>
      </c>
      <c r="K127" s="252"/>
      <c r="L127" s="45"/>
      <c r="M127" s="253" t="s">
        <v>1</v>
      </c>
      <c r="N127" s="254" t="s">
        <v>38</v>
      </c>
      <c r="O127" s="92"/>
      <c r="P127" s="255">
        <f>O127*H127</f>
        <v>0</v>
      </c>
      <c r="Q127" s="255">
        <v>0</v>
      </c>
      <c r="R127" s="255">
        <f>Q127*H127</f>
        <v>0</v>
      </c>
      <c r="S127" s="255">
        <v>0</v>
      </c>
      <c r="T127" s="256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57" t="s">
        <v>180</v>
      </c>
      <c r="AT127" s="257" t="s">
        <v>176</v>
      </c>
      <c r="AU127" s="257" t="s">
        <v>80</v>
      </c>
      <c r="AY127" s="18" t="s">
        <v>174</v>
      </c>
      <c r="BE127" s="258">
        <f>IF(N127="základní",J127,0)</f>
        <v>0</v>
      </c>
      <c r="BF127" s="258">
        <f>IF(N127="snížená",J127,0)</f>
        <v>0</v>
      </c>
      <c r="BG127" s="258">
        <f>IF(N127="zákl. přenesená",J127,0)</f>
        <v>0</v>
      </c>
      <c r="BH127" s="258">
        <f>IF(N127="sníž. přenesená",J127,0)</f>
        <v>0</v>
      </c>
      <c r="BI127" s="258">
        <f>IF(N127="nulová",J127,0)</f>
        <v>0</v>
      </c>
      <c r="BJ127" s="18" t="s">
        <v>80</v>
      </c>
      <c r="BK127" s="258">
        <f>ROUND(I127*H127,2)</f>
        <v>0</v>
      </c>
      <c r="BL127" s="18" t="s">
        <v>180</v>
      </c>
      <c r="BM127" s="257" t="s">
        <v>214</v>
      </c>
    </row>
    <row r="128" spans="1:65" s="2" customFormat="1" ht="14.4" customHeight="1">
      <c r="A128" s="39"/>
      <c r="B128" s="40"/>
      <c r="C128" s="245" t="s">
        <v>197</v>
      </c>
      <c r="D128" s="245" t="s">
        <v>176</v>
      </c>
      <c r="E128" s="246" t="s">
        <v>1620</v>
      </c>
      <c r="F128" s="247" t="s">
        <v>1621</v>
      </c>
      <c r="G128" s="248" t="s">
        <v>987</v>
      </c>
      <c r="H128" s="249">
        <v>1</v>
      </c>
      <c r="I128" s="250"/>
      <c r="J128" s="251">
        <f>ROUND(I128*H128,2)</f>
        <v>0</v>
      </c>
      <c r="K128" s="252"/>
      <c r="L128" s="45"/>
      <c r="M128" s="253" t="s">
        <v>1</v>
      </c>
      <c r="N128" s="254" t="s">
        <v>38</v>
      </c>
      <c r="O128" s="92"/>
      <c r="P128" s="255">
        <f>O128*H128</f>
        <v>0</v>
      </c>
      <c r="Q128" s="255">
        <v>0</v>
      </c>
      <c r="R128" s="255">
        <f>Q128*H128</f>
        <v>0</v>
      </c>
      <c r="S128" s="255">
        <v>0</v>
      </c>
      <c r="T128" s="256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57" t="s">
        <v>180</v>
      </c>
      <c r="AT128" s="257" t="s">
        <v>176</v>
      </c>
      <c r="AU128" s="257" t="s">
        <v>80</v>
      </c>
      <c r="AY128" s="18" t="s">
        <v>174</v>
      </c>
      <c r="BE128" s="258">
        <f>IF(N128="základní",J128,0)</f>
        <v>0</v>
      </c>
      <c r="BF128" s="258">
        <f>IF(N128="snížená",J128,0)</f>
        <v>0</v>
      </c>
      <c r="BG128" s="258">
        <f>IF(N128="zákl. přenesená",J128,0)</f>
        <v>0</v>
      </c>
      <c r="BH128" s="258">
        <f>IF(N128="sníž. přenesená",J128,0)</f>
        <v>0</v>
      </c>
      <c r="BI128" s="258">
        <f>IF(N128="nulová",J128,0)</f>
        <v>0</v>
      </c>
      <c r="BJ128" s="18" t="s">
        <v>80</v>
      </c>
      <c r="BK128" s="258">
        <f>ROUND(I128*H128,2)</f>
        <v>0</v>
      </c>
      <c r="BL128" s="18" t="s">
        <v>180</v>
      </c>
      <c r="BM128" s="257" t="s">
        <v>225</v>
      </c>
    </row>
    <row r="129" spans="1:65" s="2" customFormat="1" ht="14.4" customHeight="1">
      <c r="A129" s="39"/>
      <c r="B129" s="40"/>
      <c r="C129" s="245" t="s">
        <v>201</v>
      </c>
      <c r="D129" s="245" t="s">
        <v>176</v>
      </c>
      <c r="E129" s="246" t="s">
        <v>1622</v>
      </c>
      <c r="F129" s="247" t="s">
        <v>1623</v>
      </c>
      <c r="G129" s="248" t="s">
        <v>987</v>
      </c>
      <c r="H129" s="249">
        <v>6</v>
      </c>
      <c r="I129" s="250"/>
      <c r="J129" s="251">
        <f>ROUND(I129*H129,2)</f>
        <v>0</v>
      </c>
      <c r="K129" s="252"/>
      <c r="L129" s="45"/>
      <c r="M129" s="253" t="s">
        <v>1</v>
      </c>
      <c r="N129" s="254" t="s">
        <v>38</v>
      </c>
      <c r="O129" s="92"/>
      <c r="P129" s="255">
        <f>O129*H129</f>
        <v>0</v>
      </c>
      <c r="Q129" s="255">
        <v>0</v>
      </c>
      <c r="R129" s="255">
        <f>Q129*H129</f>
        <v>0</v>
      </c>
      <c r="S129" s="255">
        <v>0</v>
      </c>
      <c r="T129" s="256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57" t="s">
        <v>180</v>
      </c>
      <c r="AT129" s="257" t="s">
        <v>176</v>
      </c>
      <c r="AU129" s="257" t="s">
        <v>80</v>
      </c>
      <c r="AY129" s="18" t="s">
        <v>174</v>
      </c>
      <c r="BE129" s="258">
        <f>IF(N129="základní",J129,0)</f>
        <v>0</v>
      </c>
      <c r="BF129" s="258">
        <f>IF(N129="snížená",J129,0)</f>
        <v>0</v>
      </c>
      <c r="BG129" s="258">
        <f>IF(N129="zákl. přenesená",J129,0)</f>
        <v>0</v>
      </c>
      <c r="BH129" s="258">
        <f>IF(N129="sníž. přenesená",J129,0)</f>
        <v>0</v>
      </c>
      <c r="BI129" s="258">
        <f>IF(N129="nulová",J129,0)</f>
        <v>0</v>
      </c>
      <c r="BJ129" s="18" t="s">
        <v>80</v>
      </c>
      <c r="BK129" s="258">
        <f>ROUND(I129*H129,2)</f>
        <v>0</v>
      </c>
      <c r="BL129" s="18" t="s">
        <v>180</v>
      </c>
      <c r="BM129" s="257" t="s">
        <v>234</v>
      </c>
    </row>
    <row r="130" spans="1:65" s="2" customFormat="1" ht="14.4" customHeight="1">
      <c r="A130" s="39"/>
      <c r="B130" s="40"/>
      <c r="C130" s="245" t="s">
        <v>205</v>
      </c>
      <c r="D130" s="245" t="s">
        <v>176</v>
      </c>
      <c r="E130" s="246" t="s">
        <v>1624</v>
      </c>
      <c r="F130" s="247" t="s">
        <v>1625</v>
      </c>
      <c r="G130" s="248" t="s">
        <v>981</v>
      </c>
      <c r="H130" s="249">
        <v>1</v>
      </c>
      <c r="I130" s="250"/>
      <c r="J130" s="251">
        <f>ROUND(I130*H130,2)</f>
        <v>0</v>
      </c>
      <c r="K130" s="252"/>
      <c r="L130" s="45"/>
      <c r="M130" s="253" t="s">
        <v>1</v>
      </c>
      <c r="N130" s="254" t="s">
        <v>38</v>
      </c>
      <c r="O130" s="92"/>
      <c r="P130" s="255">
        <f>O130*H130</f>
        <v>0</v>
      </c>
      <c r="Q130" s="255">
        <v>0</v>
      </c>
      <c r="R130" s="255">
        <f>Q130*H130</f>
        <v>0</v>
      </c>
      <c r="S130" s="255">
        <v>0</v>
      </c>
      <c r="T130" s="256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57" t="s">
        <v>180</v>
      </c>
      <c r="AT130" s="257" t="s">
        <v>176</v>
      </c>
      <c r="AU130" s="257" t="s">
        <v>80</v>
      </c>
      <c r="AY130" s="18" t="s">
        <v>174</v>
      </c>
      <c r="BE130" s="258">
        <f>IF(N130="základní",J130,0)</f>
        <v>0</v>
      </c>
      <c r="BF130" s="258">
        <f>IF(N130="snížená",J130,0)</f>
        <v>0</v>
      </c>
      <c r="BG130" s="258">
        <f>IF(N130="zákl. přenesená",J130,0)</f>
        <v>0</v>
      </c>
      <c r="BH130" s="258">
        <f>IF(N130="sníž. přenesená",J130,0)</f>
        <v>0</v>
      </c>
      <c r="BI130" s="258">
        <f>IF(N130="nulová",J130,0)</f>
        <v>0</v>
      </c>
      <c r="BJ130" s="18" t="s">
        <v>80</v>
      </c>
      <c r="BK130" s="258">
        <f>ROUND(I130*H130,2)</f>
        <v>0</v>
      </c>
      <c r="BL130" s="18" t="s">
        <v>180</v>
      </c>
      <c r="BM130" s="257" t="s">
        <v>241</v>
      </c>
    </row>
    <row r="131" spans="1:63" s="12" customFormat="1" ht="25.9" customHeight="1">
      <c r="A131" s="12"/>
      <c r="B131" s="229"/>
      <c r="C131" s="230"/>
      <c r="D131" s="231" t="s">
        <v>72</v>
      </c>
      <c r="E131" s="232" t="s">
        <v>1626</v>
      </c>
      <c r="F131" s="232" t="s">
        <v>1627</v>
      </c>
      <c r="G131" s="230"/>
      <c r="H131" s="230"/>
      <c r="I131" s="233"/>
      <c r="J131" s="234">
        <f>BK131</f>
        <v>0</v>
      </c>
      <c r="K131" s="230"/>
      <c r="L131" s="235"/>
      <c r="M131" s="236"/>
      <c r="N131" s="237"/>
      <c r="O131" s="237"/>
      <c r="P131" s="238">
        <f>SUM(P132:P154)</f>
        <v>0</v>
      </c>
      <c r="Q131" s="237"/>
      <c r="R131" s="238">
        <f>SUM(R132:R154)</f>
        <v>0</v>
      </c>
      <c r="S131" s="237"/>
      <c r="T131" s="239">
        <f>SUM(T132:T154)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40" t="s">
        <v>80</v>
      </c>
      <c r="AT131" s="241" t="s">
        <v>72</v>
      </c>
      <c r="AU131" s="241" t="s">
        <v>73</v>
      </c>
      <c r="AY131" s="240" t="s">
        <v>174</v>
      </c>
      <c r="BK131" s="242">
        <f>SUM(BK132:BK154)</f>
        <v>0</v>
      </c>
    </row>
    <row r="132" spans="1:65" s="2" customFormat="1" ht="14.4" customHeight="1">
      <c r="A132" s="39"/>
      <c r="B132" s="40"/>
      <c r="C132" s="245" t="s">
        <v>210</v>
      </c>
      <c r="D132" s="245" t="s">
        <v>176</v>
      </c>
      <c r="E132" s="246" t="s">
        <v>1628</v>
      </c>
      <c r="F132" s="247" t="s">
        <v>1629</v>
      </c>
      <c r="G132" s="248" t="s">
        <v>987</v>
      </c>
      <c r="H132" s="249">
        <v>15</v>
      </c>
      <c r="I132" s="250"/>
      <c r="J132" s="251">
        <f>ROUND(I132*H132,2)</f>
        <v>0</v>
      </c>
      <c r="K132" s="252"/>
      <c r="L132" s="45"/>
      <c r="M132" s="253" t="s">
        <v>1</v>
      </c>
      <c r="N132" s="254" t="s">
        <v>38</v>
      </c>
      <c r="O132" s="92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7" t="s">
        <v>180</v>
      </c>
      <c r="AT132" s="257" t="s">
        <v>176</v>
      </c>
      <c r="AU132" s="257" t="s">
        <v>80</v>
      </c>
      <c r="AY132" s="18" t="s">
        <v>174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8" t="s">
        <v>80</v>
      </c>
      <c r="BK132" s="258">
        <f>ROUND(I132*H132,2)</f>
        <v>0</v>
      </c>
      <c r="BL132" s="18" t="s">
        <v>180</v>
      </c>
      <c r="BM132" s="257" t="s">
        <v>253</v>
      </c>
    </row>
    <row r="133" spans="1:65" s="2" customFormat="1" ht="14.4" customHeight="1">
      <c r="A133" s="39"/>
      <c r="B133" s="40"/>
      <c r="C133" s="245" t="s">
        <v>214</v>
      </c>
      <c r="D133" s="245" t="s">
        <v>176</v>
      </c>
      <c r="E133" s="246" t="s">
        <v>1630</v>
      </c>
      <c r="F133" s="247" t="s">
        <v>1631</v>
      </c>
      <c r="G133" s="248" t="s">
        <v>987</v>
      </c>
      <c r="H133" s="249">
        <v>30</v>
      </c>
      <c r="I133" s="250"/>
      <c r="J133" s="251">
        <f>ROUND(I133*H133,2)</f>
        <v>0</v>
      </c>
      <c r="K133" s="252"/>
      <c r="L133" s="45"/>
      <c r="M133" s="253" t="s">
        <v>1</v>
      </c>
      <c r="N133" s="254" t="s">
        <v>38</v>
      </c>
      <c r="O133" s="92"/>
      <c r="P133" s="255">
        <f>O133*H133</f>
        <v>0</v>
      </c>
      <c r="Q133" s="255">
        <v>0</v>
      </c>
      <c r="R133" s="255">
        <f>Q133*H133</f>
        <v>0</v>
      </c>
      <c r="S133" s="255">
        <v>0</v>
      </c>
      <c r="T133" s="256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57" t="s">
        <v>180</v>
      </c>
      <c r="AT133" s="257" t="s">
        <v>176</v>
      </c>
      <c r="AU133" s="257" t="s">
        <v>80</v>
      </c>
      <c r="AY133" s="18" t="s">
        <v>174</v>
      </c>
      <c r="BE133" s="258">
        <f>IF(N133="základní",J133,0)</f>
        <v>0</v>
      </c>
      <c r="BF133" s="258">
        <f>IF(N133="snížená",J133,0)</f>
        <v>0</v>
      </c>
      <c r="BG133" s="258">
        <f>IF(N133="zákl. přenesená",J133,0)</f>
        <v>0</v>
      </c>
      <c r="BH133" s="258">
        <f>IF(N133="sníž. přenesená",J133,0)</f>
        <v>0</v>
      </c>
      <c r="BI133" s="258">
        <f>IF(N133="nulová",J133,0)</f>
        <v>0</v>
      </c>
      <c r="BJ133" s="18" t="s">
        <v>80</v>
      </c>
      <c r="BK133" s="258">
        <f>ROUND(I133*H133,2)</f>
        <v>0</v>
      </c>
      <c r="BL133" s="18" t="s">
        <v>180</v>
      </c>
      <c r="BM133" s="257" t="s">
        <v>263</v>
      </c>
    </row>
    <row r="134" spans="1:65" s="2" customFormat="1" ht="21.6" customHeight="1">
      <c r="A134" s="39"/>
      <c r="B134" s="40"/>
      <c r="C134" s="245" t="s">
        <v>218</v>
      </c>
      <c r="D134" s="245" t="s">
        <v>176</v>
      </c>
      <c r="E134" s="246" t="s">
        <v>1632</v>
      </c>
      <c r="F134" s="247" t="s">
        <v>1633</v>
      </c>
      <c r="G134" s="248" t="s">
        <v>987</v>
      </c>
      <c r="H134" s="249">
        <v>2</v>
      </c>
      <c r="I134" s="250"/>
      <c r="J134" s="251">
        <f>ROUND(I134*H134,2)</f>
        <v>0</v>
      </c>
      <c r="K134" s="252"/>
      <c r="L134" s="45"/>
      <c r="M134" s="253" t="s">
        <v>1</v>
      </c>
      <c r="N134" s="254" t="s">
        <v>38</v>
      </c>
      <c r="O134" s="92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7" t="s">
        <v>180</v>
      </c>
      <c r="AT134" s="257" t="s">
        <v>176</v>
      </c>
      <c r="AU134" s="257" t="s">
        <v>80</v>
      </c>
      <c r="AY134" s="18" t="s">
        <v>174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8" t="s">
        <v>80</v>
      </c>
      <c r="BK134" s="258">
        <f>ROUND(I134*H134,2)</f>
        <v>0</v>
      </c>
      <c r="BL134" s="18" t="s">
        <v>180</v>
      </c>
      <c r="BM134" s="257" t="s">
        <v>270</v>
      </c>
    </row>
    <row r="135" spans="1:65" s="2" customFormat="1" ht="14.4" customHeight="1">
      <c r="A135" s="39"/>
      <c r="B135" s="40"/>
      <c r="C135" s="245" t="s">
        <v>225</v>
      </c>
      <c r="D135" s="245" t="s">
        <v>176</v>
      </c>
      <c r="E135" s="246" t="s">
        <v>1634</v>
      </c>
      <c r="F135" s="247" t="s">
        <v>1635</v>
      </c>
      <c r="G135" s="248" t="s">
        <v>987</v>
      </c>
      <c r="H135" s="249">
        <v>3</v>
      </c>
      <c r="I135" s="250"/>
      <c r="J135" s="251">
        <f>ROUND(I135*H135,2)</f>
        <v>0</v>
      </c>
      <c r="K135" s="252"/>
      <c r="L135" s="45"/>
      <c r="M135" s="253" t="s">
        <v>1</v>
      </c>
      <c r="N135" s="254" t="s">
        <v>38</v>
      </c>
      <c r="O135" s="92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7" t="s">
        <v>180</v>
      </c>
      <c r="AT135" s="257" t="s">
        <v>176</v>
      </c>
      <c r="AU135" s="257" t="s">
        <v>80</v>
      </c>
      <c r="AY135" s="18" t="s">
        <v>174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8" t="s">
        <v>80</v>
      </c>
      <c r="BK135" s="258">
        <f>ROUND(I135*H135,2)</f>
        <v>0</v>
      </c>
      <c r="BL135" s="18" t="s">
        <v>180</v>
      </c>
      <c r="BM135" s="257" t="s">
        <v>280</v>
      </c>
    </row>
    <row r="136" spans="1:65" s="2" customFormat="1" ht="14.4" customHeight="1">
      <c r="A136" s="39"/>
      <c r="B136" s="40"/>
      <c r="C136" s="245" t="s">
        <v>230</v>
      </c>
      <c r="D136" s="245" t="s">
        <v>176</v>
      </c>
      <c r="E136" s="246" t="s">
        <v>1636</v>
      </c>
      <c r="F136" s="247" t="s">
        <v>1637</v>
      </c>
      <c r="G136" s="248" t="s">
        <v>987</v>
      </c>
      <c r="H136" s="249">
        <v>2</v>
      </c>
      <c r="I136" s="250"/>
      <c r="J136" s="251">
        <f>ROUND(I136*H136,2)</f>
        <v>0</v>
      </c>
      <c r="K136" s="252"/>
      <c r="L136" s="45"/>
      <c r="M136" s="253" t="s">
        <v>1</v>
      </c>
      <c r="N136" s="254" t="s">
        <v>38</v>
      </c>
      <c r="O136" s="92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7" t="s">
        <v>180</v>
      </c>
      <c r="AT136" s="257" t="s">
        <v>176</v>
      </c>
      <c r="AU136" s="257" t="s">
        <v>80</v>
      </c>
      <c r="AY136" s="18" t="s">
        <v>174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8" t="s">
        <v>80</v>
      </c>
      <c r="BK136" s="258">
        <f>ROUND(I136*H136,2)</f>
        <v>0</v>
      </c>
      <c r="BL136" s="18" t="s">
        <v>180</v>
      </c>
      <c r="BM136" s="257" t="s">
        <v>289</v>
      </c>
    </row>
    <row r="137" spans="1:65" s="2" customFormat="1" ht="14.4" customHeight="1">
      <c r="A137" s="39"/>
      <c r="B137" s="40"/>
      <c r="C137" s="245" t="s">
        <v>234</v>
      </c>
      <c r="D137" s="245" t="s">
        <v>176</v>
      </c>
      <c r="E137" s="246" t="s">
        <v>1638</v>
      </c>
      <c r="F137" s="247" t="s">
        <v>1639</v>
      </c>
      <c r="G137" s="248" t="s">
        <v>987</v>
      </c>
      <c r="H137" s="249">
        <v>1</v>
      </c>
      <c r="I137" s="250"/>
      <c r="J137" s="251">
        <f>ROUND(I137*H137,2)</f>
        <v>0</v>
      </c>
      <c r="K137" s="252"/>
      <c r="L137" s="45"/>
      <c r="M137" s="253" t="s">
        <v>1</v>
      </c>
      <c r="N137" s="254" t="s">
        <v>38</v>
      </c>
      <c r="O137" s="92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7" t="s">
        <v>180</v>
      </c>
      <c r="AT137" s="257" t="s">
        <v>176</v>
      </c>
      <c r="AU137" s="257" t="s">
        <v>80</v>
      </c>
      <c r="AY137" s="18" t="s">
        <v>174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8" t="s">
        <v>80</v>
      </c>
      <c r="BK137" s="258">
        <f>ROUND(I137*H137,2)</f>
        <v>0</v>
      </c>
      <c r="BL137" s="18" t="s">
        <v>180</v>
      </c>
      <c r="BM137" s="257" t="s">
        <v>297</v>
      </c>
    </row>
    <row r="138" spans="1:65" s="2" customFormat="1" ht="14.4" customHeight="1">
      <c r="A138" s="39"/>
      <c r="B138" s="40"/>
      <c r="C138" s="245" t="s">
        <v>8</v>
      </c>
      <c r="D138" s="245" t="s">
        <v>176</v>
      </c>
      <c r="E138" s="246" t="s">
        <v>1640</v>
      </c>
      <c r="F138" s="247" t="s">
        <v>1641</v>
      </c>
      <c r="G138" s="248" t="s">
        <v>987</v>
      </c>
      <c r="H138" s="249">
        <v>3</v>
      </c>
      <c r="I138" s="250"/>
      <c r="J138" s="251">
        <f>ROUND(I138*H138,2)</f>
        <v>0</v>
      </c>
      <c r="K138" s="252"/>
      <c r="L138" s="45"/>
      <c r="M138" s="253" t="s">
        <v>1</v>
      </c>
      <c r="N138" s="254" t="s">
        <v>38</v>
      </c>
      <c r="O138" s="92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7" t="s">
        <v>180</v>
      </c>
      <c r="AT138" s="257" t="s">
        <v>176</v>
      </c>
      <c r="AU138" s="257" t="s">
        <v>80</v>
      </c>
      <c r="AY138" s="18" t="s">
        <v>174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8" t="s">
        <v>80</v>
      </c>
      <c r="BK138" s="258">
        <f>ROUND(I138*H138,2)</f>
        <v>0</v>
      </c>
      <c r="BL138" s="18" t="s">
        <v>180</v>
      </c>
      <c r="BM138" s="257" t="s">
        <v>307</v>
      </c>
    </row>
    <row r="139" spans="1:65" s="2" customFormat="1" ht="21.6" customHeight="1">
      <c r="A139" s="39"/>
      <c r="B139" s="40"/>
      <c r="C139" s="245" t="s">
        <v>241</v>
      </c>
      <c r="D139" s="245" t="s">
        <v>176</v>
      </c>
      <c r="E139" s="246" t="s">
        <v>1642</v>
      </c>
      <c r="F139" s="247" t="s">
        <v>1643</v>
      </c>
      <c r="G139" s="248" t="s">
        <v>987</v>
      </c>
      <c r="H139" s="249">
        <v>2</v>
      </c>
      <c r="I139" s="250"/>
      <c r="J139" s="251">
        <f>ROUND(I139*H139,2)</f>
        <v>0</v>
      </c>
      <c r="K139" s="252"/>
      <c r="L139" s="45"/>
      <c r="M139" s="253" t="s">
        <v>1</v>
      </c>
      <c r="N139" s="254" t="s">
        <v>38</v>
      </c>
      <c r="O139" s="92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7" t="s">
        <v>180</v>
      </c>
      <c r="AT139" s="257" t="s">
        <v>176</v>
      </c>
      <c r="AU139" s="257" t="s">
        <v>80</v>
      </c>
      <c r="AY139" s="18" t="s">
        <v>174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8" t="s">
        <v>80</v>
      </c>
      <c r="BK139" s="258">
        <f>ROUND(I139*H139,2)</f>
        <v>0</v>
      </c>
      <c r="BL139" s="18" t="s">
        <v>180</v>
      </c>
      <c r="BM139" s="257" t="s">
        <v>315</v>
      </c>
    </row>
    <row r="140" spans="1:65" s="2" customFormat="1" ht="14.4" customHeight="1">
      <c r="A140" s="39"/>
      <c r="B140" s="40"/>
      <c r="C140" s="245" t="s">
        <v>248</v>
      </c>
      <c r="D140" s="245" t="s">
        <v>176</v>
      </c>
      <c r="E140" s="246" t="s">
        <v>1644</v>
      </c>
      <c r="F140" s="247" t="s">
        <v>1645</v>
      </c>
      <c r="G140" s="248" t="s">
        <v>987</v>
      </c>
      <c r="H140" s="249">
        <v>1</v>
      </c>
      <c r="I140" s="250"/>
      <c r="J140" s="251">
        <f>ROUND(I140*H140,2)</f>
        <v>0</v>
      </c>
      <c r="K140" s="252"/>
      <c r="L140" s="45"/>
      <c r="M140" s="253" t="s">
        <v>1</v>
      </c>
      <c r="N140" s="254" t="s">
        <v>38</v>
      </c>
      <c r="O140" s="92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7" t="s">
        <v>180</v>
      </c>
      <c r="AT140" s="257" t="s">
        <v>176</v>
      </c>
      <c r="AU140" s="257" t="s">
        <v>80</v>
      </c>
      <c r="AY140" s="18" t="s">
        <v>174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8" t="s">
        <v>80</v>
      </c>
      <c r="BK140" s="258">
        <f>ROUND(I140*H140,2)</f>
        <v>0</v>
      </c>
      <c r="BL140" s="18" t="s">
        <v>180</v>
      </c>
      <c r="BM140" s="257" t="s">
        <v>323</v>
      </c>
    </row>
    <row r="141" spans="1:65" s="2" customFormat="1" ht="14.4" customHeight="1">
      <c r="A141" s="39"/>
      <c r="B141" s="40"/>
      <c r="C141" s="245" t="s">
        <v>253</v>
      </c>
      <c r="D141" s="245" t="s">
        <v>176</v>
      </c>
      <c r="E141" s="246" t="s">
        <v>1646</v>
      </c>
      <c r="F141" s="247" t="s">
        <v>1647</v>
      </c>
      <c r="G141" s="248" t="s">
        <v>208</v>
      </c>
      <c r="H141" s="249">
        <v>35</v>
      </c>
      <c r="I141" s="250"/>
      <c r="J141" s="251">
        <f>ROUND(I141*H141,2)</f>
        <v>0</v>
      </c>
      <c r="K141" s="252"/>
      <c r="L141" s="45"/>
      <c r="M141" s="253" t="s">
        <v>1</v>
      </c>
      <c r="N141" s="254" t="s">
        <v>38</v>
      </c>
      <c r="O141" s="92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7" t="s">
        <v>180</v>
      </c>
      <c r="AT141" s="257" t="s">
        <v>176</v>
      </c>
      <c r="AU141" s="257" t="s">
        <v>80</v>
      </c>
      <c r="AY141" s="18" t="s">
        <v>174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8" t="s">
        <v>80</v>
      </c>
      <c r="BK141" s="258">
        <f>ROUND(I141*H141,2)</f>
        <v>0</v>
      </c>
      <c r="BL141" s="18" t="s">
        <v>180</v>
      </c>
      <c r="BM141" s="257" t="s">
        <v>332</v>
      </c>
    </row>
    <row r="142" spans="1:65" s="2" customFormat="1" ht="14.4" customHeight="1">
      <c r="A142" s="39"/>
      <c r="B142" s="40"/>
      <c r="C142" s="245" t="s">
        <v>258</v>
      </c>
      <c r="D142" s="245" t="s">
        <v>176</v>
      </c>
      <c r="E142" s="246" t="s">
        <v>1648</v>
      </c>
      <c r="F142" s="247" t="s">
        <v>1649</v>
      </c>
      <c r="G142" s="248" t="s">
        <v>208</v>
      </c>
      <c r="H142" s="249">
        <v>30</v>
      </c>
      <c r="I142" s="250"/>
      <c r="J142" s="251">
        <f>ROUND(I142*H142,2)</f>
        <v>0</v>
      </c>
      <c r="K142" s="252"/>
      <c r="L142" s="45"/>
      <c r="M142" s="253" t="s">
        <v>1</v>
      </c>
      <c r="N142" s="254" t="s">
        <v>38</v>
      </c>
      <c r="O142" s="92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7" t="s">
        <v>180</v>
      </c>
      <c r="AT142" s="257" t="s">
        <v>176</v>
      </c>
      <c r="AU142" s="257" t="s">
        <v>80</v>
      </c>
      <c r="AY142" s="18" t="s">
        <v>174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8" t="s">
        <v>80</v>
      </c>
      <c r="BK142" s="258">
        <f>ROUND(I142*H142,2)</f>
        <v>0</v>
      </c>
      <c r="BL142" s="18" t="s">
        <v>180</v>
      </c>
      <c r="BM142" s="257" t="s">
        <v>341</v>
      </c>
    </row>
    <row r="143" spans="1:65" s="2" customFormat="1" ht="14.4" customHeight="1">
      <c r="A143" s="39"/>
      <c r="B143" s="40"/>
      <c r="C143" s="245" t="s">
        <v>263</v>
      </c>
      <c r="D143" s="245" t="s">
        <v>176</v>
      </c>
      <c r="E143" s="246" t="s">
        <v>1650</v>
      </c>
      <c r="F143" s="247" t="s">
        <v>1651</v>
      </c>
      <c r="G143" s="248" t="s">
        <v>208</v>
      </c>
      <c r="H143" s="249">
        <v>210</v>
      </c>
      <c r="I143" s="250"/>
      <c r="J143" s="251">
        <f>ROUND(I143*H143,2)</f>
        <v>0</v>
      </c>
      <c r="K143" s="252"/>
      <c r="L143" s="45"/>
      <c r="M143" s="253" t="s">
        <v>1</v>
      </c>
      <c r="N143" s="254" t="s">
        <v>38</v>
      </c>
      <c r="O143" s="92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7" t="s">
        <v>180</v>
      </c>
      <c r="AT143" s="257" t="s">
        <v>176</v>
      </c>
      <c r="AU143" s="257" t="s">
        <v>80</v>
      </c>
      <c r="AY143" s="18" t="s">
        <v>174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8" t="s">
        <v>80</v>
      </c>
      <c r="BK143" s="258">
        <f>ROUND(I143*H143,2)</f>
        <v>0</v>
      </c>
      <c r="BL143" s="18" t="s">
        <v>180</v>
      </c>
      <c r="BM143" s="257" t="s">
        <v>350</v>
      </c>
    </row>
    <row r="144" spans="1:65" s="2" customFormat="1" ht="14.4" customHeight="1">
      <c r="A144" s="39"/>
      <c r="B144" s="40"/>
      <c r="C144" s="245" t="s">
        <v>7</v>
      </c>
      <c r="D144" s="245" t="s">
        <v>176</v>
      </c>
      <c r="E144" s="246" t="s">
        <v>1652</v>
      </c>
      <c r="F144" s="247" t="s">
        <v>1653</v>
      </c>
      <c r="G144" s="248" t="s">
        <v>208</v>
      </c>
      <c r="H144" s="249">
        <v>50</v>
      </c>
      <c r="I144" s="250"/>
      <c r="J144" s="251">
        <f>ROUND(I144*H144,2)</f>
        <v>0</v>
      </c>
      <c r="K144" s="252"/>
      <c r="L144" s="45"/>
      <c r="M144" s="253" t="s">
        <v>1</v>
      </c>
      <c r="N144" s="254" t="s">
        <v>38</v>
      </c>
      <c r="O144" s="92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7" t="s">
        <v>180</v>
      </c>
      <c r="AT144" s="257" t="s">
        <v>176</v>
      </c>
      <c r="AU144" s="257" t="s">
        <v>80</v>
      </c>
      <c r="AY144" s="18" t="s">
        <v>174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8" t="s">
        <v>80</v>
      </c>
      <c r="BK144" s="258">
        <f>ROUND(I144*H144,2)</f>
        <v>0</v>
      </c>
      <c r="BL144" s="18" t="s">
        <v>180</v>
      </c>
      <c r="BM144" s="257" t="s">
        <v>359</v>
      </c>
    </row>
    <row r="145" spans="1:65" s="2" customFormat="1" ht="14.4" customHeight="1">
      <c r="A145" s="39"/>
      <c r="B145" s="40"/>
      <c r="C145" s="245" t="s">
        <v>270</v>
      </c>
      <c r="D145" s="245" t="s">
        <v>176</v>
      </c>
      <c r="E145" s="246" t="s">
        <v>1654</v>
      </c>
      <c r="F145" s="247" t="s">
        <v>1655</v>
      </c>
      <c r="G145" s="248" t="s">
        <v>208</v>
      </c>
      <c r="H145" s="249">
        <v>40</v>
      </c>
      <c r="I145" s="250"/>
      <c r="J145" s="251">
        <f>ROUND(I145*H145,2)</f>
        <v>0</v>
      </c>
      <c r="K145" s="252"/>
      <c r="L145" s="45"/>
      <c r="M145" s="253" t="s">
        <v>1</v>
      </c>
      <c r="N145" s="254" t="s">
        <v>38</v>
      </c>
      <c r="O145" s="92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7" t="s">
        <v>180</v>
      </c>
      <c r="AT145" s="257" t="s">
        <v>176</v>
      </c>
      <c r="AU145" s="257" t="s">
        <v>80</v>
      </c>
      <c r="AY145" s="18" t="s">
        <v>174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8" t="s">
        <v>80</v>
      </c>
      <c r="BK145" s="258">
        <f>ROUND(I145*H145,2)</f>
        <v>0</v>
      </c>
      <c r="BL145" s="18" t="s">
        <v>180</v>
      </c>
      <c r="BM145" s="257" t="s">
        <v>368</v>
      </c>
    </row>
    <row r="146" spans="1:65" s="2" customFormat="1" ht="14.4" customHeight="1">
      <c r="A146" s="39"/>
      <c r="B146" s="40"/>
      <c r="C146" s="245" t="s">
        <v>276</v>
      </c>
      <c r="D146" s="245" t="s">
        <v>176</v>
      </c>
      <c r="E146" s="246" t="s">
        <v>1656</v>
      </c>
      <c r="F146" s="247" t="s">
        <v>1657</v>
      </c>
      <c r="G146" s="248" t="s">
        <v>981</v>
      </c>
      <c r="H146" s="249">
        <v>1</v>
      </c>
      <c r="I146" s="250"/>
      <c r="J146" s="251">
        <f>ROUND(I146*H146,2)</f>
        <v>0</v>
      </c>
      <c r="K146" s="252"/>
      <c r="L146" s="45"/>
      <c r="M146" s="253" t="s">
        <v>1</v>
      </c>
      <c r="N146" s="254" t="s">
        <v>38</v>
      </c>
      <c r="O146" s="92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7" t="s">
        <v>180</v>
      </c>
      <c r="AT146" s="257" t="s">
        <v>176</v>
      </c>
      <c r="AU146" s="257" t="s">
        <v>80</v>
      </c>
      <c r="AY146" s="18" t="s">
        <v>174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8" t="s">
        <v>80</v>
      </c>
      <c r="BK146" s="258">
        <f>ROUND(I146*H146,2)</f>
        <v>0</v>
      </c>
      <c r="BL146" s="18" t="s">
        <v>180</v>
      </c>
      <c r="BM146" s="257" t="s">
        <v>378</v>
      </c>
    </row>
    <row r="147" spans="1:65" s="2" customFormat="1" ht="14.4" customHeight="1">
      <c r="A147" s="39"/>
      <c r="B147" s="40"/>
      <c r="C147" s="245" t="s">
        <v>280</v>
      </c>
      <c r="D147" s="245" t="s">
        <v>176</v>
      </c>
      <c r="E147" s="246" t="s">
        <v>1658</v>
      </c>
      <c r="F147" s="247" t="s">
        <v>1659</v>
      </c>
      <c r="G147" s="248" t="s">
        <v>208</v>
      </c>
      <c r="H147" s="249">
        <v>50</v>
      </c>
      <c r="I147" s="250"/>
      <c r="J147" s="251">
        <f>ROUND(I147*H147,2)</f>
        <v>0</v>
      </c>
      <c r="K147" s="252"/>
      <c r="L147" s="45"/>
      <c r="M147" s="253" t="s">
        <v>1</v>
      </c>
      <c r="N147" s="254" t="s">
        <v>38</v>
      </c>
      <c r="O147" s="92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7" t="s">
        <v>180</v>
      </c>
      <c r="AT147" s="257" t="s">
        <v>176</v>
      </c>
      <c r="AU147" s="257" t="s">
        <v>80</v>
      </c>
      <c r="AY147" s="18" t="s">
        <v>174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8" t="s">
        <v>80</v>
      </c>
      <c r="BK147" s="258">
        <f>ROUND(I147*H147,2)</f>
        <v>0</v>
      </c>
      <c r="BL147" s="18" t="s">
        <v>180</v>
      </c>
      <c r="BM147" s="257" t="s">
        <v>387</v>
      </c>
    </row>
    <row r="148" spans="1:65" s="2" customFormat="1" ht="14.4" customHeight="1">
      <c r="A148" s="39"/>
      <c r="B148" s="40"/>
      <c r="C148" s="245" t="s">
        <v>284</v>
      </c>
      <c r="D148" s="245" t="s">
        <v>176</v>
      </c>
      <c r="E148" s="246" t="s">
        <v>1660</v>
      </c>
      <c r="F148" s="247" t="s">
        <v>1661</v>
      </c>
      <c r="G148" s="248" t="s">
        <v>208</v>
      </c>
      <c r="H148" s="249">
        <v>20</v>
      </c>
      <c r="I148" s="250"/>
      <c r="J148" s="251">
        <f>ROUND(I148*H148,2)</f>
        <v>0</v>
      </c>
      <c r="K148" s="252"/>
      <c r="L148" s="45"/>
      <c r="M148" s="253" t="s">
        <v>1</v>
      </c>
      <c r="N148" s="254" t="s">
        <v>38</v>
      </c>
      <c r="O148" s="92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7" t="s">
        <v>180</v>
      </c>
      <c r="AT148" s="257" t="s">
        <v>176</v>
      </c>
      <c r="AU148" s="257" t="s">
        <v>80</v>
      </c>
      <c r="AY148" s="18" t="s">
        <v>174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8" t="s">
        <v>80</v>
      </c>
      <c r="BK148" s="258">
        <f>ROUND(I148*H148,2)</f>
        <v>0</v>
      </c>
      <c r="BL148" s="18" t="s">
        <v>180</v>
      </c>
      <c r="BM148" s="257" t="s">
        <v>401</v>
      </c>
    </row>
    <row r="149" spans="1:65" s="2" customFormat="1" ht="14.4" customHeight="1">
      <c r="A149" s="39"/>
      <c r="B149" s="40"/>
      <c r="C149" s="245" t="s">
        <v>289</v>
      </c>
      <c r="D149" s="245" t="s">
        <v>176</v>
      </c>
      <c r="E149" s="246" t="s">
        <v>1662</v>
      </c>
      <c r="F149" s="247" t="s">
        <v>1663</v>
      </c>
      <c r="G149" s="248" t="s">
        <v>987</v>
      </c>
      <c r="H149" s="249">
        <v>10</v>
      </c>
      <c r="I149" s="250"/>
      <c r="J149" s="251">
        <f>ROUND(I149*H149,2)</f>
        <v>0</v>
      </c>
      <c r="K149" s="252"/>
      <c r="L149" s="45"/>
      <c r="M149" s="253" t="s">
        <v>1</v>
      </c>
      <c r="N149" s="254" t="s">
        <v>38</v>
      </c>
      <c r="O149" s="92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7" t="s">
        <v>180</v>
      </c>
      <c r="AT149" s="257" t="s">
        <v>176</v>
      </c>
      <c r="AU149" s="257" t="s">
        <v>80</v>
      </c>
      <c r="AY149" s="18" t="s">
        <v>174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8" t="s">
        <v>80</v>
      </c>
      <c r="BK149" s="258">
        <f>ROUND(I149*H149,2)</f>
        <v>0</v>
      </c>
      <c r="BL149" s="18" t="s">
        <v>180</v>
      </c>
      <c r="BM149" s="257" t="s">
        <v>606</v>
      </c>
    </row>
    <row r="150" spans="1:65" s="2" customFormat="1" ht="14.4" customHeight="1">
      <c r="A150" s="39"/>
      <c r="B150" s="40"/>
      <c r="C150" s="245" t="s">
        <v>293</v>
      </c>
      <c r="D150" s="245" t="s">
        <v>176</v>
      </c>
      <c r="E150" s="246" t="s">
        <v>1664</v>
      </c>
      <c r="F150" s="247" t="s">
        <v>1665</v>
      </c>
      <c r="G150" s="248" t="s">
        <v>987</v>
      </c>
      <c r="H150" s="249">
        <v>10</v>
      </c>
      <c r="I150" s="250"/>
      <c r="J150" s="251">
        <f>ROUND(I150*H150,2)</f>
        <v>0</v>
      </c>
      <c r="K150" s="252"/>
      <c r="L150" s="45"/>
      <c r="M150" s="253" t="s">
        <v>1</v>
      </c>
      <c r="N150" s="254" t="s">
        <v>38</v>
      </c>
      <c r="O150" s="92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7" t="s">
        <v>180</v>
      </c>
      <c r="AT150" s="257" t="s">
        <v>176</v>
      </c>
      <c r="AU150" s="257" t="s">
        <v>80</v>
      </c>
      <c r="AY150" s="18" t="s">
        <v>174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8" t="s">
        <v>80</v>
      </c>
      <c r="BK150" s="258">
        <f>ROUND(I150*H150,2)</f>
        <v>0</v>
      </c>
      <c r="BL150" s="18" t="s">
        <v>180</v>
      </c>
      <c r="BM150" s="257" t="s">
        <v>616</v>
      </c>
    </row>
    <row r="151" spans="1:65" s="2" customFormat="1" ht="14.4" customHeight="1">
      <c r="A151" s="39"/>
      <c r="B151" s="40"/>
      <c r="C151" s="245" t="s">
        <v>297</v>
      </c>
      <c r="D151" s="245" t="s">
        <v>176</v>
      </c>
      <c r="E151" s="246" t="s">
        <v>1666</v>
      </c>
      <c r="F151" s="247" t="s">
        <v>1667</v>
      </c>
      <c r="G151" s="248" t="s">
        <v>208</v>
      </c>
      <c r="H151" s="249">
        <v>75</v>
      </c>
      <c r="I151" s="250"/>
      <c r="J151" s="251">
        <f>ROUND(I151*H151,2)</f>
        <v>0</v>
      </c>
      <c r="K151" s="252"/>
      <c r="L151" s="45"/>
      <c r="M151" s="253" t="s">
        <v>1</v>
      </c>
      <c r="N151" s="254" t="s">
        <v>38</v>
      </c>
      <c r="O151" s="92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7" t="s">
        <v>180</v>
      </c>
      <c r="AT151" s="257" t="s">
        <v>176</v>
      </c>
      <c r="AU151" s="257" t="s">
        <v>80</v>
      </c>
      <c r="AY151" s="18" t="s">
        <v>174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8" t="s">
        <v>80</v>
      </c>
      <c r="BK151" s="258">
        <f>ROUND(I151*H151,2)</f>
        <v>0</v>
      </c>
      <c r="BL151" s="18" t="s">
        <v>180</v>
      </c>
      <c r="BM151" s="257" t="s">
        <v>627</v>
      </c>
    </row>
    <row r="152" spans="1:65" s="2" customFormat="1" ht="14.4" customHeight="1">
      <c r="A152" s="39"/>
      <c r="B152" s="40"/>
      <c r="C152" s="245" t="s">
        <v>301</v>
      </c>
      <c r="D152" s="245" t="s">
        <v>176</v>
      </c>
      <c r="E152" s="246" t="s">
        <v>1668</v>
      </c>
      <c r="F152" s="247" t="s">
        <v>1669</v>
      </c>
      <c r="G152" s="248" t="s">
        <v>987</v>
      </c>
      <c r="H152" s="249">
        <v>4</v>
      </c>
      <c r="I152" s="250"/>
      <c r="J152" s="251">
        <f>ROUND(I152*H152,2)</f>
        <v>0</v>
      </c>
      <c r="K152" s="252"/>
      <c r="L152" s="45"/>
      <c r="M152" s="253" t="s">
        <v>1</v>
      </c>
      <c r="N152" s="254" t="s">
        <v>38</v>
      </c>
      <c r="O152" s="92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7" t="s">
        <v>180</v>
      </c>
      <c r="AT152" s="257" t="s">
        <v>176</v>
      </c>
      <c r="AU152" s="257" t="s">
        <v>80</v>
      </c>
      <c r="AY152" s="18" t="s">
        <v>174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8" t="s">
        <v>80</v>
      </c>
      <c r="BK152" s="258">
        <f>ROUND(I152*H152,2)</f>
        <v>0</v>
      </c>
      <c r="BL152" s="18" t="s">
        <v>180</v>
      </c>
      <c r="BM152" s="257" t="s">
        <v>636</v>
      </c>
    </row>
    <row r="153" spans="1:65" s="2" customFormat="1" ht="14.4" customHeight="1">
      <c r="A153" s="39"/>
      <c r="B153" s="40"/>
      <c r="C153" s="245" t="s">
        <v>307</v>
      </c>
      <c r="D153" s="245" t="s">
        <v>176</v>
      </c>
      <c r="E153" s="246" t="s">
        <v>1670</v>
      </c>
      <c r="F153" s="247" t="s">
        <v>1671</v>
      </c>
      <c r="G153" s="248" t="s">
        <v>981</v>
      </c>
      <c r="H153" s="249">
        <v>1</v>
      </c>
      <c r="I153" s="250"/>
      <c r="J153" s="251">
        <f>ROUND(I153*H153,2)</f>
        <v>0</v>
      </c>
      <c r="K153" s="252"/>
      <c r="L153" s="45"/>
      <c r="M153" s="253" t="s">
        <v>1</v>
      </c>
      <c r="N153" s="254" t="s">
        <v>38</v>
      </c>
      <c r="O153" s="92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7" t="s">
        <v>180</v>
      </c>
      <c r="AT153" s="257" t="s">
        <v>176</v>
      </c>
      <c r="AU153" s="257" t="s">
        <v>80</v>
      </c>
      <c r="AY153" s="18" t="s">
        <v>174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8" t="s">
        <v>80</v>
      </c>
      <c r="BK153" s="258">
        <f>ROUND(I153*H153,2)</f>
        <v>0</v>
      </c>
      <c r="BL153" s="18" t="s">
        <v>180</v>
      </c>
      <c r="BM153" s="257" t="s">
        <v>644</v>
      </c>
    </row>
    <row r="154" spans="1:65" s="2" customFormat="1" ht="14.4" customHeight="1">
      <c r="A154" s="39"/>
      <c r="B154" s="40"/>
      <c r="C154" s="245" t="s">
        <v>311</v>
      </c>
      <c r="D154" s="245" t="s">
        <v>176</v>
      </c>
      <c r="E154" s="246" t="s">
        <v>1672</v>
      </c>
      <c r="F154" s="247" t="s">
        <v>1673</v>
      </c>
      <c r="G154" s="248" t="s">
        <v>987</v>
      </c>
      <c r="H154" s="249">
        <v>5</v>
      </c>
      <c r="I154" s="250"/>
      <c r="J154" s="251">
        <f>ROUND(I154*H154,2)</f>
        <v>0</v>
      </c>
      <c r="K154" s="252"/>
      <c r="L154" s="45"/>
      <c r="M154" s="253" t="s">
        <v>1</v>
      </c>
      <c r="N154" s="254" t="s">
        <v>38</v>
      </c>
      <c r="O154" s="92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57" t="s">
        <v>180</v>
      </c>
      <c r="AT154" s="257" t="s">
        <v>176</v>
      </c>
      <c r="AU154" s="257" t="s">
        <v>80</v>
      </c>
      <c r="AY154" s="18" t="s">
        <v>174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8" t="s">
        <v>80</v>
      </c>
      <c r="BK154" s="258">
        <f>ROUND(I154*H154,2)</f>
        <v>0</v>
      </c>
      <c r="BL154" s="18" t="s">
        <v>180</v>
      </c>
      <c r="BM154" s="257" t="s">
        <v>653</v>
      </c>
    </row>
    <row r="155" spans="1:63" s="12" customFormat="1" ht="25.9" customHeight="1">
      <c r="A155" s="12"/>
      <c r="B155" s="229"/>
      <c r="C155" s="230"/>
      <c r="D155" s="231" t="s">
        <v>72</v>
      </c>
      <c r="E155" s="232" t="s">
        <v>1674</v>
      </c>
      <c r="F155" s="232" t="s">
        <v>1675</v>
      </c>
      <c r="G155" s="230"/>
      <c r="H155" s="230"/>
      <c r="I155" s="233"/>
      <c r="J155" s="234">
        <f>BK155</f>
        <v>0</v>
      </c>
      <c r="K155" s="230"/>
      <c r="L155" s="235"/>
      <c r="M155" s="236"/>
      <c r="N155" s="237"/>
      <c r="O155" s="237"/>
      <c r="P155" s="238">
        <f>SUM(P156:P162)</f>
        <v>0</v>
      </c>
      <c r="Q155" s="237"/>
      <c r="R155" s="238">
        <f>SUM(R156:R162)</f>
        <v>0</v>
      </c>
      <c r="S155" s="237"/>
      <c r="T155" s="239">
        <f>SUM(T156:T162)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40" t="s">
        <v>80</v>
      </c>
      <c r="AT155" s="241" t="s">
        <v>72</v>
      </c>
      <c r="AU155" s="241" t="s">
        <v>73</v>
      </c>
      <c r="AY155" s="240" t="s">
        <v>174</v>
      </c>
      <c r="BK155" s="242">
        <f>SUM(BK156:BK162)</f>
        <v>0</v>
      </c>
    </row>
    <row r="156" spans="1:65" s="2" customFormat="1" ht="14.4" customHeight="1">
      <c r="A156" s="39"/>
      <c r="B156" s="40"/>
      <c r="C156" s="245" t="s">
        <v>315</v>
      </c>
      <c r="D156" s="245" t="s">
        <v>176</v>
      </c>
      <c r="E156" s="246" t="s">
        <v>1676</v>
      </c>
      <c r="F156" s="247" t="s">
        <v>1677</v>
      </c>
      <c r="G156" s="248" t="s">
        <v>981</v>
      </c>
      <c r="H156" s="249">
        <v>1</v>
      </c>
      <c r="I156" s="250"/>
      <c r="J156" s="251">
        <f>ROUND(I156*H156,2)</f>
        <v>0</v>
      </c>
      <c r="K156" s="252"/>
      <c r="L156" s="45"/>
      <c r="M156" s="253" t="s">
        <v>1</v>
      </c>
      <c r="N156" s="254" t="s">
        <v>38</v>
      </c>
      <c r="O156" s="92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7" t="s">
        <v>180</v>
      </c>
      <c r="AT156" s="257" t="s">
        <v>176</v>
      </c>
      <c r="AU156" s="257" t="s">
        <v>80</v>
      </c>
      <c r="AY156" s="18" t="s">
        <v>174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8" t="s">
        <v>80</v>
      </c>
      <c r="BK156" s="258">
        <f>ROUND(I156*H156,2)</f>
        <v>0</v>
      </c>
      <c r="BL156" s="18" t="s">
        <v>180</v>
      </c>
      <c r="BM156" s="257" t="s">
        <v>661</v>
      </c>
    </row>
    <row r="157" spans="1:65" s="2" customFormat="1" ht="14.4" customHeight="1">
      <c r="A157" s="39"/>
      <c r="B157" s="40"/>
      <c r="C157" s="245" t="s">
        <v>319</v>
      </c>
      <c r="D157" s="245" t="s">
        <v>176</v>
      </c>
      <c r="E157" s="246" t="s">
        <v>1678</v>
      </c>
      <c r="F157" s="247" t="s">
        <v>1679</v>
      </c>
      <c r="G157" s="248" t="s">
        <v>981</v>
      </c>
      <c r="H157" s="249">
        <v>1</v>
      </c>
      <c r="I157" s="250"/>
      <c r="J157" s="251">
        <f>ROUND(I157*H157,2)</f>
        <v>0</v>
      </c>
      <c r="K157" s="252"/>
      <c r="L157" s="45"/>
      <c r="M157" s="253" t="s">
        <v>1</v>
      </c>
      <c r="N157" s="254" t="s">
        <v>38</v>
      </c>
      <c r="O157" s="92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7" t="s">
        <v>180</v>
      </c>
      <c r="AT157" s="257" t="s">
        <v>176</v>
      </c>
      <c r="AU157" s="257" t="s">
        <v>80</v>
      </c>
      <c r="AY157" s="18" t="s">
        <v>174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8" t="s">
        <v>80</v>
      </c>
      <c r="BK157" s="258">
        <f>ROUND(I157*H157,2)</f>
        <v>0</v>
      </c>
      <c r="BL157" s="18" t="s">
        <v>180</v>
      </c>
      <c r="BM157" s="257" t="s">
        <v>670</v>
      </c>
    </row>
    <row r="158" spans="1:65" s="2" customFormat="1" ht="14.4" customHeight="1">
      <c r="A158" s="39"/>
      <c r="B158" s="40"/>
      <c r="C158" s="245" t="s">
        <v>323</v>
      </c>
      <c r="D158" s="245" t="s">
        <v>176</v>
      </c>
      <c r="E158" s="246" t="s">
        <v>1680</v>
      </c>
      <c r="F158" s="247" t="s">
        <v>1681</v>
      </c>
      <c r="G158" s="248" t="s">
        <v>981</v>
      </c>
      <c r="H158" s="249">
        <v>1</v>
      </c>
      <c r="I158" s="250"/>
      <c r="J158" s="251">
        <f>ROUND(I158*H158,2)</f>
        <v>0</v>
      </c>
      <c r="K158" s="252"/>
      <c r="L158" s="45"/>
      <c r="M158" s="253" t="s">
        <v>1</v>
      </c>
      <c r="N158" s="254" t="s">
        <v>38</v>
      </c>
      <c r="O158" s="92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7" t="s">
        <v>180</v>
      </c>
      <c r="AT158" s="257" t="s">
        <v>176</v>
      </c>
      <c r="AU158" s="257" t="s">
        <v>80</v>
      </c>
      <c r="AY158" s="18" t="s">
        <v>174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8" t="s">
        <v>80</v>
      </c>
      <c r="BK158" s="258">
        <f>ROUND(I158*H158,2)</f>
        <v>0</v>
      </c>
      <c r="BL158" s="18" t="s">
        <v>180</v>
      </c>
      <c r="BM158" s="257" t="s">
        <v>678</v>
      </c>
    </row>
    <row r="159" spans="1:65" s="2" customFormat="1" ht="14.4" customHeight="1">
      <c r="A159" s="39"/>
      <c r="B159" s="40"/>
      <c r="C159" s="245" t="s">
        <v>327</v>
      </c>
      <c r="D159" s="245" t="s">
        <v>176</v>
      </c>
      <c r="E159" s="246" t="s">
        <v>1682</v>
      </c>
      <c r="F159" s="247" t="s">
        <v>1683</v>
      </c>
      <c r="G159" s="248" t="s">
        <v>981</v>
      </c>
      <c r="H159" s="249">
        <v>1</v>
      </c>
      <c r="I159" s="250"/>
      <c r="J159" s="251">
        <f>ROUND(I159*H159,2)</f>
        <v>0</v>
      </c>
      <c r="K159" s="252"/>
      <c r="L159" s="45"/>
      <c r="M159" s="253" t="s">
        <v>1</v>
      </c>
      <c r="N159" s="254" t="s">
        <v>38</v>
      </c>
      <c r="O159" s="92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7" t="s">
        <v>180</v>
      </c>
      <c r="AT159" s="257" t="s">
        <v>176</v>
      </c>
      <c r="AU159" s="257" t="s">
        <v>80</v>
      </c>
      <c r="AY159" s="18" t="s">
        <v>174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8" t="s">
        <v>80</v>
      </c>
      <c r="BK159" s="258">
        <f>ROUND(I159*H159,2)</f>
        <v>0</v>
      </c>
      <c r="BL159" s="18" t="s">
        <v>180</v>
      </c>
      <c r="BM159" s="257" t="s">
        <v>686</v>
      </c>
    </row>
    <row r="160" spans="1:65" s="2" customFormat="1" ht="14.4" customHeight="1">
      <c r="A160" s="39"/>
      <c r="B160" s="40"/>
      <c r="C160" s="245" t="s">
        <v>332</v>
      </c>
      <c r="D160" s="245" t="s">
        <v>176</v>
      </c>
      <c r="E160" s="246" t="s">
        <v>1684</v>
      </c>
      <c r="F160" s="247" t="s">
        <v>1685</v>
      </c>
      <c r="G160" s="248" t="s">
        <v>981</v>
      </c>
      <c r="H160" s="249">
        <v>1</v>
      </c>
      <c r="I160" s="250"/>
      <c r="J160" s="251">
        <f>ROUND(I160*H160,2)</f>
        <v>0</v>
      </c>
      <c r="K160" s="252"/>
      <c r="L160" s="45"/>
      <c r="M160" s="253" t="s">
        <v>1</v>
      </c>
      <c r="N160" s="254" t="s">
        <v>38</v>
      </c>
      <c r="O160" s="92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7" t="s">
        <v>180</v>
      </c>
      <c r="AT160" s="257" t="s">
        <v>176</v>
      </c>
      <c r="AU160" s="257" t="s">
        <v>80</v>
      </c>
      <c r="AY160" s="18" t="s">
        <v>174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8" t="s">
        <v>80</v>
      </c>
      <c r="BK160" s="258">
        <f>ROUND(I160*H160,2)</f>
        <v>0</v>
      </c>
      <c r="BL160" s="18" t="s">
        <v>180</v>
      </c>
      <c r="BM160" s="257" t="s">
        <v>694</v>
      </c>
    </row>
    <row r="161" spans="1:65" s="2" customFormat="1" ht="14.4" customHeight="1">
      <c r="A161" s="39"/>
      <c r="B161" s="40"/>
      <c r="C161" s="245" t="s">
        <v>336</v>
      </c>
      <c r="D161" s="245" t="s">
        <v>176</v>
      </c>
      <c r="E161" s="246" t="s">
        <v>1686</v>
      </c>
      <c r="F161" s="247" t="s">
        <v>1687</v>
      </c>
      <c r="G161" s="248" t="s">
        <v>981</v>
      </c>
      <c r="H161" s="249">
        <v>1</v>
      </c>
      <c r="I161" s="250"/>
      <c r="J161" s="251">
        <f>ROUND(I161*H161,2)</f>
        <v>0</v>
      </c>
      <c r="K161" s="252"/>
      <c r="L161" s="45"/>
      <c r="M161" s="253" t="s">
        <v>1</v>
      </c>
      <c r="N161" s="254" t="s">
        <v>38</v>
      </c>
      <c r="O161" s="92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57" t="s">
        <v>180</v>
      </c>
      <c r="AT161" s="257" t="s">
        <v>176</v>
      </c>
      <c r="AU161" s="257" t="s">
        <v>80</v>
      </c>
      <c r="AY161" s="18" t="s">
        <v>174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8" t="s">
        <v>80</v>
      </c>
      <c r="BK161" s="258">
        <f>ROUND(I161*H161,2)</f>
        <v>0</v>
      </c>
      <c r="BL161" s="18" t="s">
        <v>180</v>
      </c>
      <c r="BM161" s="257" t="s">
        <v>702</v>
      </c>
    </row>
    <row r="162" spans="1:65" s="2" customFormat="1" ht="14.4" customHeight="1">
      <c r="A162" s="39"/>
      <c r="B162" s="40"/>
      <c r="C162" s="245" t="s">
        <v>341</v>
      </c>
      <c r="D162" s="245" t="s">
        <v>176</v>
      </c>
      <c r="E162" s="246" t="s">
        <v>1688</v>
      </c>
      <c r="F162" s="247" t="s">
        <v>1689</v>
      </c>
      <c r="G162" s="248" t="s">
        <v>981</v>
      </c>
      <c r="H162" s="249">
        <v>1</v>
      </c>
      <c r="I162" s="250"/>
      <c r="J162" s="251">
        <f>ROUND(I162*H162,2)</f>
        <v>0</v>
      </c>
      <c r="K162" s="252"/>
      <c r="L162" s="45"/>
      <c r="M162" s="297" t="s">
        <v>1</v>
      </c>
      <c r="N162" s="298" t="s">
        <v>38</v>
      </c>
      <c r="O162" s="299"/>
      <c r="P162" s="300">
        <f>O162*H162</f>
        <v>0</v>
      </c>
      <c r="Q162" s="300">
        <v>0</v>
      </c>
      <c r="R162" s="300">
        <f>Q162*H162</f>
        <v>0</v>
      </c>
      <c r="S162" s="300">
        <v>0</v>
      </c>
      <c r="T162" s="30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7" t="s">
        <v>180</v>
      </c>
      <c r="AT162" s="257" t="s">
        <v>176</v>
      </c>
      <c r="AU162" s="257" t="s">
        <v>80</v>
      </c>
      <c r="AY162" s="18" t="s">
        <v>174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8" t="s">
        <v>80</v>
      </c>
      <c r="BK162" s="258">
        <f>ROUND(I162*H162,2)</f>
        <v>0</v>
      </c>
      <c r="BL162" s="18" t="s">
        <v>180</v>
      </c>
      <c r="BM162" s="257" t="s">
        <v>707</v>
      </c>
    </row>
    <row r="163" spans="1:31" s="2" customFormat="1" ht="6.95" customHeight="1">
      <c r="A163" s="39"/>
      <c r="B163" s="67"/>
      <c r="C163" s="68"/>
      <c r="D163" s="68"/>
      <c r="E163" s="68"/>
      <c r="F163" s="68"/>
      <c r="G163" s="68"/>
      <c r="H163" s="68"/>
      <c r="I163" s="193"/>
      <c r="J163" s="68"/>
      <c r="K163" s="68"/>
      <c r="L163" s="45"/>
      <c r="M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</row>
  </sheetData>
  <sheetProtection password="CC35" sheet="1" objects="1" scenarios="1" formatColumns="0" formatRows="0" autoFilter="0"/>
  <autoFilter ref="C119:K162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43.57421875" style="1" customWidth="1"/>
    <col min="7" max="7" width="6.00390625" style="1" customWidth="1"/>
    <col min="8" max="8" width="9.8515625" style="1" customWidth="1"/>
    <col min="9" max="9" width="17.28125" style="147" customWidth="1"/>
    <col min="10" max="10" width="17.28125" style="1" customWidth="1"/>
    <col min="11" max="11" width="17.28125" style="1" hidden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105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1"/>
      <c r="AT3" s="18" t="s">
        <v>82</v>
      </c>
    </row>
    <row r="4" spans="2:46" s="1" customFormat="1" ht="24.95" customHeight="1">
      <c r="B4" s="21"/>
      <c r="D4" s="151" t="s">
        <v>136</v>
      </c>
      <c r="I4" s="147"/>
      <c r="L4" s="21"/>
      <c r="M4" s="152" t="s">
        <v>10</v>
      </c>
      <c r="AT4" s="18" t="s">
        <v>4</v>
      </c>
    </row>
    <row r="5" spans="2:12" s="1" customFormat="1" ht="6.95" customHeight="1">
      <c r="B5" s="21"/>
      <c r="I5" s="147"/>
      <c r="L5" s="21"/>
    </row>
    <row r="6" spans="2:12" s="1" customFormat="1" ht="12" customHeight="1">
      <c r="B6" s="21"/>
      <c r="D6" s="153" t="s">
        <v>16</v>
      </c>
      <c r="I6" s="147"/>
      <c r="L6" s="21"/>
    </row>
    <row r="7" spans="2:12" s="1" customFormat="1" ht="24" customHeight="1">
      <c r="B7" s="21"/>
      <c r="E7" s="154" t="str">
        <f>'Rekapitulace stavby'!K6</f>
        <v>Revitalizace čistírny odpadních vod v areálu nemocnice Rychnov nad Kněžnou</v>
      </c>
      <c r="F7" s="153"/>
      <c r="G7" s="153"/>
      <c r="H7" s="153"/>
      <c r="I7" s="147"/>
      <c r="L7" s="21"/>
    </row>
    <row r="8" spans="1:31" s="2" customFormat="1" ht="12" customHeight="1">
      <c r="A8" s="39"/>
      <c r="B8" s="45"/>
      <c r="C8" s="39"/>
      <c r="D8" s="153" t="s">
        <v>137</v>
      </c>
      <c r="E8" s="39"/>
      <c r="F8" s="39"/>
      <c r="G8" s="39"/>
      <c r="H8" s="39"/>
      <c r="I8" s="155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4.4" customHeight="1">
      <c r="A9" s="39"/>
      <c r="B9" s="45"/>
      <c r="C9" s="39"/>
      <c r="D9" s="39"/>
      <c r="E9" s="156" t="s">
        <v>1690</v>
      </c>
      <c r="F9" s="39"/>
      <c r="G9" s="39"/>
      <c r="H9" s="39"/>
      <c r="I9" s="155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55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3" t="s">
        <v>18</v>
      </c>
      <c r="E11" s="39"/>
      <c r="F11" s="142" t="s">
        <v>1</v>
      </c>
      <c r="G11" s="39"/>
      <c r="H11" s="39"/>
      <c r="I11" s="157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3" t="s">
        <v>20</v>
      </c>
      <c r="E12" s="39"/>
      <c r="F12" s="142" t="s">
        <v>21</v>
      </c>
      <c r="G12" s="39"/>
      <c r="H12" s="39"/>
      <c r="I12" s="157" t="s">
        <v>22</v>
      </c>
      <c r="J12" s="158" t="str">
        <f>'Rekapitulace stavby'!AN8</f>
        <v>25. 8. 2020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55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3" t="s">
        <v>24</v>
      </c>
      <c r="E14" s="39"/>
      <c r="F14" s="39"/>
      <c r="G14" s="39"/>
      <c r="H14" s="39"/>
      <c r="I14" s="157" t="s">
        <v>25</v>
      </c>
      <c r="J14" s="14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tr">
        <f>IF('Rekapitulace stavby'!E11="","",'Rekapitulace stavby'!E11)</f>
        <v xml:space="preserve"> </v>
      </c>
      <c r="F15" s="39"/>
      <c r="G15" s="39"/>
      <c r="H15" s="39"/>
      <c r="I15" s="157" t="s">
        <v>26</v>
      </c>
      <c r="J15" s="14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55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3" t="s">
        <v>27</v>
      </c>
      <c r="E17" s="39"/>
      <c r="F17" s="39"/>
      <c r="G17" s="39"/>
      <c r="H17" s="39"/>
      <c r="I17" s="157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7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55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3" t="s">
        <v>29</v>
      </c>
      <c r="E20" s="39"/>
      <c r="F20" s="39"/>
      <c r="G20" s="39"/>
      <c r="H20" s="39"/>
      <c r="I20" s="157" t="s">
        <v>25</v>
      </c>
      <c r="J20" s="142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tr">
        <f>IF('Rekapitulace stavby'!E17="","",'Rekapitulace stavby'!E17)</f>
        <v xml:space="preserve"> </v>
      </c>
      <c r="F21" s="39"/>
      <c r="G21" s="39"/>
      <c r="H21" s="39"/>
      <c r="I21" s="157" t="s">
        <v>26</v>
      </c>
      <c r="J21" s="142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55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3" t="s">
        <v>31</v>
      </c>
      <c r="E23" s="39"/>
      <c r="F23" s="39"/>
      <c r="G23" s="39"/>
      <c r="H23" s="39"/>
      <c r="I23" s="157" t="s">
        <v>25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tr">
        <f>IF('Rekapitulace stavby'!E20="","",'Rekapitulace stavby'!E20)</f>
        <v xml:space="preserve"> </v>
      </c>
      <c r="F24" s="39"/>
      <c r="G24" s="39"/>
      <c r="H24" s="39"/>
      <c r="I24" s="157" t="s">
        <v>26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55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3" t="s">
        <v>32</v>
      </c>
      <c r="E26" s="39"/>
      <c r="F26" s="39"/>
      <c r="G26" s="39"/>
      <c r="H26" s="39"/>
      <c r="I26" s="155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59"/>
      <c r="B27" s="160"/>
      <c r="C27" s="159"/>
      <c r="D27" s="159"/>
      <c r="E27" s="161" t="s">
        <v>1</v>
      </c>
      <c r="F27" s="161"/>
      <c r="G27" s="161"/>
      <c r="H27" s="161"/>
      <c r="I27" s="162"/>
      <c r="J27" s="159"/>
      <c r="K27" s="159"/>
      <c r="L27" s="163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55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64"/>
      <c r="E29" s="164"/>
      <c r="F29" s="164"/>
      <c r="G29" s="164"/>
      <c r="H29" s="164"/>
      <c r="I29" s="165"/>
      <c r="J29" s="164"/>
      <c r="K29" s="164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6" t="s">
        <v>33</v>
      </c>
      <c r="E30" s="39"/>
      <c r="F30" s="39"/>
      <c r="G30" s="39"/>
      <c r="H30" s="39"/>
      <c r="I30" s="155"/>
      <c r="J30" s="167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4"/>
      <c r="E31" s="164"/>
      <c r="F31" s="164"/>
      <c r="G31" s="164"/>
      <c r="H31" s="164"/>
      <c r="I31" s="165"/>
      <c r="J31" s="164"/>
      <c r="K31" s="164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8" t="s">
        <v>35</v>
      </c>
      <c r="G32" s="39"/>
      <c r="H32" s="39"/>
      <c r="I32" s="169" t="s">
        <v>34</v>
      </c>
      <c r="J32" s="168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70" t="s">
        <v>37</v>
      </c>
      <c r="E33" s="153" t="s">
        <v>38</v>
      </c>
      <c r="F33" s="171">
        <f>ROUND((SUM(BE121:BE147)),2)</f>
        <v>0</v>
      </c>
      <c r="G33" s="39"/>
      <c r="H33" s="39"/>
      <c r="I33" s="172">
        <v>0.21</v>
      </c>
      <c r="J33" s="171">
        <f>ROUND(((SUM(BE121:BE147))*I33),2)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3" t="s">
        <v>39</v>
      </c>
      <c r="F34" s="171">
        <f>ROUND((SUM(BF121:BF147)),2)</f>
        <v>0</v>
      </c>
      <c r="G34" s="39"/>
      <c r="H34" s="39"/>
      <c r="I34" s="172">
        <v>0.15</v>
      </c>
      <c r="J34" s="171">
        <f>ROUND(((SUM(BF121:BF147))*I34),2)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3" t="s">
        <v>40</v>
      </c>
      <c r="F35" s="171">
        <f>ROUND((SUM(BG121:BG147)),2)</f>
        <v>0</v>
      </c>
      <c r="G35" s="39"/>
      <c r="H35" s="39"/>
      <c r="I35" s="172">
        <v>0.21</v>
      </c>
      <c r="J35" s="171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3" t="s">
        <v>41</v>
      </c>
      <c r="F36" s="171">
        <f>ROUND((SUM(BH121:BH147)),2)</f>
        <v>0</v>
      </c>
      <c r="G36" s="39"/>
      <c r="H36" s="39"/>
      <c r="I36" s="172">
        <v>0.15</v>
      </c>
      <c r="J36" s="171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3" t="s">
        <v>42</v>
      </c>
      <c r="F37" s="171">
        <f>ROUND((SUM(BI121:BI147)),2)</f>
        <v>0</v>
      </c>
      <c r="G37" s="39"/>
      <c r="H37" s="39"/>
      <c r="I37" s="172">
        <v>0</v>
      </c>
      <c r="J37" s="171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55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73"/>
      <c r="D39" s="174" t="s">
        <v>43</v>
      </c>
      <c r="E39" s="175"/>
      <c r="F39" s="175"/>
      <c r="G39" s="176" t="s">
        <v>44</v>
      </c>
      <c r="H39" s="177" t="s">
        <v>45</v>
      </c>
      <c r="I39" s="178"/>
      <c r="J39" s="179">
        <f>SUM(J30:J37)</f>
        <v>0</v>
      </c>
      <c r="K39" s="180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55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I41" s="147"/>
      <c r="L41" s="21"/>
    </row>
    <row r="42" spans="2:12" s="1" customFormat="1" ht="14.4" customHeight="1">
      <c r="B42" s="21"/>
      <c r="I42" s="147"/>
      <c r="L42" s="21"/>
    </row>
    <row r="43" spans="2:12" s="1" customFormat="1" ht="14.4" customHeight="1">
      <c r="B43" s="21"/>
      <c r="I43" s="147"/>
      <c r="L43" s="21"/>
    </row>
    <row r="44" spans="2:12" s="1" customFormat="1" ht="14.4" customHeight="1">
      <c r="B44" s="21"/>
      <c r="I44" s="147"/>
      <c r="L44" s="21"/>
    </row>
    <row r="45" spans="2:12" s="1" customFormat="1" ht="14.4" customHeight="1">
      <c r="B45" s="21"/>
      <c r="I45" s="147"/>
      <c r="L45" s="21"/>
    </row>
    <row r="46" spans="2:12" s="1" customFormat="1" ht="14.4" customHeight="1">
      <c r="B46" s="21"/>
      <c r="I46" s="147"/>
      <c r="L46" s="21"/>
    </row>
    <row r="47" spans="2:12" s="1" customFormat="1" ht="14.4" customHeight="1">
      <c r="B47" s="21"/>
      <c r="I47" s="147"/>
      <c r="L47" s="21"/>
    </row>
    <row r="48" spans="2:12" s="1" customFormat="1" ht="14.4" customHeight="1">
      <c r="B48" s="21"/>
      <c r="I48" s="147"/>
      <c r="L48" s="21"/>
    </row>
    <row r="49" spans="2:12" s="1" customFormat="1" ht="14.4" customHeight="1">
      <c r="B49" s="21"/>
      <c r="I49" s="147"/>
      <c r="L49" s="21"/>
    </row>
    <row r="50" spans="2:12" s="2" customFormat="1" ht="14.4" customHeight="1">
      <c r="B50" s="64"/>
      <c r="D50" s="181" t="s">
        <v>46</v>
      </c>
      <c r="E50" s="182"/>
      <c r="F50" s="182"/>
      <c r="G50" s="181" t="s">
        <v>47</v>
      </c>
      <c r="H50" s="182"/>
      <c r="I50" s="183"/>
      <c r="J50" s="182"/>
      <c r="K50" s="182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84" t="s">
        <v>48</v>
      </c>
      <c r="E61" s="185"/>
      <c r="F61" s="186" t="s">
        <v>49</v>
      </c>
      <c r="G61" s="184" t="s">
        <v>48</v>
      </c>
      <c r="H61" s="185"/>
      <c r="I61" s="187"/>
      <c r="J61" s="188" t="s">
        <v>49</v>
      </c>
      <c r="K61" s="185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81" t="s">
        <v>50</v>
      </c>
      <c r="E65" s="189"/>
      <c r="F65" s="189"/>
      <c r="G65" s="181" t="s">
        <v>51</v>
      </c>
      <c r="H65" s="189"/>
      <c r="I65" s="190"/>
      <c r="J65" s="189"/>
      <c r="K65" s="18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84" t="s">
        <v>48</v>
      </c>
      <c r="E76" s="185"/>
      <c r="F76" s="186" t="s">
        <v>49</v>
      </c>
      <c r="G76" s="184" t="s">
        <v>48</v>
      </c>
      <c r="H76" s="185"/>
      <c r="I76" s="187"/>
      <c r="J76" s="188" t="s">
        <v>49</v>
      </c>
      <c r="K76" s="185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145</v>
      </c>
      <c r="D82" s="41"/>
      <c r="E82" s="41"/>
      <c r="F82" s="41"/>
      <c r="G82" s="41"/>
      <c r="H82" s="41"/>
      <c r="I82" s="155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55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55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4" customHeight="1">
      <c r="A85" s="39"/>
      <c r="B85" s="40"/>
      <c r="C85" s="41"/>
      <c r="D85" s="41"/>
      <c r="E85" s="197" t="str">
        <f>E7</f>
        <v>Revitalizace čistírny odpadních vod v areálu nemocnice Rychnov nad Kněžnou</v>
      </c>
      <c r="F85" s="33"/>
      <c r="G85" s="33"/>
      <c r="H85" s="33"/>
      <c r="I85" s="155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137</v>
      </c>
      <c r="D86" s="41"/>
      <c r="E86" s="41"/>
      <c r="F86" s="41"/>
      <c r="G86" s="41"/>
      <c r="H86" s="41"/>
      <c r="I86" s="155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4.4" customHeight="1">
      <c r="A87" s="39"/>
      <c r="B87" s="40"/>
      <c r="C87" s="41"/>
      <c r="D87" s="41"/>
      <c r="E87" s="77" t="str">
        <f>E9</f>
        <v>D.1.4b - Zdravotní technika</v>
      </c>
      <c r="F87" s="41"/>
      <c r="G87" s="41"/>
      <c r="H87" s="41"/>
      <c r="I87" s="155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55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157" t="s">
        <v>22</v>
      </c>
      <c r="J89" s="80" t="str">
        <f>IF(J12="","",J12)</f>
        <v>25. 8. 2020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55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6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157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6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157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55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8" t="s">
        <v>146</v>
      </c>
      <c r="D94" s="199"/>
      <c r="E94" s="199"/>
      <c r="F94" s="199"/>
      <c r="G94" s="199"/>
      <c r="H94" s="199"/>
      <c r="I94" s="200"/>
      <c r="J94" s="201" t="s">
        <v>147</v>
      </c>
      <c r="K94" s="19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55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202" t="s">
        <v>148</v>
      </c>
      <c r="D96" s="41"/>
      <c r="E96" s="41"/>
      <c r="F96" s="41"/>
      <c r="G96" s="41"/>
      <c r="H96" s="41"/>
      <c r="I96" s="155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149</v>
      </c>
    </row>
    <row r="97" spans="1:31" s="9" customFormat="1" ht="24.95" customHeight="1">
      <c r="A97" s="9"/>
      <c r="B97" s="203"/>
      <c r="C97" s="204"/>
      <c r="D97" s="205" t="s">
        <v>157</v>
      </c>
      <c r="E97" s="206"/>
      <c r="F97" s="206"/>
      <c r="G97" s="206"/>
      <c r="H97" s="206"/>
      <c r="I97" s="207"/>
      <c r="J97" s="208">
        <f>J122</f>
        <v>0</v>
      </c>
      <c r="K97" s="204"/>
      <c r="L97" s="20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10"/>
      <c r="C98" s="134"/>
      <c r="D98" s="211" t="s">
        <v>1691</v>
      </c>
      <c r="E98" s="212"/>
      <c r="F98" s="212"/>
      <c r="G98" s="212"/>
      <c r="H98" s="212"/>
      <c r="I98" s="213"/>
      <c r="J98" s="214">
        <f>J123</f>
        <v>0</v>
      </c>
      <c r="K98" s="134"/>
      <c r="L98" s="21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10"/>
      <c r="C99" s="134"/>
      <c r="D99" s="211" t="s">
        <v>1692</v>
      </c>
      <c r="E99" s="212"/>
      <c r="F99" s="212"/>
      <c r="G99" s="212"/>
      <c r="H99" s="212"/>
      <c r="I99" s="213"/>
      <c r="J99" s="214">
        <f>J126</f>
        <v>0</v>
      </c>
      <c r="K99" s="134"/>
      <c r="L99" s="21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10"/>
      <c r="C100" s="134"/>
      <c r="D100" s="211" t="s">
        <v>1693</v>
      </c>
      <c r="E100" s="212"/>
      <c r="F100" s="212"/>
      <c r="G100" s="212"/>
      <c r="H100" s="212"/>
      <c r="I100" s="213"/>
      <c r="J100" s="214">
        <f>J129</f>
        <v>0</v>
      </c>
      <c r="K100" s="134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0"/>
      <c r="C101" s="134"/>
      <c r="D101" s="211" t="s">
        <v>1694</v>
      </c>
      <c r="E101" s="212"/>
      <c r="F101" s="212"/>
      <c r="G101" s="212"/>
      <c r="H101" s="212"/>
      <c r="I101" s="213"/>
      <c r="J101" s="214">
        <f>J138</f>
        <v>0</v>
      </c>
      <c r="K101" s="134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155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193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196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159</v>
      </c>
      <c r="D108" s="41"/>
      <c r="E108" s="41"/>
      <c r="F108" s="41"/>
      <c r="G108" s="41"/>
      <c r="H108" s="41"/>
      <c r="I108" s="155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155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155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" customHeight="1">
      <c r="A111" s="39"/>
      <c r="B111" s="40"/>
      <c r="C111" s="41"/>
      <c r="D111" s="41"/>
      <c r="E111" s="197" t="str">
        <f>E7</f>
        <v>Revitalizace čistírny odpadních vod v areálu nemocnice Rychnov nad Kněžnou</v>
      </c>
      <c r="F111" s="33"/>
      <c r="G111" s="33"/>
      <c r="H111" s="33"/>
      <c r="I111" s="155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137</v>
      </c>
      <c r="D112" s="41"/>
      <c r="E112" s="41"/>
      <c r="F112" s="41"/>
      <c r="G112" s="41"/>
      <c r="H112" s="41"/>
      <c r="I112" s="155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4.4" customHeight="1">
      <c r="A113" s="39"/>
      <c r="B113" s="40"/>
      <c r="C113" s="41"/>
      <c r="D113" s="41"/>
      <c r="E113" s="77" t="str">
        <f>E9</f>
        <v>D.1.4b - Zdravotní technika</v>
      </c>
      <c r="F113" s="41"/>
      <c r="G113" s="41"/>
      <c r="H113" s="41"/>
      <c r="I113" s="155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155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 xml:space="preserve"> </v>
      </c>
      <c r="G115" s="41"/>
      <c r="H115" s="41"/>
      <c r="I115" s="157" t="s">
        <v>22</v>
      </c>
      <c r="J115" s="80" t="str">
        <f>IF(J12="","",J12)</f>
        <v>25. 8. 2020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155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6" customHeight="1">
      <c r="A117" s="39"/>
      <c r="B117" s="40"/>
      <c r="C117" s="33" t="s">
        <v>24</v>
      </c>
      <c r="D117" s="41"/>
      <c r="E117" s="41"/>
      <c r="F117" s="28" t="str">
        <f>E15</f>
        <v xml:space="preserve"> </v>
      </c>
      <c r="G117" s="41"/>
      <c r="H117" s="41"/>
      <c r="I117" s="157" t="s">
        <v>29</v>
      </c>
      <c r="J117" s="37" t="str">
        <f>E21</f>
        <v xml:space="preserve">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6" customHeight="1">
      <c r="A118" s="39"/>
      <c r="B118" s="40"/>
      <c r="C118" s="33" t="s">
        <v>27</v>
      </c>
      <c r="D118" s="41"/>
      <c r="E118" s="41"/>
      <c r="F118" s="28" t="str">
        <f>IF(E18="","",E18)</f>
        <v>Vyplň údaj</v>
      </c>
      <c r="G118" s="41"/>
      <c r="H118" s="41"/>
      <c r="I118" s="157" t="s">
        <v>31</v>
      </c>
      <c r="J118" s="37" t="str">
        <f>E24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155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216"/>
      <c r="B120" s="217"/>
      <c r="C120" s="218" t="s">
        <v>160</v>
      </c>
      <c r="D120" s="219" t="s">
        <v>58</v>
      </c>
      <c r="E120" s="219" t="s">
        <v>54</v>
      </c>
      <c r="F120" s="219" t="s">
        <v>55</v>
      </c>
      <c r="G120" s="219" t="s">
        <v>161</v>
      </c>
      <c r="H120" s="219" t="s">
        <v>162</v>
      </c>
      <c r="I120" s="220" t="s">
        <v>163</v>
      </c>
      <c r="J120" s="221" t="s">
        <v>147</v>
      </c>
      <c r="K120" s="222" t="s">
        <v>164</v>
      </c>
      <c r="L120" s="223"/>
      <c r="M120" s="101" t="s">
        <v>1</v>
      </c>
      <c r="N120" s="102" t="s">
        <v>37</v>
      </c>
      <c r="O120" s="102" t="s">
        <v>165</v>
      </c>
      <c r="P120" s="102" t="s">
        <v>166</v>
      </c>
      <c r="Q120" s="102" t="s">
        <v>167</v>
      </c>
      <c r="R120" s="102" t="s">
        <v>168</v>
      </c>
      <c r="S120" s="102" t="s">
        <v>169</v>
      </c>
      <c r="T120" s="103" t="s">
        <v>170</v>
      </c>
      <c r="U120" s="216"/>
      <c r="V120" s="216"/>
      <c r="W120" s="216"/>
      <c r="X120" s="216"/>
      <c r="Y120" s="216"/>
      <c r="Z120" s="216"/>
      <c r="AA120" s="216"/>
      <c r="AB120" s="216"/>
      <c r="AC120" s="216"/>
      <c r="AD120" s="216"/>
      <c r="AE120" s="216"/>
    </row>
    <row r="121" spans="1:63" s="2" customFormat="1" ht="22.8" customHeight="1">
      <c r="A121" s="39"/>
      <c r="B121" s="40"/>
      <c r="C121" s="108" t="s">
        <v>171</v>
      </c>
      <c r="D121" s="41"/>
      <c r="E121" s="41"/>
      <c r="F121" s="41"/>
      <c r="G121" s="41"/>
      <c r="H121" s="41"/>
      <c r="I121" s="155"/>
      <c r="J121" s="224">
        <f>BK121</f>
        <v>0</v>
      </c>
      <c r="K121" s="41"/>
      <c r="L121" s="45"/>
      <c r="M121" s="104"/>
      <c r="N121" s="225"/>
      <c r="O121" s="105"/>
      <c r="P121" s="226">
        <f>P122</f>
        <v>0</v>
      </c>
      <c r="Q121" s="105"/>
      <c r="R121" s="226">
        <f>R122</f>
        <v>0.11640999999999999</v>
      </c>
      <c r="S121" s="105"/>
      <c r="T121" s="227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72</v>
      </c>
      <c r="AU121" s="18" t="s">
        <v>149</v>
      </c>
      <c r="BK121" s="228">
        <f>BK122</f>
        <v>0</v>
      </c>
    </row>
    <row r="122" spans="1:63" s="12" customFormat="1" ht="25.9" customHeight="1">
      <c r="A122" s="12"/>
      <c r="B122" s="229"/>
      <c r="C122" s="230"/>
      <c r="D122" s="231" t="s">
        <v>72</v>
      </c>
      <c r="E122" s="232" t="s">
        <v>397</v>
      </c>
      <c r="F122" s="232" t="s">
        <v>398</v>
      </c>
      <c r="G122" s="230"/>
      <c r="H122" s="230"/>
      <c r="I122" s="233"/>
      <c r="J122" s="234">
        <f>BK122</f>
        <v>0</v>
      </c>
      <c r="K122" s="230"/>
      <c r="L122" s="235"/>
      <c r="M122" s="236"/>
      <c r="N122" s="237"/>
      <c r="O122" s="237"/>
      <c r="P122" s="238">
        <f>P123+P126+P129+P138</f>
        <v>0</v>
      </c>
      <c r="Q122" s="237"/>
      <c r="R122" s="238">
        <f>R123+R126+R129+R138</f>
        <v>0.11640999999999999</v>
      </c>
      <c r="S122" s="237"/>
      <c r="T122" s="239">
        <f>T123+T126+T129+T138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40" t="s">
        <v>82</v>
      </c>
      <c r="AT122" s="241" t="s">
        <v>72</v>
      </c>
      <c r="AU122" s="241" t="s">
        <v>73</v>
      </c>
      <c r="AY122" s="240" t="s">
        <v>174</v>
      </c>
      <c r="BK122" s="242">
        <f>BK123+BK126+BK129+BK138</f>
        <v>0</v>
      </c>
    </row>
    <row r="123" spans="1:63" s="12" customFormat="1" ht="22.8" customHeight="1">
      <c r="A123" s="12"/>
      <c r="B123" s="229"/>
      <c r="C123" s="230"/>
      <c r="D123" s="231" t="s">
        <v>72</v>
      </c>
      <c r="E123" s="243" t="s">
        <v>1695</v>
      </c>
      <c r="F123" s="243" t="s">
        <v>1696</v>
      </c>
      <c r="G123" s="230"/>
      <c r="H123" s="230"/>
      <c r="I123" s="233"/>
      <c r="J123" s="244">
        <f>BK123</f>
        <v>0</v>
      </c>
      <c r="K123" s="230"/>
      <c r="L123" s="235"/>
      <c r="M123" s="236"/>
      <c r="N123" s="237"/>
      <c r="O123" s="237"/>
      <c r="P123" s="238">
        <f>SUM(P124:P125)</f>
        <v>0</v>
      </c>
      <c r="Q123" s="237"/>
      <c r="R123" s="238">
        <f>SUM(R124:R125)</f>
        <v>0.0024200000000000003</v>
      </c>
      <c r="S123" s="237"/>
      <c r="T123" s="239">
        <f>SUM(T124:T125)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40" t="s">
        <v>82</v>
      </c>
      <c r="AT123" s="241" t="s">
        <v>72</v>
      </c>
      <c r="AU123" s="241" t="s">
        <v>80</v>
      </c>
      <c r="AY123" s="240" t="s">
        <v>174</v>
      </c>
      <c r="BK123" s="242">
        <f>SUM(BK124:BK125)</f>
        <v>0</v>
      </c>
    </row>
    <row r="124" spans="1:65" s="2" customFormat="1" ht="32.4" customHeight="1">
      <c r="A124" s="39"/>
      <c r="B124" s="40"/>
      <c r="C124" s="245" t="s">
        <v>80</v>
      </c>
      <c r="D124" s="245" t="s">
        <v>176</v>
      </c>
      <c r="E124" s="246" t="s">
        <v>1697</v>
      </c>
      <c r="F124" s="247" t="s">
        <v>1698</v>
      </c>
      <c r="G124" s="248" t="s">
        <v>208</v>
      </c>
      <c r="H124" s="249">
        <v>22</v>
      </c>
      <c r="I124" s="250"/>
      <c r="J124" s="251">
        <f>ROUND(I124*H124,2)</f>
        <v>0</v>
      </c>
      <c r="K124" s="252"/>
      <c r="L124" s="45"/>
      <c r="M124" s="253" t="s">
        <v>1</v>
      </c>
      <c r="N124" s="254" t="s">
        <v>38</v>
      </c>
      <c r="O124" s="92"/>
      <c r="P124" s="255">
        <f>O124*H124</f>
        <v>0</v>
      </c>
      <c r="Q124" s="255">
        <v>6E-05</v>
      </c>
      <c r="R124" s="255">
        <f>Q124*H124</f>
        <v>0.00132</v>
      </c>
      <c r="S124" s="255">
        <v>0</v>
      </c>
      <c r="T124" s="256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57" t="s">
        <v>241</v>
      </c>
      <c r="AT124" s="257" t="s">
        <v>176</v>
      </c>
      <c r="AU124" s="257" t="s">
        <v>82</v>
      </c>
      <c r="AY124" s="18" t="s">
        <v>174</v>
      </c>
      <c r="BE124" s="258">
        <f>IF(N124="základní",J124,0)</f>
        <v>0</v>
      </c>
      <c r="BF124" s="258">
        <f>IF(N124="snížená",J124,0)</f>
        <v>0</v>
      </c>
      <c r="BG124" s="258">
        <f>IF(N124="zákl. přenesená",J124,0)</f>
        <v>0</v>
      </c>
      <c r="BH124" s="258">
        <f>IF(N124="sníž. přenesená",J124,0)</f>
        <v>0</v>
      </c>
      <c r="BI124" s="258">
        <f>IF(N124="nulová",J124,0)</f>
        <v>0</v>
      </c>
      <c r="BJ124" s="18" t="s">
        <v>80</v>
      </c>
      <c r="BK124" s="258">
        <f>ROUND(I124*H124,2)</f>
        <v>0</v>
      </c>
      <c r="BL124" s="18" t="s">
        <v>241</v>
      </c>
      <c r="BM124" s="257" t="s">
        <v>1699</v>
      </c>
    </row>
    <row r="125" spans="1:65" s="2" customFormat="1" ht="14.4" customHeight="1">
      <c r="A125" s="39"/>
      <c r="B125" s="40"/>
      <c r="C125" s="271" t="s">
        <v>82</v>
      </c>
      <c r="D125" s="271" t="s">
        <v>242</v>
      </c>
      <c r="E125" s="272" t="s">
        <v>1700</v>
      </c>
      <c r="F125" s="273" t="s">
        <v>1701</v>
      </c>
      <c r="G125" s="274" t="s">
        <v>208</v>
      </c>
      <c r="H125" s="275">
        <v>22</v>
      </c>
      <c r="I125" s="276"/>
      <c r="J125" s="277">
        <f>ROUND(I125*H125,2)</f>
        <v>0</v>
      </c>
      <c r="K125" s="278"/>
      <c r="L125" s="279"/>
      <c r="M125" s="280" t="s">
        <v>1</v>
      </c>
      <c r="N125" s="281" t="s">
        <v>38</v>
      </c>
      <c r="O125" s="92"/>
      <c r="P125" s="255">
        <f>O125*H125</f>
        <v>0</v>
      </c>
      <c r="Q125" s="255">
        <v>5E-05</v>
      </c>
      <c r="R125" s="255">
        <f>Q125*H125</f>
        <v>0.0011</v>
      </c>
      <c r="S125" s="255">
        <v>0</v>
      </c>
      <c r="T125" s="256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57" t="s">
        <v>315</v>
      </c>
      <c r="AT125" s="257" t="s">
        <v>242</v>
      </c>
      <c r="AU125" s="257" t="s">
        <v>82</v>
      </c>
      <c r="AY125" s="18" t="s">
        <v>174</v>
      </c>
      <c r="BE125" s="258">
        <f>IF(N125="základní",J125,0)</f>
        <v>0</v>
      </c>
      <c r="BF125" s="258">
        <f>IF(N125="snížená",J125,0)</f>
        <v>0</v>
      </c>
      <c r="BG125" s="258">
        <f>IF(N125="zákl. přenesená",J125,0)</f>
        <v>0</v>
      </c>
      <c r="BH125" s="258">
        <f>IF(N125="sníž. přenesená",J125,0)</f>
        <v>0</v>
      </c>
      <c r="BI125" s="258">
        <f>IF(N125="nulová",J125,0)</f>
        <v>0</v>
      </c>
      <c r="BJ125" s="18" t="s">
        <v>80</v>
      </c>
      <c r="BK125" s="258">
        <f>ROUND(I125*H125,2)</f>
        <v>0</v>
      </c>
      <c r="BL125" s="18" t="s">
        <v>241</v>
      </c>
      <c r="BM125" s="257" t="s">
        <v>1702</v>
      </c>
    </row>
    <row r="126" spans="1:63" s="12" customFormat="1" ht="22.8" customHeight="1">
      <c r="A126" s="12"/>
      <c r="B126" s="229"/>
      <c r="C126" s="230"/>
      <c r="D126" s="231" t="s">
        <v>72</v>
      </c>
      <c r="E126" s="243" t="s">
        <v>1703</v>
      </c>
      <c r="F126" s="243" t="s">
        <v>1704</v>
      </c>
      <c r="G126" s="230"/>
      <c r="H126" s="230"/>
      <c r="I126" s="233"/>
      <c r="J126" s="244">
        <f>BK126</f>
        <v>0</v>
      </c>
      <c r="K126" s="230"/>
      <c r="L126" s="235"/>
      <c r="M126" s="236"/>
      <c r="N126" s="237"/>
      <c r="O126" s="237"/>
      <c r="P126" s="238">
        <f>SUM(P127:P128)</f>
        <v>0</v>
      </c>
      <c r="Q126" s="237"/>
      <c r="R126" s="238">
        <f>SUM(R127:R128)</f>
        <v>0.00118</v>
      </c>
      <c r="S126" s="237"/>
      <c r="T126" s="239">
        <f>SUM(T127:T128)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40" t="s">
        <v>82</v>
      </c>
      <c r="AT126" s="241" t="s">
        <v>72</v>
      </c>
      <c r="AU126" s="241" t="s">
        <v>80</v>
      </c>
      <c r="AY126" s="240" t="s">
        <v>174</v>
      </c>
      <c r="BK126" s="242">
        <f>SUM(BK127:BK128)</f>
        <v>0</v>
      </c>
    </row>
    <row r="127" spans="1:65" s="2" customFormat="1" ht="21.6" customHeight="1">
      <c r="A127" s="39"/>
      <c r="B127" s="40"/>
      <c r="C127" s="245" t="s">
        <v>185</v>
      </c>
      <c r="D127" s="245" t="s">
        <v>176</v>
      </c>
      <c r="E127" s="246" t="s">
        <v>1705</v>
      </c>
      <c r="F127" s="247" t="s">
        <v>1706</v>
      </c>
      <c r="G127" s="248" t="s">
        <v>208</v>
      </c>
      <c r="H127" s="249">
        <v>2</v>
      </c>
      <c r="I127" s="250"/>
      <c r="J127" s="251">
        <f>ROUND(I127*H127,2)</f>
        <v>0</v>
      </c>
      <c r="K127" s="252"/>
      <c r="L127" s="45"/>
      <c r="M127" s="253" t="s">
        <v>1</v>
      </c>
      <c r="N127" s="254" t="s">
        <v>38</v>
      </c>
      <c r="O127" s="92"/>
      <c r="P127" s="255">
        <f>O127*H127</f>
        <v>0</v>
      </c>
      <c r="Q127" s="255">
        <v>0.00059</v>
      </c>
      <c r="R127" s="255">
        <f>Q127*H127</f>
        <v>0.00118</v>
      </c>
      <c r="S127" s="255">
        <v>0</v>
      </c>
      <c r="T127" s="256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57" t="s">
        <v>241</v>
      </c>
      <c r="AT127" s="257" t="s">
        <v>176</v>
      </c>
      <c r="AU127" s="257" t="s">
        <v>82</v>
      </c>
      <c r="AY127" s="18" t="s">
        <v>174</v>
      </c>
      <c r="BE127" s="258">
        <f>IF(N127="základní",J127,0)</f>
        <v>0</v>
      </c>
      <c r="BF127" s="258">
        <f>IF(N127="snížená",J127,0)</f>
        <v>0</v>
      </c>
      <c r="BG127" s="258">
        <f>IF(N127="zákl. přenesená",J127,0)</f>
        <v>0</v>
      </c>
      <c r="BH127" s="258">
        <f>IF(N127="sníž. přenesená",J127,0)</f>
        <v>0</v>
      </c>
      <c r="BI127" s="258">
        <f>IF(N127="nulová",J127,0)</f>
        <v>0</v>
      </c>
      <c r="BJ127" s="18" t="s">
        <v>80</v>
      </c>
      <c r="BK127" s="258">
        <f>ROUND(I127*H127,2)</f>
        <v>0</v>
      </c>
      <c r="BL127" s="18" t="s">
        <v>241</v>
      </c>
      <c r="BM127" s="257" t="s">
        <v>1707</v>
      </c>
    </row>
    <row r="128" spans="1:65" s="2" customFormat="1" ht="14.4" customHeight="1">
      <c r="A128" s="39"/>
      <c r="B128" s="40"/>
      <c r="C128" s="271" t="s">
        <v>180</v>
      </c>
      <c r="D128" s="271" t="s">
        <v>242</v>
      </c>
      <c r="E128" s="272" t="s">
        <v>1708</v>
      </c>
      <c r="F128" s="273" t="s">
        <v>1709</v>
      </c>
      <c r="G128" s="274" t="s">
        <v>179</v>
      </c>
      <c r="H128" s="275">
        <v>3</v>
      </c>
      <c r="I128" s="276"/>
      <c r="J128" s="277">
        <f>ROUND(I128*H128,2)</f>
        <v>0</v>
      </c>
      <c r="K128" s="278"/>
      <c r="L128" s="279"/>
      <c r="M128" s="280" t="s">
        <v>1</v>
      </c>
      <c r="N128" s="281" t="s">
        <v>38</v>
      </c>
      <c r="O128" s="92"/>
      <c r="P128" s="255">
        <f>O128*H128</f>
        <v>0</v>
      </c>
      <c r="Q128" s="255">
        <v>0</v>
      </c>
      <c r="R128" s="255">
        <f>Q128*H128</f>
        <v>0</v>
      </c>
      <c r="S128" s="255">
        <v>0</v>
      </c>
      <c r="T128" s="256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57" t="s">
        <v>315</v>
      </c>
      <c r="AT128" s="257" t="s">
        <v>242</v>
      </c>
      <c r="AU128" s="257" t="s">
        <v>82</v>
      </c>
      <c r="AY128" s="18" t="s">
        <v>174</v>
      </c>
      <c r="BE128" s="258">
        <f>IF(N128="základní",J128,0)</f>
        <v>0</v>
      </c>
      <c r="BF128" s="258">
        <f>IF(N128="snížená",J128,0)</f>
        <v>0</v>
      </c>
      <c r="BG128" s="258">
        <f>IF(N128="zákl. přenesená",J128,0)</f>
        <v>0</v>
      </c>
      <c r="BH128" s="258">
        <f>IF(N128="sníž. přenesená",J128,0)</f>
        <v>0</v>
      </c>
      <c r="BI128" s="258">
        <f>IF(N128="nulová",J128,0)</f>
        <v>0</v>
      </c>
      <c r="BJ128" s="18" t="s">
        <v>80</v>
      </c>
      <c r="BK128" s="258">
        <f>ROUND(I128*H128,2)</f>
        <v>0</v>
      </c>
      <c r="BL128" s="18" t="s">
        <v>241</v>
      </c>
      <c r="BM128" s="257" t="s">
        <v>1710</v>
      </c>
    </row>
    <row r="129" spans="1:63" s="12" customFormat="1" ht="22.8" customHeight="1">
      <c r="A129" s="12"/>
      <c r="B129" s="229"/>
      <c r="C129" s="230"/>
      <c r="D129" s="231" t="s">
        <v>72</v>
      </c>
      <c r="E129" s="243" t="s">
        <v>1711</v>
      </c>
      <c r="F129" s="243" t="s">
        <v>1712</v>
      </c>
      <c r="G129" s="230"/>
      <c r="H129" s="230"/>
      <c r="I129" s="233"/>
      <c r="J129" s="244">
        <f>BK129</f>
        <v>0</v>
      </c>
      <c r="K129" s="230"/>
      <c r="L129" s="235"/>
      <c r="M129" s="236"/>
      <c r="N129" s="237"/>
      <c r="O129" s="237"/>
      <c r="P129" s="238">
        <f>SUM(P130:P137)</f>
        <v>0</v>
      </c>
      <c r="Q129" s="237"/>
      <c r="R129" s="238">
        <f>SUM(R130:R137)</f>
        <v>0.03276</v>
      </c>
      <c r="S129" s="237"/>
      <c r="T129" s="239">
        <f>SUM(T130:T137)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40" t="s">
        <v>82</v>
      </c>
      <c r="AT129" s="241" t="s">
        <v>72</v>
      </c>
      <c r="AU129" s="241" t="s">
        <v>80</v>
      </c>
      <c r="AY129" s="240" t="s">
        <v>174</v>
      </c>
      <c r="BK129" s="242">
        <f>SUM(BK130:BK137)</f>
        <v>0</v>
      </c>
    </row>
    <row r="130" spans="1:65" s="2" customFormat="1" ht="21.6" customHeight="1">
      <c r="A130" s="39"/>
      <c r="B130" s="40"/>
      <c r="C130" s="245" t="s">
        <v>193</v>
      </c>
      <c r="D130" s="245" t="s">
        <v>176</v>
      </c>
      <c r="E130" s="246" t="s">
        <v>1713</v>
      </c>
      <c r="F130" s="247" t="s">
        <v>1714</v>
      </c>
      <c r="G130" s="248" t="s">
        <v>208</v>
      </c>
      <c r="H130" s="249">
        <v>22</v>
      </c>
      <c r="I130" s="250"/>
      <c r="J130" s="251">
        <f>ROUND(I130*H130,2)</f>
        <v>0</v>
      </c>
      <c r="K130" s="252"/>
      <c r="L130" s="45"/>
      <c r="M130" s="253" t="s">
        <v>1</v>
      </c>
      <c r="N130" s="254" t="s">
        <v>38</v>
      </c>
      <c r="O130" s="92"/>
      <c r="P130" s="255">
        <f>O130*H130</f>
        <v>0</v>
      </c>
      <c r="Q130" s="255">
        <v>0.00096</v>
      </c>
      <c r="R130" s="255">
        <f>Q130*H130</f>
        <v>0.02112</v>
      </c>
      <c r="S130" s="255">
        <v>0</v>
      </c>
      <c r="T130" s="256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57" t="s">
        <v>241</v>
      </c>
      <c r="AT130" s="257" t="s">
        <v>176</v>
      </c>
      <c r="AU130" s="257" t="s">
        <v>82</v>
      </c>
      <c r="AY130" s="18" t="s">
        <v>174</v>
      </c>
      <c r="BE130" s="258">
        <f>IF(N130="základní",J130,0)</f>
        <v>0</v>
      </c>
      <c r="BF130" s="258">
        <f>IF(N130="snížená",J130,0)</f>
        <v>0</v>
      </c>
      <c r="BG130" s="258">
        <f>IF(N130="zákl. přenesená",J130,0)</f>
        <v>0</v>
      </c>
      <c r="BH130" s="258">
        <f>IF(N130="sníž. přenesená",J130,0)</f>
        <v>0</v>
      </c>
      <c r="BI130" s="258">
        <f>IF(N130="nulová",J130,0)</f>
        <v>0</v>
      </c>
      <c r="BJ130" s="18" t="s">
        <v>80</v>
      </c>
      <c r="BK130" s="258">
        <f>ROUND(I130*H130,2)</f>
        <v>0</v>
      </c>
      <c r="BL130" s="18" t="s">
        <v>241</v>
      </c>
      <c r="BM130" s="257" t="s">
        <v>1715</v>
      </c>
    </row>
    <row r="131" spans="1:65" s="2" customFormat="1" ht="21.6" customHeight="1">
      <c r="A131" s="39"/>
      <c r="B131" s="40"/>
      <c r="C131" s="245" t="s">
        <v>197</v>
      </c>
      <c r="D131" s="245" t="s">
        <v>176</v>
      </c>
      <c r="E131" s="246" t="s">
        <v>1716</v>
      </c>
      <c r="F131" s="247" t="s">
        <v>1717</v>
      </c>
      <c r="G131" s="248" t="s">
        <v>208</v>
      </c>
      <c r="H131" s="249">
        <v>22</v>
      </c>
      <c r="I131" s="250"/>
      <c r="J131" s="251">
        <f>ROUND(I131*H131,2)</f>
        <v>0</v>
      </c>
      <c r="K131" s="252"/>
      <c r="L131" s="45"/>
      <c r="M131" s="253" t="s">
        <v>1</v>
      </c>
      <c r="N131" s="254" t="s">
        <v>38</v>
      </c>
      <c r="O131" s="92"/>
      <c r="P131" s="255">
        <f>O131*H131</f>
        <v>0</v>
      </c>
      <c r="Q131" s="255">
        <v>0.00042</v>
      </c>
      <c r="R131" s="255">
        <f>Q131*H131</f>
        <v>0.00924</v>
      </c>
      <c r="S131" s="255">
        <v>0</v>
      </c>
      <c r="T131" s="256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57" t="s">
        <v>241</v>
      </c>
      <c r="AT131" s="257" t="s">
        <v>176</v>
      </c>
      <c r="AU131" s="257" t="s">
        <v>82</v>
      </c>
      <c r="AY131" s="18" t="s">
        <v>174</v>
      </c>
      <c r="BE131" s="258">
        <f>IF(N131="základní",J131,0)</f>
        <v>0</v>
      </c>
      <c r="BF131" s="258">
        <f>IF(N131="snížená",J131,0)</f>
        <v>0</v>
      </c>
      <c r="BG131" s="258">
        <f>IF(N131="zákl. přenesená",J131,0)</f>
        <v>0</v>
      </c>
      <c r="BH131" s="258">
        <f>IF(N131="sníž. přenesená",J131,0)</f>
        <v>0</v>
      </c>
      <c r="BI131" s="258">
        <f>IF(N131="nulová",J131,0)</f>
        <v>0</v>
      </c>
      <c r="BJ131" s="18" t="s">
        <v>80</v>
      </c>
      <c r="BK131" s="258">
        <f>ROUND(I131*H131,2)</f>
        <v>0</v>
      </c>
      <c r="BL131" s="18" t="s">
        <v>241</v>
      </c>
      <c r="BM131" s="257" t="s">
        <v>1718</v>
      </c>
    </row>
    <row r="132" spans="1:65" s="2" customFormat="1" ht="21.6" customHeight="1">
      <c r="A132" s="39"/>
      <c r="B132" s="40"/>
      <c r="C132" s="245" t="s">
        <v>201</v>
      </c>
      <c r="D132" s="245" t="s">
        <v>176</v>
      </c>
      <c r="E132" s="246" t="s">
        <v>1719</v>
      </c>
      <c r="F132" s="247" t="s">
        <v>1720</v>
      </c>
      <c r="G132" s="248" t="s">
        <v>179</v>
      </c>
      <c r="H132" s="249">
        <v>1</v>
      </c>
      <c r="I132" s="250"/>
      <c r="J132" s="251">
        <f>ROUND(I132*H132,2)</f>
        <v>0</v>
      </c>
      <c r="K132" s="252"/>
      <c r="L132" s="45"/>
      <c r="M132" s="253" t="s">
        <v>1</v>
      </c>
      <c r="N132" s="254" t="s">
        <v>38</v>
      </c>
      <c r="O132" s="92"/>
      <c r="P132" s="255">
        <f>O132*H132</f>
        <v>0</v>
      </c>
      <c r="Q132" s="255">
        <v>0.00017</v>
      </c>
      <c r="R132" s="255">
        <f>Q132*H132</f>
        <v>0.00017</v>
      </c>
      <c r="S132" s="255">
        <v>0</v>
      </c>
      <c r="T132" s="256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7" t="s">
        <v>241</v>
      </c>
      <c r="AT132" s="257" t="s">
        <v>176</v>
      </c>
      <c r="AU132" s="257" t="s">
        <v>82</v>
      </c>
      <c r="AY132" s="18" t="s">
        <v>174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8" t="s">
        <v>80</v>
      </c>
      <c r="BK132" s="258">
        <f>ROUND(I132*H132,2)</f>
        <v>0</v>
      </c>
      <c r="BL132" s="18" t="s">
        <v>241</v>
      </c>
      <c r="BM132" s="257" t="s">
        <v>1721</v>
      </c>
    </row>
    <row r="133" spans="1:65" s="2" customFormat="1" ht="14.4" customHeight="1">
      <c r="A133" s="39"/>
      <c r="B133" s="40"/>
      <c r="C133" s="245" t="s">
        <v>205</v>
      </c>
      <c r="D133" s="245" t="s">
        <v>176</v>
      </c>
      <c r="E133" s="246" t="s">
        <v>1722</v>
      </c>
      <c r="F133" s="247" t="s">
        <v>1723</v>
      </c>
      <c r="G133" s="248" t="s">
        <v>179</v>
      </c>
      <c r="H133" s="249">
        <v>2</v>
      </c>
      <c r="I133" s="250"/>
      <c r="J133" s="251">
        <f>ROUND(I133*H133,2)</f>
        <v>0</v>
      </c>
      <c r="K133" s="252"/>
      <c r="L133" s="45"/>
      <c r="M133" s="253" t="s">
        <v>1</v>
      </c>
      <c r="N133" s="254" t="s">
        <v>38</v>
      </c>
      <c r="O133" s="92"/>
      <c r="P133" s="255">
        <f>O133*H133</f>
        <v>0</v>
      </c>
      <c r="Q133" s="255">
        <v>0.00035</v>
      </c>
      <c r="R133" s="255">
        <f>Q133*H133</f>
        <v>0.0007</v>
      </c>
      <c r="S133" s="255">
        <v>0</v>
      </c>
      <c r="T133" s="256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57" t="s">
        <v>241</v>
      </c>
      <c r="AT133" s="257" t="s">
        <v>176</v>
      </c>
      <c r="AU133" s="257" t="s">
        <v>82</v>
      </c>
      <c r="AY133" s="18" t="s">
        <v>174</v>
      </c>
      <c r="BE133" s="258">
        <f>IF(N133="základní",J133,0)</f>
        <v>0</v>
      </c>
      <c r="BF133" s="258">
        <f>IF(N133="snížená",J133,0)</f>
        <v>0</v>
      </c>
      <c r="BG133" s="258">
        <f>IF(N133="zákl. přenesená",J133,0)</f>
        <v>0</v>
      </c>
      <c r="BH133" s="258">
        <f>IF(N133="sníž. přenesená",J133,0)</f>
        <v>0</v>
      </c>
      <c r="BI133" s="258">
        <f>IF(N133="nulová",J133,0)</f>
        <v>0</v>
      </c>
      <c r="BJ133" s="18" t="s">
        <v>80</v>
      </c>
      <c r="BK133" s="258">
        <f>ROUND(I133*H133,2)</f>
        <v>0</v>
      </c>
      <c r="BL133" s="18" t="s">
        <v>241</v>
      </c>
      <c r="BM133" s="257" t="s">
        <v>1724</v>
      </c>
    </row>
    <row r="134" spans="1:65" s="2" customFormat="1" ht="14.4" customHeight="1">
      <c r="A134" s="39"/>
      <c r="B134" s="40"/>
      <c r="C134" s="245" t="s">
        <v>210</v>
      </c>
      <c r="D134" s="245" t="s">
        <v>176</v>
      </c>
      <c r="E134" s="246" t="s">
        <v>1725</v>
      </c>
      <c r="F134" s="247" t="s">
        <v>1726</v>
      </c>
      <c r="G134" s="248" t="s">
        <v>179</v>
      </c>
      <c r="H134" s="249">
        <v>2</v>
      </c>
      <c r="I134" s="250"/>
      <c r="J134" s="251">
        <f>ROUND(I134*H134,2)</f>
        <v>0</v>
      </c>
      <c r="K134" s="252"/>
      <c r="L134" s="45"/>
      <c r="M134" s="253" t="s">
        <v>1</v>
      </c>
      <c r="N134" s="254" t="s">
        <v>38</v>
      </c>
      <c r="O134" s="92"/>
      <c r="P134" s="255">
        <f>O134*H134</f>
        <v>0</v>
      </c>
      <c r="Q134" s="255">
        <v>0.00057</v>
      </c>
      <c r="R134" s="255">
        <f>Q134*H134</f>
        <v>0.00114</v>
      </c>
      <c r="S134" s="255">
        <v>0</v>
      </c>
      <c r="T134" s="256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7" t="s">
        <v>241</v>
      </c>
      <c r="AT134" s="257" t="s">
        <v>176</v>
      </c>
      <c r="AU134" s="257" t="s">
        <v>82</v>
      </c>
      <c r="AY134" s="18" t="s">
        <v>174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8" t="s">
        <v>80</v>
      </c>
      <c r="BK134" s="258">
        <f>ROUND(I134*H134,2)</f>
        <v>0</v>
      </c>
      <c r="BL134" s="18" t="s">
        <v>241</v>
      </c>
      <c r="BM134" s="257" t="s">
        <v>1727</v>
      </c>
    </row>
    <row r="135" spans="1:65" s="2" customFormat="1" ht="21.6" customHeight="1">
      <c r="A135" s="39"/>
      <c r="B135" s="40"/>
      <c r="C135" s="245" t="s">
        <v>214</v>
      </c>
      <c r="D135" s="245" t="s">
        <v>176</v>
      </c>
      <c r="E135" s="246" t="s">
        <v>1728</v>
      </c>
      <c r="F135" s="247" t="s">
        <v>1729</v>
      </c>
      <c r="G135" s="248" t="s">
        <v>179</v>
      </c>
      <c r="H135" s="249">
        <v>1</v>
      </c>
      <c r="I135" s="250"/>
      <c r="J135" s="251">
        <f>ROUND(I135*H135,2)</f>
        <v>0</v>
      </c>
      <c r="K135" s="252"/>
      <c r="L135" s="45"/>
      <c r="M135" s="253" t="s">
        <v>1</v>
      </c>
      <c r="N135" s="254" t="s">
        <v>38</v>
      </c>
      <c r="O135" s="92"/>
      <c r="P135" s="255">
        <f>O135*H135</f>
        <v>0</v>
      </c>
      <c r="Q135" s="255">
        <v>3E-05</v>
      </c>
      <c r="R135" s="255">
        <f>Q135*H135</f>
        <v>3E-05</v>
      </c>
      <c r="S135" s="255">
        <v>0</v>
      </c>
      <c r="T135" s="256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7" t="s">
        <v>241</v>
      </c>
      <c r="AT135" s="257" t="s">
        <v>176</v>
      </c>
      <c r="AU135" s="257" t="s">
        <v>82</v>
      </c>
      <c r="AY135" s="18" t="s">
        <v>174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8" t="s">
        <v>80</v>
      </c>
      <c r="BK135" s="258">
        <f>ROUND(I135*H135,2)</f>
        <v>0</v>
      </c>
      <c r="BL135" s="18" t="s">
        <v>241</v>
      </c>
      <c r="BM135" s="257" t="s">
        <v>1730</v>
      </c>
    </row>
    <row r="136" spans="1:65" s="2" customFormat="1" ht="21.6" customHeight="1">
      <c r="A136" s="39"/>
      <c r="B136" s="40"/>
      <c r="C136" s="245" t="s">
        <v>218</v>
      </c>
      <c r="D136" s="245" t="s">
        <v>176</v>
      </c>
      <c r="E136" s="246" t="s">
        <v>1731</v>
      </c>
      <c r="F136" s="247" t="s">
        <v>1732</v>
      </c>
      <c r="G136" s="248" t="s">
        <v>1733</v>
      </c>
      <c r="H136" s="249">
        <v>4</v>
      </c>
      <c r="I136" s="250"/>
      <c r="J136" s="251">
        <f>ROUND(I136*H136,2)</f>
        <v>0</v>
      </c>
      <c r="K136" s="252"/>
      <c r="L136" s="45"/>
      <c r="M136" s="253" t="s">
        <v>1</v>
      </c>
      <c r="N136" s="254" t="s">
        <v>38</v>
      </c>
      <c r="O136" s="92"/>
      <c r="P136" s="255">
        <f>O136*H136</f>
        <v>0</v>
      </c>
      <c r="Q136" s="255">
        <v>9E-05</v>
      </c>
      <c r="R136" s="255">
        <f>Q136*H136</f>
        <v>0.00036</v>
      </c>
      <c r="S136" s="255">
        <v>0</v>
      </c>
      <c r="T136" s="256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7" t="s">
        <v>241</v>
      </c>
      <c r="AT136" s="257" t="s">
        <v>176</v>
      </c>
      <c r="AU136" s="257" t="s">
        <v>82</v>
      </c>
      <c r="AY136" s="18" t="s">
        <v>174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8" t="s">
        <v>80</v>
      </c>
      <c r="BK136" s="258">
        <f>ROUND(I136*H136,2)</f>
        <v>0</v>
      </c>
      <c r="BL136" s="18" t="s">
        <v>241</v>
      </c>
      <c r="BM136" s="257" t="s">
        <v>1734</v>
      </c>
    </row>
    <row r="137" spans="1:65" s="2" customFormat="1" ht="21.6" customHeight="1">
      <c r="A137" s="39"/>
      <c r="B137" s="40"/>
      <c r="C137" s="245" t="s">
        <v>225</v>
      </c>
      <c r="D137" s="245" t="s">
        <v>176</v>
      </c>
      <c r="E137" s="246" t="s">
        <v>1735</v>
      </c>
      <c r="F137" s="247" t="s">
        <v>1736</v>
      </c>
      <c r="G137" s="248" t="s">
        <v>245</v>
      </c>
      <c r="H137" s="249">
        <v>0.033</v>
      </c>
      <c r="I137" s="250"/>
      <c r="J137" s="251">
        <f>ROUND(I137*H137,2)</f>
        <v>0</v>
      </c>
      <c r="K137" s="252"/>
      <c r="L137" s="45"/>
      <c r="M137" s="253" t="s">
        <v>1</v>
      </c>
      <c r="N137" s="254" t="s">
        <v>38</v>
      </c>
      <c r="O137" s="92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7" t="s">
        <v>241</v>
      </c>
      <c r="AT137" s="257" t="s">
        <v>176</v>
      </c>
      <c r="AU137" s="257" t="s">
        <v>82</v>
      </c>
      <c r="AY137" s="18" t="s">
        <v>174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8" t="s">
        <v>80</v>
      </c>
      <c r="BK137" s="258">
        <f>ROUND(I137*H137,2)</f>
        <v>0</v>
      </c>
      <c r="BL137" s="18" t="s">
        <v>241</v>
      </c>
      <c r="BM137" s="257" t="s">
        <v>1737</v>
      </c>
    </row>
    <row r="138" spans="1:63" s="12" customFormat="1" ht="22.8" customHeight="1">
      <c r="A138" s="12"/>
      <c r="B138" s="229"/>
      <c r="C138" s="230"/>
      <c r="D138" s="231" t="s">
        <v>72</v>
      </c>
      <c r="E138" s="243" t="s">
        <v>1738</v>
      </c>
      <c r="F138" s="243" t="s">
        <v>1739</v>
      </c>
      <c r="G138" s="230"/>
      <c r="H138" s="230"/>
      <c r="I138" s="233"/>
      <c r="J138" s="244">
        <f>BK138</f>
        <v>0</v>
      </c>
      <c r="K138" s="230"/>
      <c r="L138" s="235"/>
      <c r="M138" s="236"/>
      <c r="N138" s="237"/>
      <c r="O138" s="237"/>
      <c r="P138" s="238">
        <f>SUM(P139:P147)</f>
        <v>0</v>
      </c>
      <c r="Q138" s="237"/>
      <c r="R138" s="238">
        <f>SUM(R139:R147)</f>
        <v>0.08005</v>
      </c>
      <c r="S138" s="237"/>
      <c r="T138" s="239">
        <f>SUM(T139:T147)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40" t="s">
        <v>82</v>
      </c>
      <c r="AT138" s="241" t="s">
        <v>72</v>
      </c>
      <c r="AU138" s="241" t="s">
        <v>80</v>
      </c>
      <c r="AY138" s="240" t="s">
        <v>174</v>
      </c>
      <c r="BK138" s="242">
        <f>SUM(BK139:BK147)</f>
        <v>0</v>
      </c>
    </row>
    <row r="139" spans="1:65" s="2" customFormat="1" ht="14.4" customHeight="1">
      <c r="A139" s="39"/>
      <c r="B139" s="40"/>
      <c r="C139" s="245" t="s">
        <v>7</v>
      </c>
      <c r="D139" s="245" t="s">
        <v>176</v>
      </c>
      <c r="E139" s="246" t="s">
        <v>1740</v>
      </c>
      <c r="F139" s="247" t="s">
        <v>1741</v>
      </c>
      <c r="G139" s="248" t="s">
        <v>179</v>
      </c>
      <c r="H139" s="249">
        <v>1</v>
      </c>
      <c r="I139" s="250"/>
      <c r="J139" s="251">
        <f>ROUND(I139*H139,2)</f>
        <v>0</v>
      </c>
      <c r="K139" s="252"/>
      <c r="L139" s="45"/>
      <c r="M139" s="253" t="s">
        <v>1</v>
      </c>
      <c r="N139" s="254" t="s">
        <v>38</v>
      </c>
      <c r="O139" s="92"/>
      <c r="P139" s="255">
        <f>O139*H139</f>
        <v>0</v>
      </c>
      <c r="Q139" s="255">
        <v>0.02886</v>
      </c>
      <c r="R139" s="255">
        <f>Q139*H139</f>
        <v>0.02886</v>
      </c>
      <c r="S139" s="255">
        <v>0</v>
      </c>
      <c r="T139" s="256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7" t="s">
        <v>241</v>
      </c>
      <c r="AT139" s="257" t="s">
        <v>176</v>
      </c>
      <c r="AU139" s="257" t="s">
        <v>82</v>
      </c>
      <c r="AY139" s="18" t="s">
        <v>174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8" t="s">
        <v>80</v>
      </c>
      <c r="BK139" s="258">
        <f>ROUND(I139*H139,2)</f>
        <v>0</v>
      </c>
      <c r="BL139" s="18" t="s">
        <v>241</v>
      </c>
      <c r="BM139" s="257" t="s">
        <v>1742</v>
      </c>
    </row>
    <row r="140" spans="1:65" s="2" customFormat="1" ht="21.6" customHeight="1">
      <c r="A140" s="39"/>
      <c r="B140" s="40"/>
      <c r="C140" s="245" t="s">
        <v>230</v>
      </c>
      <c r="D140" s="245" t="s">
        <v>176</v>
      </c>
      <c r="E140" s="246" t="s">
        <v>1743</v>
      </c>
      <c r="F140" s="247" t="s">
        <v>1744</v>
      </c>
      <c r="G140" s="248" t="s">
        <v>179</v>
      </c>
      <c r="H140" s="249">
        <v>2</v>
      </c>
      <c r="I140" s="250"/>
      <c r="J140" s="251">
        <f>ROUND(I140*H140,2)</f>
        <v>0</v>
      </c>
      <c r="K140" s="252"/>
      <c r="L140" s="45"/>
      <c r="M140" s="253" t="s">
        <v>1</v>
      </c>
      <c r="N140" s="254" t="s">
        <v>38</v>
      </c>
      <c r="O140" s="92"/>
      <c r="P140" s="255">
        <f>O140*H140</f>
        <v>0</v>
      </c>
      <c r="Q140" s="255">
        <v>0.00186</v>
      </c>
      <c r="R140" s="255">
        <f>Q140*H140</f>
        <v>0.00372</v>
      </c>
      <c r="S140" s="255">
        <v>0</v>
      </c>
      <c r="T140" s="256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7" t="s">
        <v>241</v>
      </c>
      <c r="AT140" s="257" t="s">
        <v>176</v>
      </c>
      <c r="AU140" s="257" t="s">
        <v>82</v>
      </c>
      <c r="AY140" s="18" t="s">
        <v>174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8" t="s">
        <v>80</v>
      </c>
      <c r="BK140" s="258">
        <f>ROUND(I140*H140,2)</f>
        <v>0</v>
      </c>
      <c r="BL140" s="18" t="s">
        <v>241</v>
      </c>
      <c r="BM140" s="257" t="s">
        <v>1745</v>
      </c>
    </row>
    <row r="141" spans="1:65" s="2" customFormat="1" ht="14.4" customHeight="1">
      <c r="A141" s="39"/>
      <c r="B141" s="40"/>
      <c r="C141" s="245" t="s">
        <v>234</v>
      </c>
      <c r="D141" s="245" t="s">
        <v>176</v>
      </c>
      <c r="E141" s="246" t="s">
        <v>1746</v>
      </c>
      <c r="F141" s="247" t="s">
        <v>1747</v>
      </c>
      <c r="G141" s="248" t="s">
        <v>179</v>
      </c>
      <c r="H141" s="249">
        <v>1</v>
      </c>
      <c r="I141" s="250"/>
      <c r="J141" s="251">
        <f>ROUND(I141*H141,2)</f>
        <v>0</v>
      </c>
      <c r="K141" s="252"/>
      <c r="L141" s="45"/>
      <c r="M141" s="253" t="s">
        <v>1</v>
      </c>
      <c r="N141" s="254" t="s">
        <v>38</v>
      </c>
      <c r="O141" s="92"/>
      <c r="P141" s="255">
        <f>O141*H141</f>
        <v>0</v>
      </c>
      <c r="Q141" s="255">
        <v>0.00184</v>
      </c>
      <c r="R141" s="255">
        <f>Q141*H141</f>
        <v>0.00184</v>
      </c>
      <c r="S141" s="255">
        <v>0</v>
      </c>
      <c r="T141" s="256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7" t="s">
        <v>241</v>
      </c>
      <c r="AT141" s="257" t="s">
        <v>176</v>
      </c>
      <c r="AU141" s="257" t="s">
        <v>82</v>
      </c>
      <c r="AY141" s="18" t="s">
        <v>174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8" t="s">
        <v>80</v>
      </c>
      <c r="BK141" s="258">
        <f>ROUND(I141*H141,2)</f>
        <v>0</v>
      </c>
      <c r="BL141" s="18" t="s">
        <v>241</v>
      </c>
      <c r="BM141" s="257" t="s">
        <v>1748</v>
      </c>
    </row>
    <row r="142" spans="1:65" s="2" customFormat="1" ht="21.6" customHeight="1">
      <c r="A142" s="39"/>
      <c r="B142" s="40"/>
      <c r="C142" s="245" t="s">
        <v>8</v>
      </c>
      <c r="D142" s="245" t="s">
        <v>176</v>
      </c>
      <c r="E142" s="246" t="s">
        <v>1749</v>
      </c>
      <c r="F142" s="247" t="s">
        <v>1750</v>
      </c>
      <c r="G142" s="248" t="s">
        <v>179</v>
      </c>
      <c r="H142" s="249">
        <v>1</v>
      </c>
      <c r="I142" s="250"/>
      <c r="J142" s="251">
        <f>ROUND(I142*H142,2)</f>
        <v>0</v>
      </c>
      <c r="K142" s="252"/>
      <c r="L142" s="45"/>
      <c r="M142" s="253" t="s">
        <v>1</v>
      </c>
      <c r="N142" s="254" t="s">
        <v>38</v>
      </c>
      <c r="O142" s="92"/>
      <c r="P142" s="255">
        <f>O142*H142</f>
        <v>0</v>
      </c>
      <c r="Q142" s="255">
        <v>4E-05</v>
      </c>
      <c r="R142" s="255">
        <f>Q142*H142</f>
        <v>4E-05</v>
      </c>
      <c r="S142" s="255">
        <v>0</v>
      </c>
      <c r="T142" s="256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7" t="s">
        <v>241</v>
      </c>
      <c r="AT142" s="257" t="s">
        <v>176</v>
      </c>
      <c r="AU142" s="257" t="s">
        <v>82</v>
      </c>
      <c r="AY142" s="18" t="s">
        <v>174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8" t="s">
        <v>80</v>
      </c>
      <c r="BK142" s="258">
        <f>ROUND(I142*H142,2)</f>
        <v>0</v>
      </c>
      <c r="BL142" s="18" t="s">
        <v>241</v>
      </c>
      <c r="BM142" s="257" t="s">
        <v>1751</v>
      </c>
    </row>
    <row r="143" spans="1:65" s="2" customFormat="1" ht="21.6" customHeight="1">
      <c r="A143" s="39"/>
      <c r="B143" s="40"/>
      <c r="C143" s="271" t="s">
        <v>241</v>
      </c>
      <c r="D143" s="271" t="s">
        <v>242</v>
      </c>
      <c r="E143" s="272" t="s">
        <v>1752</v>
      </c>
      <c r="F143" s="273" t="s">
        <v>1753</v>
      </c>
      <c r="G143" s="274" t="s">
        <v>179</v>
      </c>
      <c r="H143" s="275">
        <v>1</v>
      </c>
      <c r="I143" s="276"/>
      <c r="J143" s="277">
        <f>ROUND(I143*H143,2)</f>
        <v>0</v>
      </c>
      <c r="K143" s="278"/>
      <c r="L143" s="279"/>
      <c r="M143" s="280" t="s">
        <v>1</v>
      </c>
      <c r="N143" s="281" t="s">
        <v>38</v>
      </c>
      <c r="O143" s="92"/>
      <c r="P143" s="255">
        <f>O143*H143</f>
        <v>0</v>
      </c>
      <c r="Q143" s="255">
        <v>0.044</v>
      </c>
      <c r="R143" s="255">
        <f>Q143*H143</f>
        <v>0.044</v>
      </c>
      <c r="S143" s="255">
        <v>0</v>
      </c>
      <c r="T143" s="256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7" t="s">
        <v>315</v>
      </c>
      <c r="AT143" s="257" t="s">
        <v>242</v>
      </c>
      <c r="AU143" s="257" t="s">
        <v>82</v>
      </c>
      <c r="AY143" s="18" t="s">
        <v>174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8" t="s">
        <v>80</v>
      </c>
      <c r="BK143" s="258">
        <f>ROUND(I143*H143,2)</f>
        <v>0</v>
      </c>
      <c r="BL143" s="18" t="s">
        <v>241</v>
      </c>
      <c r="BM143" s="257" t="s">
        <v>1754</v>
      </c>
    </row>
    <row r="144" spans="1:65" s="2" customFormat="1" ht="21.6" customHeight="1">
      <c r="A144" s="39"/>
      <c r="B144" s="40"/>
      <c r="C144" s="245" t="s">
        <v>253</v>
      </c>
      <c r="D144" s="245" t="s">
        <v>176</v>
      </c>
      <c r="E144" s="246" t="s">
        <v>1755</v>
      </c>
      <c r="F144" s="247" t="s">
        <v>1756</v>
      </c>
      <c r="G144" s="248" t="s">
        <v>179</v>
      </c>
      <c r="H144" s="249">
        <v>2</v>
      </c>
      <c r="I144" s="250"/>
      <c r="J144" s="251">
        <f>ROUND(I144*H144,2)</f>
        <v>0</v>
      </c>
      <c r="K144" s="252"/>
      <c r="L144" s="45"/>
      <c r="M144" s="253" t="s">
        <v>1</v>
      </c>
      <c r="N144" s="254" t="s">
        <v>38</v>
      </c>
      <c r="O144" s="92"/>
      <c r="P144" s="255">
        <f>O144*H144</f>
        <v>0</v>
      </c>
      <c r="Q144" s="255">
        <v>6E-05</v>
      </c>
      <c r="R144" s="255">
        <f>Q144*H144</f>
        <v>0.00012</v>
      </c>
      <c r="S144" s="255">
        <v>0</v>
      </c>
      <c r="T144" s="256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7" t="s">
        <v>241</v>
      </c>
      <c r="AT144" s="257" t="s">
        <v>176</v>
      </c>
      <c r="AU144" s="257" t="s">
        <v>82</v>
      </c>
      <c r="AY144" s="18" t="s">
        <v>174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8" t="s">
        <v>80</v>
      </c>
      <c r="BK144" s="258">
        <f>ROUND(I144*H144,2)</f>
        <v>0</v>
      </c>
      <c r="BL144" s="18" t="s">
        <v>241</v>
      </c>
      <c r="BM144" s="257" t="s">
        <v>1757</v>
      </c>
    </row>
    <row r="145" spans="1:65" s="2" customFormat="1" ht="14.4" customHeight="1">
      <c r="A145" s="39"/>
      <c r="B145" s="40"/>
      <c r="C145" s="245" t="s">
        <v>258</v>
      </c>
      <c r="D145" s="245" t="s">
        <v>176</v>
      </c>
      <c r="E145" s="246" t="s">
        <v>1758</v>
      </c>
      <c r="F145" s="247" t="s">
        <v>1759</v>
      </c>
      <c r="G145" s="248" t="s">
        <v>179</v>
      </c>
      <c r="H145" s="249">
        <v>1</v>
      </c>
      <c r="I145" s="250"/>
      <c r="J145" s="251">
        <f>ROUND(I145*H145,2)</f>
        <v>0</v>
      </c>
      <c r="K145" s="252"/>
      <c r="L145" s="45"/>
      <c r="M145" s="253" t="s">
        <v>1</v>
      </c>
      <c r="N145" s="254" t="s">
        <v>38</v>
      </c>
      <c r="O145" s="92"/>
      <c r="P145" s="255">
        <f>O145*H145</f>
        <v>0</v>
      </c>
      <c r="Q145" s="255">
        <v>0.00023</v>
      </c>
      <c r="R145" s="255">
        <f>Q145*H145</f>
        <v>0.00023</v>
      </c>
      <c r="S145" s="255">
        <v>0</v>
      </c>
      <c r="T145" s="256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7" t="s">
        <v>241</v>
      </c>
      <c r="AT145" s="257" t="s">
        <v>176</v>
      </c>
      <c r="AU145" s="257" t="s">
        <v>82</v>
      </c>
      <c r="AY145" s="18" t="s">
        <v>174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8" t="s">
        <v>80</v>
      </c>
      <c r="BK145" s="258">
        <f>ROUND(I145*H145,2)</f>
        <v>0</v>
      </c>
      <c r="BL145" s="18" t="s">
        <v>241</v>
      </c>
      <c r="BM145" s="257" t="s">
        <v>1760</v>
      </c>
    </row>
    <row r="146" spans="1:65" s="2" customFormat="1" ht="21.6" customHeight="1">
      <c r="A146" s="39"/>
      <c r="B146" s="40"/>
      <c r="C146" s="245" t="s">
        <v>248</v>
      </c>
      <c r="D146" s="245" t="s">
        <v>176</v>
      </c>
      <c r="E146" s="246" t="s">
        <v>1761</v>
      </c>
      <c r="F146" s="247" t="s">
        <v>1762</v>
      </c>
      <c r="G146" s="248" t="s">
        <v>179</v>
      </c>
      <c r="H146" s="249">
        <v>1</v>
      </c>
      <c r="I146" s="250"/>
      <c r="J146" s="251">
        <f>ROUND(I146*H146,2)</f>
        <v>0</v>
      </c>
      <c r="K146" s="252"/>
      <c r="L146" s="45"/>
      <c r="M146" s="253" t="s">
        <v>1</v>
      </c>
      <c r="N146" s="254" t="s">
        <v>38</v>
      </c>
      <c r="O146" s="92"/>
      <c r="P146" s="255">
        <f>O146*H146</f>
        <v>0</v>
      </c>
      <c r="Q146" s="255">
        <v>0.00124</v>
      </c>
      <c r="R146" s="255">
        <f>Q146*H146</f>
        <v>0.00124</v>
      </c>
      <c r="S146" s="255">
        <v>0</v>
      </c>
      <c r="T146" s="256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7" t="s">
        <v>241</v>
      </c>
      <c r="AT146" s="257" t="s">
        <v>176</v>
      </c>
      <c r="AU146" s="257" t="s">
        <v>82</v>
      </c>
      <c r="AY146" s="18" t="s">
        <v>174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8" t="s">
        <v>80</v>
      </c>
      <c r="BK146" s="258">
        <f>ROUND(I146*H146,2)</f>
        <v>0</v>
      </c>
      <c r="BL146" s="18" t="s">
        <v>241</v>
      </c>
      <c r="BM146" s="257" t="s">
        <v>1763</v>
      </c>
    </row>
    <row r="147" spans="1:65" s="2" customFormat="1" ht="21.6" customHeight="1">
      <c r="A147" s="39"/>
      <c r="B147" s="40"/>
      <c r="C147" s="245" t="s">
        <v>263</v>
      </c>
      <c r="D147" s="245" t="s">
        <v>176</v>
      </c>
      <c r="E147" s="246" t="s">
        <v>1764</v>
      </c>
      <c r="F147" s="247" t="s">
        <v>1765</v>
      </c>
      <c r="G147" s="248" t="s">
        <v>245</v>
      </c>
      <c r="H147" s="249">
        <v>0.08</v>
      </c>
      <c r="I147" s="250"/>
      <c r="J147" s="251">
        <f>ROUND(I147*H147,2)</f>
        <v>0</v>
      </c>
      <c r="K147" s="252"/>
      <c r="L147" s="45"/>
      <c r="M147" s="297" t="s">
        <v>1</v>
      </c>
      <c r="N147" s="298" t="s">
        <v>38</v>
      </c>
      <c r="O147" s="299"/>
      <c r="P147" s="300">
        <f>O147*H147</f>
        <v>0</v>
      </c>
      <c r="Q147" s="300">
        <v>0</v>
      </c>
      <c r="R147" s="300">
        <f>Q147*H147</f>
        <v>0</v>
      </c>
      <c r="S147" s="300">
        <v>0</v>
      </c>
      <c r="T147" s="30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7" t="s">
        <v>241</v>
      </c>
      <c r="AT147" s="257" t="s">
        <v>176</v>
      </c>
      <c r="AU147" s="257" t="s">
        <v>82</v>
      </c>
      <c r="AY147" s="18" t="s">
        <v>174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8" t="s">
        <v>80</v>
      </c>
      <c r="BK147" s="258">
        <f>ROUND(I147*H147,2)</f>
        <v>0</v>
      </c>
      <c r="BL147" s="18" t="s">
        <v>241</v>
      </c>
      <c r="BM147" s="257" t="s">
        <v>1766</v>
      </c>
    </row>
    <row r="148" spans="1:31" s="2" customFormat="1" ht="6.95" customHeight="1">
      <c r="A148" s="39"/>
      <c r="B148" s="67"/>
      <c r="C148" s="68"/>
      <c r="D148" s="68"/>
      <c r="E148" s="68"/>
      <c r="F148" s="68"/>
      <c r="G148" s="68"/>
      <c r="H148" s="68"/>
      <c r="I148" s="193"/>
      <c r="J148" s="68"/>
      <c r="K148" s="68"/>
      <c r="L148" s="45"/>
      <c r="M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</row>
  </sheetData>
  <sheetProtection password="CC35" sheet="1" objects="1" scenarios="1" formatColumns="0" formatRows="0" autoFilter="0"/>
  <autoFilter ref="C120:K147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43.57421875" style="1" customWidth="1"/>
    <col min="7" max="7" width="6.00390625" style="1" customWidth="1"/>
    <col min="8" max="8" width="9.8515625" style="1" customWidth="1"/>
    <col min="9" max="9" width="17.28125" style="147" customWidth="1"/>
    <col min="10" max="10" width="17.28125" style="1" customWidth="1"/>
    <col min="11" max="11" width="17.28125" style="1" hidden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108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1"/>
      <c r="AT3" s="18" t="s">
        <v>82</v>
      </c>
    </row>
    <row r="4" spans="2:46" s="1" customFormat="1" ht="24.95" customHeight="1">
      <c r="B4" s="21"/>
      <c r="D4" s="151" t="s">
        <v>136</v>
      </c>
      <c r="I4" s="147"/>
      <c r="L4" s="21"/>
      <c r="M4" s="152" t="s">
        <v>10</v>
      </c>
      <c r="AT4" s="18" t="s">
        <v>4</v>
      </c>
    </row>
    <row r="5" spans="2:12" s="1" customFormat="1" ht="6.95" customHeight="1">
      <c r="B5" s="21"/>
      <c r="I5" s="147"/>
      <c r="L5" s="21"/>
    </row>
    <row r="6" spans="2:12" s="1" customFormat="1" ht="12" customHeight="1">
      <c r="B6" s="21"/>
      <c r="D6" s="153" t="s">
        <v>16</v>
      </c>
      <c r="I6" s="147"/>
      <c r="L6" s="21"/>
    </row>
    <row r="7" spans="2:12" s="1" customFormat="1" ht="24" customHeight="1">
      <c r="B7" s="21"/>
      <c r="E7" s="154" t="str">
        <f>'Rekapitulace stavby'!K6</f>
        <v>Revitalizace čistírny odpadních vod v areálu nemocnice Rychnov nad Kněžnou</v>
      </c>
      <c r="F7" s="153"/>
      <c r="G7" s="153"/>
      <c r="H7" s="153"/>
      <c r="I7" s="147"/>
      <c r="L7" s="21"/>
    </row>
    <row r="8" spans="1:31" s="2" customFormat="1" ht="12" customHeight="1">
      <c r="A8" s="39"/>
      <c r="B8" s="45"/>
      <c r="C8" s="39"/>
      <c r="D8" s="153" t="s">
        <v>137</v>
      </c>
      <c r="E8" s="39"/>
      <c r="F8" s="39"/>
      <c r="G8" s="39"/>
      <c r="H8" s="39"/>
      <c r="I8" s="155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4.4" customHeight="1">
      <c r="A9" s="39"/>
      <c r="B9" s="45"/>
      <c r="C9" s="39"/>
      <c r="D9" s="39"/>
      <c r="E9" s="156" t="s">
        <v>1767</v>
      </c>
      <c r="F9" s="39"/>
      <c r="G9" s="39"/>
      <c r="H9" s="39"/>
      <c r="I9" s="155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55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3" t="s">
        <v>18</v>
      </c>
      <c r="E11" s="39"/>
      <c r="F11" s="142" t="s">
        <v>1</v>
      </c>
      <c r="G11" s="39"/>
      <c r="H11" s="39"/>
      <c r="I11" s="157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3" t="s">
        <v>20</v>
      </c>
      <c r="E12" s="39"/>
      <c r="F12" s="142" t="s">
        <v>21</v>
      </c>
      <c r="G12" s="39"/>
      <c r="H12" s="39"/>
      <c r="I12" s="157" t="s">
        <v>22</v>
      </c>
      <c r="J12" s="158" t="str">
        <f>'Rekapitulace stavby'!AN8</f>
        <v>25. 8. 2020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55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3" t="s">
        <v>24</v>
      </c>
      <c r="E14" s="39"/>
      <c r="F14" s="39"/>
      <c r="G14" s="39"/>
      <c r="H14" s="39"/>
      <c r="I14" s="157" t="s">
        <v>25</v>
      </c>
      <c r="J14" s="14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tr">
        <f>IF('Rekapitulace stavby'!E11="","",'Rekapitulace stavby'!E11)</f>
        <v xml:space="preserve"> </v>
      </c>
      <c r="F15" s="39"/>
      <c r="G15" s="39"/>
      <c r="H15" s="39"/>
      <c r="I15" s="157" t="s">
        <v>26</v>
      </c>
      <c r="J15" s="14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55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3" t="s">
        <v>27</v>
      </c>
      <c r="E17" s="39"/>
      <c r="F17" s="39"/>
      <c r="G17" s="39"/>
      <c r="H17" s="39"/>
      <c r="I17" s="157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7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55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3" t="s">
        <v>29</v>
      </c>
      <c r="E20" s="39"/>
      <c r="F20" s="39"/>
      <c r="G20" s="39"/>
      <c r="H20" s="39"/>
      <c r="I20" s="157" t="s">
        <v>25</v>
      </c>
      <c r="J20" s="142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tr">
        <f>IF('Rekapitulace stavby'!E17="","",'Rekapitulace stavby'!E17)</f>
        <v xml:space="preserve"> </v>
      </c>
      <c r="F21" s="39"/>
      <c r="G21" s="39"/>
      <c r="H21" s="39"/>
      <c r="I21" s="157" t="s">
        <v>26</v>
      </c>
      <c r="J21" s="142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55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3" t="s">
        <v>31</v>
      </c>
      <c r="E23" s="39"/>
      <c r="F23" s="39"/>
      <c r="G23" s="39"/>
      <c r="H23" s="39"/>
      <c r="I23" s="157" t="s">
        <v>25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tr">
        <f>IF('Rekapitulace stavby'!E20="","",'Rekapitulace stavby'!E20)</f>
        <v xml:space="preserve"> </v>
      </c>
      <c r="F24" s="39"/>
      <c r="G24" s="39"/>
      <c r="H24" s="39"/>
      <c r="I24" s="157" t="s">
        <v>26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55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3" t="s">
        <v>32</v>
      </c>
      <c r="E26" s="39"/>
      <c r="F26" s="39"/>
      <c r="G26" s="39"/>
      <c r="H26" s="39"/>
      <c r="I26" s="155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59"/>
      <c r="B27" s="160"/>
      <c r="C27" s="159"/>
      <c r="D27" s="159"/>
      <c r="E27" s="161" t="s">
        <v>1</v>
      </c>
      <c r="F27" s="161"/>
      <c r="G27" s="161"/>
      <c r="H27" s="161"/>
      <c r="I27" s="162"/>
      <c r="J27" s="159"/>
      <c r="K27" s="159"/>
      <c r="L27" s="163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55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64"/>
      <c r="E29" s="164"/>
      <c r="F29" s="164"/>
      <c r="G29" s="164"/>
      <c r="H29" s="164"/>
      <c r="I29" s="165"/>
      <c r="J29" s="164"/>
      <c r="K29" s="164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6" t="s">
        <v>33</v>
      </c>
      <c r="E30" s="39"/>
      <c r="F30" s="39"/>
      <c r="G30" s="39"/>
      <c r="H30" s="39"/>
      <c r="I30" s="155"/>
      <c r="J30" s="167">
        <f>ROUND(J119,2)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4"/>
      <c r="E31" s="164"/>
      <c r="F31" s="164"/>
      <c r="G31" s="164"/>
      <c r="H31" s="164"/>
      <c r="I31" s="165"/>
      <c r="J31" s="164"/>
      <c r="K31" s="164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8" t="s">
        <v>35</v>
      </c>
      <c r="G32" s="39"/>
      <c r="H32" s="39"/>
      <c r="I32" s="169" t="s">
        <v>34</v>
      </c>
      <c r="J32" s="168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70" t="s">
        <v>37</v>
      </c>
      <c r="E33" s="153" t="s">
        <v>38</v>
      </c>
      <c r="F33" s="171">
        <f>ROUND((SUM(BE119:BE160)),2)</f>
        <v>0</v>
      </c>
      <c r="G33" s="39"/>
      <c r="H33" s="39"/>
      <c r="I33" s="172">
        <v>0.21</v>
      </c>
      <c r="J33" s="171">
        <f>ROUND(((SUM(BE119:BE160))*I33),2)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3" t="s">
        <v>39</v>
      </c>
      <c r="F34" s="171">
        <f>ROUND((SUM(BF119:BF160)),2)</f>
        <v>0</v>
      </c>
      <c r="G34" s="39"/>
      <c r="H34" s="39"/>
      <c r="I34" s="172">
        <v>0.15</v>
      </c>
      <c r="J34" s="171">
        <f>ROUND(((SUM(BF119:BF160))*I34),2)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3" t="s">
        <v>40</v>
      </c>
      <c r="F35" s="171">
        <f>ROUND((SUM(BG119:BG160)),2)</f>
        <v>0</v>
      </c>
      <c r="G35" s="39"/>
      <c r="H35" s="39"/>
      <c r="I35" s="172">
        <v>0.21</v>
      </c>
      <c r="J35" s="171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3" t="s">
        <v>41</v>
      </c>
      <c r="F36" s="171">
        <f>ROUND((SUM(BH119:BH160)),2)</f>
        <v>0</v>
      </c>
      <c r="G36" s="39"/>
      <c r="H36" s="39"/>
      <c r="I36" s="172">
        <v>0.15</v>
      </c>
      <c r="J36" s="171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3" t="s">
        <v>42</v>
      </c>
      <c r="F37" s="171">
        <f>ROUND((SUM(BI119:BI160)),2)</f>
        <v>0</v>
      </c>
      <c r="G37" s="39"/>
      <c r="H37" s="39"/>
      <c r="I37" s="172">
        <v>0</v>
      </c>
      <c r="J37" s="171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55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73"/>
      <c r="D39" s="174" t="s">
        <v>43</v>
      </c>
      <c r="E39" s="175"/>
      <c r="F39" s="175"/>
      <c r="G39" s="176" t="s">
        <v>44</v>
      </c>
      <c r="H39" s="177" t="s">
        <v>45</v>
      </c>
      <c r="I39" s="178"/>
      <c r="J39" s="179">
        <f>SUM(J30:J37)</f>
        <v>0</v>
      </c>
      <c r="K39" s="180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55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I41" s="147"/>
      <c r="L41" s="21"/>
    </row>
    <row r="42" spans="2:12" s="1" customFormat="1" ht="14.4" customHeight="1">
      <c r="B42" s="21"/>
      <c r="I42" s="147"/>
      <c r="L42" s="21"/>
    </row>
    <row r="43" spans="2:12" s="1" customFormat="1" ht="14.4" customHeight="1">
      <c r="B43" s="21"/>
      <c r="I43" s="147"/>
      <c r="L43" s="21"/>
    </row>
    <row r="44" spans="2:12" s="1" customFormat="1" ht="14.4" customHeight="1">
      <c r="B44" s="21"/>
      <c r="I44" s="147"/>
      <c r="L44" s="21"/>
    </row>
    <row r="45" spans="2:12" s="1" customFormat="1" ht="14.4" customHeight="1">
      <c r="B45" s="21"/>
      <c r="I45" s="147"/>
      <c r="L45" s="21"/>
    </row>
    <row r="46" spans="2:12" s="1" customFormat="1" ht="14.4" customHeight="1">
      <c r="B46" s="21"/>
      <c r="I46" s="147"/>
      <c r="L46" s="21"/>
    </row>
    <row r="47" spans="2:12" s="1" customFormat="1" ht="14.4" customHeight="1">
      <c r="B47" s="21"/>
      <c r="I47" s="147"/>
      <c r="L47" s="21"/>
    </row>
    <row r="48" spans="2:12" s="1" customFormat="1" ht="14.4" customHeight="1">
      <c r="B48" s="21"/>
      <c r="I48" s="147"/>
      <c r="L48" s="21"/>
    </row>
    <row r="49" spans="2:12" s="1" customFormat="1" ht="14.4" customHeight="1">
      <c r="B49" s="21"/>
      <c r="I49" s="147"/>
      <c r="L49" s="21"/>
    </row>
    <row r="50" spans="2:12" s="2" customFormat="1" ht="14.4" customHeight="1">
      <c r="B50" s="64"/>
      <c r="D50" s="181" t="s">
        <v>46</v>
      </c>
      <c r="E50" s="182"/>
      <c r="F50" s="182"/>
      <c r="G50" s="181" t="s">
        <v>47</v>
      </c>
      <c r="H50" s="182"/>
      <c r="I50" s="183"/>
      <c r="J50" s="182"/>
      <c r="K50" s="182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84" t="s">
        <v>48</v>
      </c>
      <c r="E61" s="185"/>
      <c r="F61" s="186" t="s">
        <v>49</v>
      </c>
      <c r="G61" s="184" t="s">
        <v>48</v>
      </c>
      <c r="H61" s="185"/>
      <c r="I61" s="187"/>
      <c r="J61" s="188" t="s">
        <v>49</v>
      </c>
      <c r="K61" s="185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81" t="s">
        <v>50</v>
      </c>
      <c r="E65" s="189"/>
      <c r="F65" s="189"/>
      <c r="G65" s="181" t="s">
        <v>51</v>
      </c>
      <c r="H65" s="189"/>
      <c r="I65" s="190"/>
      <c r="J65" s="189"/>
      <c r="K65" s="18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84" t="s">
        <v>48</v>
      </c>
      <c r="E76" s="185"/>
      <c r="F76" s="186" t="s">
        <v>49</v>
      </c>
      <c r="G76" s="184" t="s">
        <v>48</v>
      </c>
      <c r="H76" s="185"/>
      <c r="I76" s="187"/>
      <c r="J76" s="188" t="s">
        <v>49</v>
      </c>
      <c r="K76" s="185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145</v>
      </c>
      <c r="D82" s="41"/>
      <c r="E82" s="41"/>
      <c r="F82" s="41"/>
      <c r="G82" s="41"/>
      <c r="H82" s="41"/>
      <c r="I82" s="155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55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55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4" customHeight="1">
      <c r="A85" s="39"/>
      <c r="B85" s="40"/>
      <c r="C85" s="41"/>
      <c r="D85" s="41"/>
      <c r="E85" s="197" t="str">
        <f>E7</f>
        <v>Revitalizace čistírny odpadních vod v areálu nemocnice Rychnov nad Kněžnou</v>
      </c>
      <c r="F85" s="33"/>
      <c r="G85" s="33"/>
      <c r="H85" s="33"/>
      <c r="I85" s="155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137</v>
      </c>
      <c r="D86" s="41"/>
      <c r="E86" s="41"/>
      <c r="F86" s="41"/>
      <c r="G86" s="41"/>
      <c r="H86" s="41"/>
      <c r="I86" s="155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4.4" customHeight="1">
      <c r="A87" s="39"/>
      <c r="B87" s="40"/>
      <c r="C87" s="41"/>
      <c r="D87" s="41"/>
      <c r="E87" s="77" t="str">
        <f>E9</f>
        <v>D.1.4c - Zařízení vzduchotechniky</v>
      </c>
      <c r="F87" s="41"/>
      <c r="G87" s="41"/>
      <c r="H87" s="41"/>
      <c r="I87" s="155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55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157" t="s">
        <v>22</v>
      </c>
      <c r="J89" s="80" t="str">
        <f>IF(J12="","",J12)</f>
        <v>25. 8. 2020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55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6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157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6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157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55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8" t="s">
        <v>146</v>
      </c>
      <c r="D94" s="199"/>
      <c r="E94" s="199"/>
      <c r="F94" s="199"/>
      <c r="G94" s="199"/>
      <c r="H94" s="199"/>
      <c r="I94" s="200"/>
      <c r="J94" s="201" t="s">
        <v>147</v>
      </c>
      <c r="K94" s="19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55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202" t="s">
        <v>148</v>
      </c>
      <c r="D96" s="41"/>
      <c r="E96" s="41"/>
      <c r="F96" s="41"/>
      <c r="G96" s="41"/>
      <c r="H96" s="41"/>
      <c r="I96" s="155"/>
      <c r="J96" s="111">
        <f>J119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149</v>
      </c>
    </row>
    <row r="97" spans="1:31" s="9" customFormat="1" ht="24.95" customHeight="1">
      <c r="A97" s="9"/>
      <c r="B97" s="203"/>
      <c r="C97" s="204"/>
      <c r="D97" s="205" t="s">
        <v>1768</v>
      </c>
      <c r="E97" s="206"/>
      <c r="F97" s="206"/>
      <c r="G97" s="206"/>
      <c r="H97" s="206"/>
      <c r="I97" s="207"/>
      <c r="J97" s="208">
        <f>J120</f>
        <v>0</v>
      </c>
      <c r="K97" s="204"/>
      <c r="L97" s="20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203"/>
      <c r="C98" s="204"/>
      <c r="D98" s="205" t="s">
        <v>1769</v>
      </c>
      <c r="E98" s="206"/>
      <c r="F98" s="206"/>
      <c r="G98" s="206"/>
      <c r="H98" s="206"/>
      <c r="I98" s="207"/>
      <c r="J98" s="208">
        <f>J139</f>
        <v>0</v>
      </c>
      <c r="K98" s="204"/>
      <c r="L98" s="20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203"/>
      <c r="C99" s="204"/>
      <c r="D99" s="205" t="s">
        <v>1770</v>
      </c>
      <c r="E99" s="206"/>
      <c r="F99" s="206"/>
      <c r="G99" s="206"/>
      <c r="H99" s="206"/>
      <c r="I99" s="207"/>
      <c r="J99" s="208">
        <f>J154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9"/>
      <c r="B100" s="40"/>
      <c r="C100" s="41"/>
      <c r="D100" s="41"/>
      <c r="E100" s="41"/>
      <c r="F100" s="41"/>
      <c r="G100" s="41"/>
      <c r="H100" s="41"/>
      <c r="I100" s="155"/>
      <c r="J100" s="41"/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6.95" customHeight="1">
      <c r="A101" s="39"/>
      <c r="B101" s="67"/>
      <c r="C101" s="68"/>
      <c r="D101" s="68"/>
      <c r="E101" s="68"/>
      <c r="F101" s="68"/>
      <c r="G101" s="68"/>
      <c r="H101" s="68"/>
      <c r="I101" s="193"/>
      <c r="J101" s="68"/>
      <c r="K101" s="68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5" spans="1:31" s="2" customFormat="1" ht="6.95" customHeight="1">
      <c r="A105" s="39"/>
      <c r="B105" s="69"/>
      <c r="C105" s="70"/>
      <c r="D105" s="70"/>
      <c r="E105" s="70"/>
      <c r="F105" s="70"/>
      <c r="G105" s="70"/>
      <c r="H105" s="70"/>
      <c r="I105" s="196"/>
      <c r="J105" s="70"/>
      <c r="K105" s="70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24.95" customHeight="1">
      <c r="A106" s="39"/>
      <c r="B106" s="40"/>
      <c r="C106" s="24" t="s">
        <v>159</v>
      </c>
      <c r="D106" s="41"/>
      <c r="E106" s="41"/>
      <c r="F106" s="41"/>
      <c r="G106" s="41"/>
      <c r="H106" s="41"/>
      <c r="I106" s="155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40"/>
      <c r="C107" s="41"/>
      <c r="D107" s="41"/>
      <c r="E107" s="41"/>
      <c r="F107" s="41"/>
      <c r="G107" s="41"/>
      <c r="H107" s="41"/>
      <c r="I107" s="155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16</v>
      </c>
      <c r="D108" s="41"/>
      <c r="E108" s="41"/>
      <c r="F108" s="41"/>
      <c r="G108" s="41"/>
      <c r="H108" s="41"/>
      <c r="I108" s="155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" customHeight="1">
      <c r="A109" s="39"/>
      <c r="B109" s="40"/>
      <c r="C109" s="41"/>
      <c r="D109" s="41"/>
      <c r="E109" s="197" t="str">
        <f>E7</f>
        <v>Revitalizace čistírny odpadních vod v areálu nemocnice Rychnov nad Kněžnou</v>
      </c>
      <c r="F109" s="33"/>
      <c r="G109" s="33"/>
      <c r="H109" s="33"/>
      <c r="I109" s="155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137</v>
      </c>
      <c r="D110" s="41"/>
      <c r="E110" s="41"/>
      <c r="F110" s="41"/>
      <c r="G110" s="41"/>
      <c r="H110" s="41"/>
      <c r="I110" s="155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4.4" customHeight="1">
      <c r="A111" s="39"/>
      <c r="B111" s="40"/>
      <c r="C111" s="41"/>
      <c r="D111" s="41"/>
      <c r="E111" s="77" t="str">
        <f>E9</f>
        <v>D.1.4c - Zařízení vzduchotechniky</v>
      </c>
      <c r="F111" s="41"/>
      <c r="G111" s="41"/>
      <c r="H111" s="41"/>
      <c r="I111" s="155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155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20</v>
      </c>
      <c r="D113" s="41"/>
      <c r="E113" s="41"/>
      <c r="F113" s="28" t="str">
        <f>F12</f>
        <v xml:space="preserve"> </v>
      </c>
      <c r="G113" s="41"/>
      <c r="H113" s="41"/>
      <c r="I113" s="157" t="s">
        <v>22</v>
      </c>
      <c r="J113" s="80" t="str">
        <f>IF(J12="","",J12)</f>
        <v>25. 8. 2020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155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6" customHeight="1">
      <c r="A115" s="39"/>
      <c r="B115" s="40"/>
      <c r="C115" s="33" t="s">
        <v>24</v>
      </c>
      <c r="D115" s="41"/>
      <c r="E115" s="41"/>
      <c r="F115" s="28" t="str">
        <f>E15</f>
        <v xml:space="preserve"> </v>
      </c>
      <c r="G115" s="41"/>
      <c r="H115" s="41"/>
      <c r="I115" s="157" t="s">
        <v>29</v>
      </c>
      <c r="J115" s="37" t="str">
        <f>E21</f>
        <v xml:space="preserve"> 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5.6" customHeight="1">
      <c r="A116" s="39"/>
      <c r="B116" s="40"/>
      <c r="C116" s="33" t="s">
        <v>27</v>
      </c>
      <c r="D116" s="41"/>
      <c r="E116" s="41"/>
      <c r="F116" s="28" t="str">
        <f>IF(E18="","",E18)</f>
        <v>Vyplň údaj</v>
      </c>
      <c r="G116" s="41"/>
      <c r="H116" s="41"/>
      <c r="I116" s="157" t="s">
        <v>31</v>
      </c>
      <c r="J116" s="37" t="str">
        <f>E24</f>
        <v xml:space="preserve"> 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0.3" customHeight="1">
      <c r="A117" s="39"/>
      <c r="B117" s="40"/>
      <c r="C117" s="41"/>
      <c r="D117" s="41"/>
      <c r="E117" s="41"/>
      <c r="F117" s="41"/>
      <c r="G117" s="41"/>
      <c r="H117" s="41"/>
      <c r="I117" s="155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11" customFormat="1" ht="29.25" customHeight="1">
      <c r="A118" s="216"/>
      <c r="B118" s="217"/>
      <c r="C118" s="218" t="s">
        <v>160</v>
      </c>
      <c r="D118" s="219" t="s">
        <v>58</v>
      </c>
      <c r="E118" s="219" t="s">
        <v>54</v>
      </c>
      <c r="F118" s="219" t="s">
        <v>55</v>
      </c>
      <c r="G118" s="219" t="s">
        <v>161</v>
      </c>
      <c r="H118" s="219" t="s">
        <v>162</v>
      </c>
      <c r="I118" s="220" t="s">
        <v>163</v>
      </c>
      <c r="J118" s="221" t="s">
        <v>147</v>
      </c>
      <c r="K118" s="222" t="s">
        <v>164</v>
      </c>
      <c r="L118" s="223"/>
      <c r="M118" s="101" t="s">
        <v>1</v>
      </c>
      <c r="N118" s="102" t="s">
        <v>37</v>
      </c>
      <c r="O118" s="102" t="s">
        <v>165</v>
      </c>
      <c r="P118" s="102" t="s">
        <v>166</v>
      </c>
      <c r="Q118" s="102" t="s">
        <v>167</v>
      </c>
      <c r="R118" s="102" t="s">
        <v>168</v>
      </c>
      <c r="S118" s="102" t="s">
        <v>169</v>
      </c>
      <c r="T118" s="103" t="s">
        <v>170</v>
      </c>
      <c r="U118" s="216"/>
      <c r="V118" s="216"/>
      <c r="W118" s="216"/>
      <c r="X118" s="216"/>
      <c r="Y118" s="216"/>
      <c r="Z118" s="216"/>
      <c r="AA118" s="216"/>
      <c r="AB118" s="216"/>
      <c r="AC118" s="216"/>
      <c r="AD118" s="216"/>
      <c r="AE118" s="216"/>
    </row>
    <row r="119" spans="1:63" s="2" customFormat="1" ht="22.8" customHeight="1">
      <c r="A119" s="39"/>
      <c r="B119" s="40"/>
      <c r="C119" s="108" t="s">
        <v>171</v>
      </c>
      <c r="D119" s="41"/>
      <c r="E119" s="41"/>
      <c r="F119" s="41"/>
      <c r="G119" s="41"/>
      <c r="H119" s="41"/>
      <c r="I119" s="155"/>
      <c r="J119" s="224">
        <f>BK119</f>
        <v>0</v>
      </c>
      <c r="K119" s="41"/>
      <c r="L119" s="45"/>
      <c r="M119" s="104"/>
      <c r="N119" s="225"/>
      <c r="O119" s="105"/>
      <c r="P119" s="226">
        <f>P120+P139+P154</f>
        <v>0</v>
      </c>
      <c r="Q119" s="105"/>
      <c r="R119" s="226">
        <f>R120+R139+R154</f>
        <v>0</v>
      </c>
      <c r="S119" s="105"/>
      <c r="T119" s="227">
        <f>T120+T139+T154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72</v>
      </c>
      <c r="AU119" s="18" t="s">
        <v>149</v>
      </c>
      <c r="BK119" s="228">
        <f>BK120+BK139+BK154</f>
        <v>0</v>
      </c>
    </row>
    <row r="120" spans="1:63" s="12" customFormat="1" ht="25.9" customHeight="1">
      <c r="A120" s="12"/>
      <c r="B120" s="229"/>
      <c r="C120" s="230"/>
      <c r="D120" s="231" t="s">
        <v>72</v>
      </c>
      <c r="E120" s="232" t="s">
        <v>1606</v>
      </c>
      <c r="F120" s="232" t="s">
        <v>1771</v>
      </c>
      <c r="G120" s="230"/>
      <c r="H120" s="230"/>
      <c r="I120" s="233"/>
      <c r="J120" s="234">
        <f>BK120</f>
        <v>0</v>
      </c>
      <c r="K120" s="230"/>
      <c r="L120" s="235"/>
      <c r="M120" s="236"/>
      <c r="N120" s="237"/>
      <c r="O120" s="237"/>
      <c r="P120" s="238">
        <f>SUM(P121:P138)</f>
        <v>0</v>
      </c>
      <c r="Q120" s="237"/>
      <c r="R120" s="238">
        <f>SUM(R121:R138)</f>
        <v>0</v>
      </c>
      <c r="S120" s="237"/>
      <c r="T120" s="239">
        <f>SUM(T121:T138)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40" t="s">
        <v>80</v>
      </c>
      <c r="AT120" s="241" t="s">
        <v>72</v>
      </c>
      <c r="AU120" s="241" t="s">
        <v>73</v>
      </c>
      <c r="AY120" s="240" t="s">
        <v>174</v>
      </c>
      <c r="BK120" s="242">
        <f>SUM(BK121:BK138)</f>
        <v>0</v>
      </c>
    </row>
    <row r="121" spans="1:65" s="2" customFormat="1" ht="54" customHeight="1">
      <c r="A121" s="39"/>
      <c r="B121" s="40"/>
      <c r="C121" s="245" t="s">
        <v>73</v>
      </c>
      <c r="D121" s="245" t="s">
        <v>176</v>
      </c>
      <c r="E121" s="246" t="s">
        <v>1772</v>
      </c>
      <c r="F121" s="247" t="s">
        <v>1773</v>
      </c>
      <c r="G121" s="248" t="s">
        <v>987</v>
      </c>
      <c r="H121" s="249">
        <v>1</v>
      </c>
      <c r="I121" s="250"/>
      <c r="J121" s="251">
        <f>ROUND(I121*H121,2)</f>
        <v>0</v>
      </c>
      <c r="K121" s="252"/>
      <c r="L121" s="45"/>
      <c r="M121" s="253" t="s">
        <v>1</v>
      </c>
      <c r="N121" s="254" t="s">
        <v>38</v>
      </c>
      <c r="O121" s="92"/>
      <c r="P121" s="255">
        <f>O121*H121</f>
        <v>0</v>
      </c>
      <c r="Q121" s="255">
        <v>0</v>
      </c>
      <c r="R121" s="255">
        <f>Q121*H121</f>
        <v>0</v>
      </c>
      <c r="S121" s="255">
        <v>0</v>
      </c>
      <c r="T121" s="256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57" t="s">
        <v>180</v>
      </c>
      <c r="AT121" s="257" t="s">
        <v>176</v>
      </c>
      <c r="AU121" s="257" t="s">
        <v>80</v>
      </c>
      <c r="AY121" s="18" t="s">
        <v>174</v>
      </c>
      <c r="BE121" s="258">
        <f>IF(N121="základní",J121,0)</f>
        <v>0</v>
      </c>
      <c r="BF121" s="258">
        <f>IF(N121="snížená",J121,0)</f>
        <v>0</v>
      </c>
      <c r="BG121" s="258">
        <f>IF(N121="zákl. přenesená",J121,0)</f>
        <v>0</v>
      </c>
      <c r="BH121" s="258">
        <f>IF(N121="sníž. přenesená",J121,0)</f>
        <v>0</v>
      </c>
      <c r="BI121" s="258">
        <f>IF(N121="nulová",J121,0)</f>
        <v>0</v>
      </c>
      <c r="BJ121" s="18" t="s">
        <v>80</v>
      </c>
      <c r="BK121" s="258">
        <f>ROUND(I121*H121,2)</f>
        <v>0</v>
      </c>
      <c r="BL121" s="18" t="s">
        <v>180</v>
      </c>
      <c r="BM121" s="257" t="s">
        <v>82</v>
      </c>
    </row>
    <row r="122" spans="1:65" s="2" customFormat="1" ht="32.4" customHeight="1">
      <c r="A122" s="39"/>
      <c r="B122" s="40"/>
      <c r="C122" s="245" t="s">
        <v>73</v>
      </c>
      <c r="D122" s="245" t="s">
        <v>176</v>
      </c>
      <c r="E122" s="246" t="s">
        <v>1774</v>
      </c>
      <c r="F122" s="247" t="s">
        <v>1775</v>
      </c>
      <c r="G122" s="248" t="s">
        <v>987</v>
      </c>
      <c r="H122" s="249">
        <v>2</v>
      </c>
      <c r="I122" s="250"/>
      <c r="J122" s="251">
        <f>ROUND(I122*H122,2)</f>
        <v>0</v>
      </c>
      <c r="K122" s="252"/>
      <c r="L122" s="45"/>
      <c r="M122" s="253" t="s">
        <v>1</v>
      </c>
      <c r="N122" s="254" t="s">
        <v>38</v>
      </c>
      <c r="O122" s="92"/>
      <c r="P122" s="255">
        <f>O122*H122</f>
        <v>0</v>
      </c>
      <c r="Q122" s="255">
        <v>0</v>
      </c>
      <c r="R122" s="255">
        <f>Q122*H122</f>
        <v>0</v>
      </c>
      <c r="S122" s="255">
        <v>0</v>
      </c>
      <c r="T122" s="256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57" t="s">
        <v>180</v>
      </c>
      <c r="AT122" s="257" t="s">
        <v>176</v>
      </c>
      <c r="AU122" s="257" t="s">
        <v>80</v>
      </c>
      <c r="AY122" s="18" t="s">
        <v>174</v>
      </c>
      <c r="BE122" s="258">
        <f>IF(N122="základní",J122,0)</f>
        <v>0</v>
      </c>
      <c r="BF122" s="258">
        <f>IF(N122="snížená",J122,0)</f>
        <v>0</v>
      </c>
      <c r="BG122" s="258">
        <f>IF(N122="zákl. přenesená",J122,0)</f>
        <v>0</v>
      </c>
      <c r="BH122" s="258">
        <f>IF(N122="sníž. přenesená",J122,0)</f>
        <v>0</v>
      </c>
      <c r="BI122" s="258">
        <f>IF(N122="nulová",J122,0)</f>
        <v>0</v>
      </c>
      <c r="BJ122" s="18" t="s">
        <v>80</v>
      </c>
      <c r="BK122" s="258">
        <f>ROUND(I122*H122,2)</f>
        <v>0</v>
      </c>
      <c r="BL122" s="18" t="s">
        <v>180</v>
      </c>
      <c r="BM122" s="257" t="s">
        <v>180</v>
      </c>
    </row>
    <row r="123" spans="1:65" s="2" customFormat="1" ht="32.4" customHeight="1">
      <c r="A123" s="39"/>
      <c r="B123" s="40"/>
      <c r="C123" s="245" t="s">
        <v>73</v>
      </c>
      <c r="D123" s="245" t="s">
        <v>176</v>
      </c>
      <c r="E123" s="246" t="s">
        <v>1776</v>
      </c>
      <c r="F123" s="247" t="s">
        <v>1777</v>
      </c>
      <c r="G123" s="248" t="s">
        <v>987</v>
      </c>
      <c r="H123" s="249">
        <v>2</v>
      </c>
      <c r="I123" s="250"/>
      <c r="J123" s="251">
        <f>ROUND(I123*H123,2)</f>
        <v>0</v>
      </c>
      <c r="K123" s="252"/>
      <c r="L123" s="45"/>
      <c r="M123" s="253" t="s">
        <v>1</v>
      </c>
      <c r="N123" s="254" t="s">
        <v>38</v>
      </c>
      <c r="O123" s="92"/>
      <c r="P123" s="255">
        <f>O123*H123</f>
        <v>0</v>
      </c>
      <c r="Q123" s="255">
        <v>0</v>
      </c>
      <c r="R123" s="255">
        <f>Q123*H123</f>
        <v>0</v>
      </c>
      <c r="S123" s="255">
        <v>0</v>
      </c>
      <c r="T123" s="256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57" t="s">
        <v>180</v>
      </c>
      <c r="AT123" s="257" t="s">
        <v>176</v>
      </c>
      <c r="AU123" s="257" t="s">
        <v>80</v>
      </c>
      <c r="AY123" s="18" t="s">
        <v>174</v>
      </c>
      <c r="BE123" s="258">
        <f>IF(N123="základní",J123,0)</f>
        <v>0</v>
      </c>
      <c r="BF123" s="258">
        <f>IF(N123="snížená",J123,0)</f>
        <v>0</v>
      </c>
      <c r="BG123" s="258">
        <f>IF(N123="zákl. přenesená",J123,0)</f>
        <v>0</v>
      </c>
      <c r="BH123" s="258">
        <f>IF(N123="sníž. přenesená",J123,0)</f>
        <v>0</v>
      </c>
      <c r="BI123" s="258">
        <f>IF(N123="nulová",J123,0)</f>
        <v>0</v>
      </c>
      <c r="BJ123" s="18" t="s">
        <v>80</v>
      </c>
      <c r="BK123" s="258">
        <f>ROUND(I123*H123,2)</f>
        <v>0</v>
      </c>
      <c r="BL123" s="18" t="s">
        <v>180</v>
      </c>
      <c r="BM123" s="257" t="s">
        <v>197</v>
      </c>
    </row>
    <row r="124" spans="1:65" s="2" customFormat="1" ht="21.6" customHeight="1">
      <c r="A124" s="39"/>
      <c r="B124" s="40"/>
      <c r="C124" s="245" t="s">
        <v>73</v>
      </c>
      <c r="D124" s="245" t="s">
        <v>176</v>
      </c>
      <c r="E124" s="246" t="s">
        <v>1778</v>
      </c>
      <c r="F124" s="247" t="s">
        <v>1779</v>
      </c>
      <c r="G124" s="248" t="s">
        <v>987</v>
      </c>
      <c r="H124" s="249">
        <v>1</v>
      </c>
      <c r="I124" s="250"/>
      <c r="J124" s="251">
        <f>ROUND(I124*H124,2)</f>
        <v>0</v>
      </c>
      <c r="K124" s="252"/>
      <c r="L124" s="45"/>
      <c r="M124" s="253" t="s">
        <v>1</v>
      </c>
      <c r="N124" s="254" t="s">
        <v>38</v>
      </c>
      <c r="O124" s="92"/>
      <c r="P124" s="255">
        <f>O124*H124</f>
        <v>0</v>
      </c>
      <c r="Q124" s="255">
        <v>0</v>
      </c>
      <c r="R124" s="255">
        <f>Q124*H124</f>
        <v>0</v>
      </c>
      <c r="S124" s="255">
        <v>0</v>
      </c>
      <c r="T124" s="256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57" t="s">
        <v>180</v>
      </c>
      <c r="AT124" s="257" t="s">
        <v>176</v>
      </c>
      <c r="AU124" s="257" t="s">
        <v>80</v>
      </c>
      <c r="AY124" s="18" t="s">
        <v>174</v>
      </c>
      <c r="BE124" s="258">
        <f>IF(N124="základní",J124,0)</f>
        <v>0</v>
      </c>
      <c r="BF124" s="258">
        <f>IF(N124="snížená",J124,0)</f>
        <v>0</v>
      </c>
      <c r="BG124" s="258">
        <f>IF(N124="zákl. přenesená",J124,0)</f>
        <v>0</v>
      </c>
      <c r="BH124" s="258">
        <f>IF(N124="sníž. přenesená",J124,0)</f>
        <v>0</v>
      </c>
      <c r="BI124" s="258">
        <f>IF(N124="nulová",J124,0)</f>
        <v>0</v>
      </c>
      <c r="BJ124" s="18" t="s">
        <v>80</v>
      </c>
      <c r="BK124" s="258">
        <f>ROUND(I124*H124,2)</f>
        <v>0</v>
      </c>
      <c r="BL124" s="18" t="s">
        <v>180</v>
      </c>
      <c r="BM124" s="257" t="s">
        <v>205</v>
      </c>
    </row>
    <row r="125" spans="1:65" s="2" customFormat="1" ht="21.6" customHeight="1">
      <c r="A125" s="39"/>
      <c r="B125" s="40"/>
      <c r="C125" s="245" t="s">
        <v>73</v>
      </c>
      <c r="D125" s="245" t="s">
        <v>176</v>
      </c>
      <c r="E125" s="246" t="s">
        <v>1780</v>
      </c>
      <c r="F125" s="247" t="s">
        <v>1781</v>
      </c>
      <c r="G125" s="248" t="s">
        <v>987</v>
      </c>
      <c r="H125" s="249">
        <v>1</v>
      </c>
      <c r="I125" s="250"/>
      <c r="J125" s="251">
        <f>ROUND(I125*H125,2)</f>
        <v>0</v>
      </c>
      <c r="K125" s="252"/>
      <c r="L125" s="45"/>
      <c r="M125" s="253" t="s">
        <v>1</v>
      </c>
      <c r="N125" s="254" t="s">
        <v>38</v>
      </c>
      <c r="O125" s="92"/>
      <c r="P125" s="255">
        <f>O125*H125</f>
        <v>0</v>
      </c>
      <c r="Q125" s="255">
        <v>0</v>
      </c>
      <c r="R125" s="255">
        <f>Q125*H125</f>
        <v>0</v>
      </c>
      <c r="S125" s="255">
        <v>0</v>
      </c>
      <c r="T125" s="256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57" t="s">
        <v>180</v>
      </c>
      <c r="AT125" s="257" t="s">
        <v>176</v>
      </c>
      <c r="AU125" s="257" t="s">
        <v>80</v>
      </c>
      <c r="AY125" s="18" t="s">
        <v>174</v>
      </c>
      <c r="BE125" s="258">
        <f>IF(N125="základní",J125,0)</f>
        <v>0</v>
      </c>
      <c r="BF125" s="258">
        <f>IF(N125="snížená",J125,0)</f>
        <v>0</v>
      </c>
      <c r="BG125" s="258">
        <f>IF(N125="zákl. přenesená",J125,0)</f>
        <v>0</v>
      </c>
      <c r="BH125" s="258">
        <f>IF(N125="sníž. přenesená",J125,0)</f>
        <v>0</v>
      </c>
      <c r="BI125" s="258">
        <f>IF(N125="nulová",J125,0)</f>
        <v>0</v>
      </c>
      <c r="BJ125" s="18" t="s">
        <v>80</v>
      </c>
      <c r="BK125" s="258">
        <f>ROUND(I125*H125,2)</f>
        <v>0</v>
      </c>
      <c r="BL125" s="18" t="s">
        <v>180</v>
      </c>
      <c r="BM125" s="257" t="s">
        <v>214</v>
      </c>
    </row>
    <row r="126" spans="1:65" s="2" customFormat="1" ht="43.2" customHeight="1">
      <c r="A126" s="39"/>
      <c r="B126" s="40"/>
      <c r="C126" s="245" t="s">
        <v>73</v>
      </c>
      <c r="D126" s="245" t="s">
        <v>176</v>
      </c>
      <c r="E126" s="246" t="s">
        <v>1782</v>
      </c>
      <c r="F126" s="247" t="s">
        <v>1783</v>
      </c>
      <c r="G126" s="248" t="s">
        <v>987</v>
      </c>
      <c r="H126" s="249">
        <v>1</v>
      </c>
      <c r="I126" s="250"/>
      <c r="J126" s="251">
        <f>ROUND(I126*H126,2)</f>
        <v>0</v>
      </c>
      <c r="K126" s="252"/>
      <c r="L126" s="45"/>
      <c r="M126" s="253" t="s">
        <v>1</v>
      </c>
      <c r="N126" s="254" t="s">
        <v>38</v>
      </c>
      <c r="O126" s="92"/>
      <c r="P126" s="255">
        <f>O126*H126</f>
        <v>0</v>
      </c>
      <c r="Q126" s="255">
        <v>0</v>
      </c>
      <c r="R126" s="255">
        <f>Q126*H126</f>
        <v>0</v>
      </c>
      <c r="S126" s="255">
        <v>0</v>
      </c>
      <c r="T126" s="256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57" t="s">
        <v>180</v>
      </c>
      <c r="AT126" s="257" t="s">
        <v>176</v>
      </c>
      <c r="AU126" s="257" t="s">
        <v>80</v>
      </c>
      <c r="AY126" s="18" t="s">
        <v>174</v>
      </c>
      <c r="BE126" s="258">
        <f>IF(N126="základní",J126,0)</f>
        <v>0</v>
      </c>
      <c r="BF126" s="258">
        <f>IF(N126="snížená",J126,0)</f>
        <v>0</v>
      </c>
      <c r="BG126" s="258">
        <f>IF(N126="zákl. přenesená",J126,0)</f>
        <v>0</v>
      </c>
      <c r="BH126" s="258">
        <f>IF(N126="sníž. přenesená",J126,0)</f>
        <v>0</v>
      </c>
      <c r="BI126" s="258">
        <f>IF(N126="nulová",J126,0)</f>
        <v>0</v>
      </c>
      <c r="BJ126" s="18" t="s">
        <v>80</v>
      </c>
      <c r="BK126" s="258">
        <f>ROUND(I126*H126,2)</f>
        <v>0</v>
      </c>
      <c r="BL126" s="18" t="s">
        <v>180</v>
      </c>
      <c r="BM126" s="257" t="s">
        <v>225</v>
      </c>
    </row>
    <row r="127" spans="1:65" s="2" customFormat="1" ht="32.4" customHeight="1">
      <c r="A127" s="39"/>
      <c r="B127" s="40"/>
      <c r="C127" s="245" t="s">
        <v>73</v>
      </c>
      <c r="D127" s="245" t="s">
        <v>176</v>
      </c>
      <c r="E127" s="246" t="s">
        <v>1784</v>
      </c>
      <c r="F127" s="247" t="s">
        <v>1785</v>
      </c>
      <c r="G127" s="248" t="s">
        <v>987</v>
      </c>
      <c r="H127" s="249">
        <v>1</v>
      </c>
      <c r="I127" s="250"/>
      <c r="J127" s="251">
        <f>ROUND(I127*H127,2)</f>
        <v>0</v>
      </c>
      <c r="K127" s="252"/>
      <c r="L127" s="45"/>
      <c r="M127" s="253" t="s">
        <v>1</v>
      </c>
      <c r="N127" s="254" t="s">
        <v>38</v>
      </c>
      <c r="O127" s="92"/>
      <c r="P127" s="255">
        <f>O127*H127</f>
        <v>0</v>
      </c>
      <c r="Q127" s="255">
        <v>0</v>
      </c>
      <c r="R127" s="255">
        <f>Q127*H127</f>
        <v>0</v>
      </c>
      <c r="S127" s="255">
        <v>0</v>
      </c>
      <c r="T127" s="256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57" t="s">
        <v>180</v>
      </c>
      <c r="AT127" s="257" t="s">
        <v>176</v>
      </c>
      <c r="AU127" s="257" t="s">
        <v>80</v>
      </c>
      <c r="AY127" s="18" t="s">
        <v>174</v>
      </c>
      <c r="BE127" s="258">
        <f>IF(N127="základní",J127,0)</f>
        <v>0</v>
      </c>
      <c r="BF127" s="258">
        <f>IF(N127="snížená",J127,0)</f>
        <v>0</v>
      </c>
      <c r="BG127" s="258">
        <f>IF(N127="zákl. přenesená",J127,0)</f>
        <v>0</v>
      </c>
      <c r="BH127" s="258">
        <f>IF(N127="sníž. přenesená",J127,0)</f>
        <v>0</v>
      </c>
      <c r="BI127" s="258">
        <f>IF(N127="nulová",J127,0)</f>
        <v>0</v>
      </c>
      <c r="BJ127" s="18" t="s">
        <v>80</v>
      </c>
      <c r="BK127" s="258">
        <f>ROUND(I127*H127,2)</f>
        <v>0</v>
      </c>
      <c r="BL127" s="18" t="s">
        <v>180</v>
      </c>
      <c r="BM127" s="257" t="s">
        <v>234</v>
      </c>
    </row>
    <row r="128" spans="1:65" s="2" customFormat="1" ht="32.4" customHeight="1">
      <c r="A128" s="39"/>
      <c r="B128" s="40"/>
      <c r="C128" s="245" t="s">
        <v>73</v>
      </c>
      <c r="D128" s="245" t="s">
        <v>176</v>
      </c>
      <c r="E128" s="246" t="s">
        <v>1786</v>
      </c>
      <c r="F128" s="247" t="s">
        <v>1787</v>
      </c>
      <c r="G128" s="248" t="s">
        <v>188</v>
      </c>
      <c r="H128" s="249">
        <v>45</v>
      </c>
      <c r="I128" s="250"/>
      <c r="J128" s="251">
        <f>ROUND(I128*H128,2)</f>
        <v>0</v>
      </c>
      <c r="K128" s="252"/>
      <c r="L128" s="45"/>
      <c r="M128" s="253" t="s">
        <v>1</v>
      </c>
      <c r="N128" s="254" t="s">
        <v>38</v>
      </c>
      <c r="O128" s="92"/>
      <c r="P128" s="255">
        <f>O128*H128</f>
        <v>0</v>
      </c>
      <c r="Q128" s="255">
        <v>0</v>
      </c>
      <c r="R128" s="255">
        <f>Q128*H128</f>
        <v>0</v>
      </c>
      <c r="S128" s="255">
        <v>0</v>
      </c>
      <c r="T128" s="256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57" t="s">
        <v>180</v>
      </c>
      <c r="AT128" s="257" t="s">
        <v>176</v>
      </c>
      <c r="AU128" s="257" t="s">
        <v>80</v>
      </c>
      <c r="AY128" s="18" t="s">
        <v>174</v>
      </c>
      <c r="BE128" s="258">
        <f>IF(N128="základní",J128,0)</f>
        <v>0</v>
      </c>
      <c r="BF128" s="258">
        <f>IF(N128="snížená",J128,0)</f>
        <v>0</v>
      </c>
      <c r="BG128" s="258">
        <f>IF(N128="zákl. přenesená",J128,0)</f>
        <v>0</v>
      </c>
      <c r="BH128" s="258">
        <f>IF(N128="sníž. přenesená",J128,0)</f>
        <v>0</v>
      </c>
      <c r="BI128" s="258">
        <f>IF(N128="nulová",J128,0)</f>
        <v>0</v>
      </c>
      <c r="BJ128" s="18" t="s">
        <v>80</v>
      </c>
      <c r="BK128" s="258">
        <f>ROUND(I128*H128,2)</f>
        <v>0</v>
      </c>
      <c r="BL128" s="18" t="s">
        <v>180</v>
      </c>
      <c r="BM128" s="257" t="s">
        <v>241</v>
      </c>
    </row>
    <row r="129" spans="1:65" s="2" customFormat="1" ht="21.6" customHeight="1">
      <c r="A129" s="39"/>
      <c r="B129" s="40"/>
      <c r="C129" s="245" t="s">
        <v>73</v>
      </c>
      <c r="D129" s="245" t="s">
        <v>176</v>
      </c>
      <c r="E129" s="246" t="s">
        <v>1788</v>
      </c>
      <c r="F129" s="247" t="s">
        <v>1789</v>
      </c>
      <c r="G129" s="248" t="s">
        <v>987</v>
      </c>
      <c r="H129" s="249">
        <v>2</v>
      </c>
      <c r="I129" s="250"/>
      <c r="J129" s="251">
        <f>ROUND(I129*H129,2)</f>
        <v>0</v>
      </c>
      <c r="K129" s="252"/>
      <c r="L129" s="45"/>
      <c r="M129" s="253" t="s">
        <v>1</v>
      </c>
      <c r="N129" s="254" t="s">
        <v>38</v>
      </c>
      <c r="O129" s="92"/>
      <c r="P129" s="255">
        <f>O129*H129</f>
        <v>0</v>
      </c>
      <c r="Q129" s="255">
        <v>0</v>
      </c>
      <c r="R129" s="255">
        <f>Q129*H129</f>
        <v>0</v>
      </c>
      <c r="S129" s="255">
        <v>0</v>
      </c>
      <c r="T129" s="256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57" t="s">
        <v>180</v>
      </c>
      <c r="AT129" s="257" t="s">
        <v>176</v>
      </c>
      <c r="AU129" s="257" t="s">
        <v>80</v>
      </c>
      <c r="AY129" s="18" t="s">
        <v>174</v>
      </c>
      <c r="BE129" s="258">
        <f>IF(N129="základní",J129,0)</f>
        <v>0</v>
      </c>
      <c r="BF129" s="258">
        <f>IF(N129="snížená",J129,0)</f>
        <v>0</v>
      </c>
      <c r="BG129" s="258">
        <f>IF(N129="zákl. přenesená",J129,0)</f>
        <v>0</v>
      </c>
      <c r="BH129" s="258">
        <f>IF(N129="sníž. přenesená",J129,0)</f>
        <v>0</v>
      </c>
      <c r="BI129" s="258">
        <f>IF(N129="nulová",J129,0)</f>
        <v>0</v>
      </c>
      <c r="BJ129" s="18" t="s">
        <v>80</v>
      </c>
      <c r="BK129" s="258">
        <f>ROUND(I129*H129,2)</f>
        <v>0</v>
      </c>
      <c r="BL129" s="18" t="s">
        <v>180</v>
      </c>
      <c r="BM129" s="257" t="s">
        <v>253</v>
      </c>
    </row>
    <row r="130" spans="1:65" s="2" customFormat="1" ht="54" customHeight="1">
      <c r="A130" s="39"/>
      <c r="B130" s="40"/>
      <c r="C130" s="245" t="s">
        <v>73</v>
      </c>
      <c r="D130" s="245" t="s">
        <v>176</v>
      </c>
      <c r="E130" s="246" t="s">
        <v>1790</v>
      </c>
      <c r="F130" s="247" t="s">
        <v>1791</v>
      </c>
      <c r="G130" s="248" t="s">
        <v>987</v>
      </c>
      <c r="H130" s="249">
        <v>2</v>
      </c>
      <c r="I130" s="250"/>
      <c r="J130" s="251">
        <f>ROUND(I130*H130,2)</f>
        <v>0</v>
      </c>
      <c r="K130" s="252"/>
      <c r="L130" s="45"/>
      <c r="M130" s="253" t="s">
        <v>1</v>
      </c>
      <c r="N130" s="254" t="s">
        <v>38</v>
      </c>
      <c r="O130" s="92"/>
      <c r="P130" s="255">
        <f>O130*H130</f>
        <v>0</v>
      </c>
      <c r="Q130" s="255">
        <v>0</v>
      </c>
      <c r="R130" s="255">
        <f>Q130*H130</f>
        <v>0</v>
      </c>
      <c r="S130" s="255">
        <v>0</v>
      </c>
      <c r="T130" s="256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57" t="s">
        <v>180</v>
      </c>
      <c r="AT130" s="257" t="s">
        <v>176</v>
      </c>
      <c r="AU130" s="257" t="s">
        <v>80</v>
      </c>
      <c r="AY130" s="18" t="s">
        <v>174</v>
      </c>
      <c r="BE130" s="258">
        <f>IF(N130="základní",J130,0)</f>
        <v>0</v>
      </c>
      <c r="BF130" s="258">
        <f>IF(N130="snížená",J130,0)</f>
        <v>0</v>
      </c>
      <c r="BG130" s="258">
        <f>IF(N130="zákl. přenesená",J130,0)</f>
        <v>0</v>
      </c>
      <c r="BH130" s="258">
        <f>IF(N130="sníž. přenesená",J130,0)</f>
        <v>0</v>
      </c>
      <c r="BI130" s="258">
        <f>IF(N130="nulová",J130,0)</f>
        <v>0</v>
      </c>
      <c r="BJ130" s="18" t="s">
        <v>80</v>
      </c>
      <c r="BK130" s="258">
        <f>ROUND(I130*H130,2)</f>
        <v>0</v>
      </c>
      <c r="BL130" s="18" t="s">
        <v>180</v>
      </c>
      <c r="BM130" s="257" t="s">
        <v>263</v>
      </c>
    </row>
    <row r="131" spans="1:65" s="2" customFormat="1" ht="54" customHeight="1">
      <c r="A131" s="39"/>
      <c r="B131" s="40"/>
      <c r="C131" s="245" t="s">
        <v>73</v>
      </c>
      <c r="D131" s="245" t="s">
        <v>176</v>
      </c>
      <c r="E131" s="246" t="s">
        <v>1792</v>
      </c>
      <c r="F131" s="247" t="s">
        <v>1793</v>
      </c>
      <c r="G131" s="248" t="s">
        <v>987</v>
      </c>
      <c r="H131" s="249">
        <v>3</v>
      </c>
      <c r="I131" s="250"/>
      <c r="J131" s="251">
        <f>ROUND(I131*H131,2)</f>
        <v>0</v>
      </c>
      <c r="K131" s="252"/>
      <c r="L131" s="45"/>
      <c r="M131" s="253" t="s">
        <v>1</v>
      </c>
      <c r="N131" s="254" t="s">
        <v>38</v>
      </c>
      <c r="O131" s="92"/>
      <c r="P131" s="255">
        <f>O131*H131</f>
        <v>0</v>
      </c>
      <c r="Q131" s="255">
        <v>0</v>
      </c>
      <c r="R131" s="255">
        <f>Q131*H131</f>
        <v>0</v>
      </c>
      <c r="S131" s="255">
        <v>0</v>
      </c>
      <c r="T131" s="256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57" t="s">
        <v>180</v>
      </c>
      <c r="AT131" s="257" t="s">
        <v>176</v>
      </c>
      <c r="AU131" s="257" t="s">
        <v>80</v>
      </c>
      <c r="AY131" s="18" t="s">
        <v>174</v>
      </c>
      <c r="BE131" s="258">
        <f>IF(N131="základní",J131,0)</f>
        <v>0</v>
      </c>
      <c r="BF131" s="258">
        <f>IF(N131="snížená",J131,0)</f>
        <v>0</v>
      </c>
      <c r="BG131" s="258">
        <f>IF(N131="zákl. přenesená",J131,0)</f>
        <v>0</v>
      </c>
      <c r="BH131" s="258">
        <f>IF(N131="sníž. přenesená",J131,0)</f>
        <v>0</v>
      </c>
      <c r="BI131" s="258">
        <f>IF(N131="nulová",J131,0)</f>
        <v>0</v>
      </c>
      <c r="BJ131" s="18" t="s">
        <v>80</v>
      </c>
      <c r="BK131" s="258">
        <f>ROUND(I131*H131,2)</f>
        <v>0</v>
      </c>
      <c r="BL131" s="18" t="s">
        <v>180</v>
      </c>
      <c r="BM131" s="257" t="s">
        <v>270</v>
      </c>
    </row>
    <row r="132" spans="1:65" s="2" customFormat="1" ht="21.6" customHeight="1">
      <c r="A132" s="39"/>
      <c r="B132" s="40"/>
      <c r="C132" s="245" t="s">
        <v>73</v>
      </c>
      <c r="D132" s="245" t="s">
        <v>176</v>
      </c>
      <c r="E132" s="246" t="s">
        <v>1794</v>
      </c>
      <c r="F132" s="247" t="s">
        <v>1795</v>
      </c>
      <c r="G132" s="248" t="s">
        <v>188</v>
      </c>
      <c r="H132" s="249">
        <v>28</v>
      </c>
      <c r="I132" s="250"/>
      <c r="J132" s="251">
        <f>ROUND(I132*H132,2)</f>
        <v>0</v>
      </c>
      <c r="K132" s="252"/>
      <c r="L132" s="45"/>
      <c r="M132" s="253" t="s">
        <v>1</v>
      </c>
      <c r="N132" s="254" t="s">
        <v>38</v>
      </c>
      <c r="O132" s="92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7" t="s">
        <v>180</v>
      </c>
      <c r="AT132" s="257" t="s">
        <v>176</v>
      </c>
      <c r="AU132" s="257" t="s">
        <v>80</v>
      </c>
      <c r="AY132" s="18" t="s">
        <v>174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8" t="s">
        <v>80</v>
      </c>
      <c r="BK132" s="258">
        <f>ROUND(I132*H132,2)</f>
        <v>0</v>
      </c>
      <c r="BL132" s="18" t="s">
        <v>180</v>
      </c>
      <c r="BM132" s="257" t="s">
        <v>280</v>
      </c>
    </row>
    <row r="133" spans="1:65" s="2" customFormat="1" ht="21.6" customHeight="1">
      <c r="A133" s="39"/>
      <c r="B133" s="40"/>
      <c r="C133" s="245" t="s">
        <v>73</v>
      </c>
      <c r="D133" s="245" t="s">
        <v>176</v>
      </c>
      <c r="E133" s="246" t="s">
        <v>1796</v>
      </c>
      <c r="F133" s="247" t="s">
        <v>1797</v>
      </c>
      <c r="G133" s="248" t="s">
        <v>188</v>
      </c>
      <c r="H133" s="249">
        <v>45</v>
      </c>
      <c r="I133" s="250"/>
      <c r="J133" s="251">
        <f>ROUND(I133*H133,2)</f>
        <v>0</v>
      </c>
      <c r="K133" s="252"/>
      <c r="L133" s="45"/>
      <c r="M133" s="253" t="s">
        <v>1</v>
      </c>
      <c r="N133" s="254" t="s">
        <v>38</v>
      </c>
      <c r="O133" s="92"/>
      <c r="P133" s="255">
        <f>O133*H133</f>
        <v>0</v>
      </c>
      <c r="Q133" s="255">
        <v>0</v>
      </c>
      <c r="R133" s="255">
        <f>Q133*H133</f>
        <v>0</v>
      </c>
      <c r="S133" s="255">
        <v>0</v>
      </c>
      <c r="T133" s="256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57" t="s">
        <v>180</v>
      </c>
      <c r="AT133" s="257" t="s">
        <v>176</v>
      </c>
      <c r="AU133" s="257" t="s">
        <v>80</v>
      </c>
      <c r="AY133" s="18" t="s">
        <v>174</v>
      </c>
      <c r="BE133" s="258">
        <f>IF(N133="základní",J133,0)</f>
        <v>0</v>
      </c>
      <c r="BF133" s="258">
        <f>IF(N133="snížená",J133,0)</f>
        <v>0</v>
      </c>
      <c r="BG133" s="258">
        <f>IF(N133="zákl. přenesená",J133,0)</f>
        <v>0</v>
      </c>
      <c r="BH133" s="258">
        <f>IF(N133="sníž. přenesená",J133,0)</f>
        <v>0</v>
      </c>
      <c r="BI133" s="258">
        <f>IF(N133="nulová",J133,0)</f>
        <v>0</v>
      </c>
      <c r="BJ133" s="18" t="s">
        <v>80</v>
      </c>
      <c r="BK133" s="258">
        <f>ROUND(I133*H133,2)</f>
        <v>0</v>
      </c>
      <c r="BL133" s="18" t="s">
        <v>180</v>
      </c>
      <c r="BM133" s="257" t="s">
        <v>289</v>
      </c>
    </row>
    <row r="134" spans="1:65" s="2" customFormat="1" ht="43.2" customHeight="1">
      <c r="A134" s="39"/>
      <c r="B134" s="40"/>
      <c r="C134" s="245" t="s">
        <v>73</v>
      </c>
      <c r="D134" s="245" t="s">
        <v>176</v>
      </c>
      <c r="E134" s="246" t="s">
        <v>1798</v>
      </c>
      <c r="F134" s="247" t="s">
        <v>1799</v>
      </c>
      <c r="G134" s="248" t="s">
        <v>188</v>
      </c>
      <c r="H134" s="249">
        <v>47</v>
      </c>
      <c r="I134" s="250"/>
      <c r="J134" s="251">
        <f>ROUND(I134*H134,2)</f>
        <v>0</v>
      </c>
      <c r="K134" s="252"/>
      <c r="L134" s="45"/>
      <c r="M134" s="253" t="s">
        <v>1</v>
      </c>
      <c r="N134" s="254" t="s">
        <v>38</v>
      </c>
      <c r="O134" s="92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7" t="s">
        <v>180</v>
      </c>
      <c r="AT134" s="257" t="s">
        <v>176</v>
      </c>
      <c r="AU134" s="257" t="s">
        <v>80</v>
      </c>
      <c r="AY134" s="18" t="s">
        <v>174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8" t="s">
        <v>80</v>
      </c>
      <c r="BK134" s="258">
        <f>ROUND(I134*H134,2)</f>
        <v>0</v>
      </c>
      <c r="BL134" s="18" t="s">
        <v>180</v>
      </c>
      <c r="BM134" s="257" t="s">
        <v>297</v>
      </c>
    </row>
    <row r="135" spans="1:65" s="2" customFormat="1" ht="43.2" customHeight="1">
      <c r="A135" s="39"/>
      <c r="B135" s="40"/>
      <c r="C135" s="245" t="s">
        <v>73</v>
      </c>
      <c r="D135" s="245" t="s">
        <v>176</v>
      </c>
      <c r="E135" s="246" t="s">
        <v>1800</v>
      </c>
      <c r="F135" s="247" t="s">
        <v>1801</v>
      </c>
      <c r="G135" s="248" t="s">
        <v>987</v>
      </c>
      <c r="H135" s="249">
        <v>1</v>
      </c>
      <c r="I135" s="250"/>
      <c r="J135" s="251">
        <f>ROUND(I135*H135,2)</f>
        <v>0</v>
      </c>
      <c r="K135" s="252"/>
      <c r="L135" s="45"/>
      <c r="M135" s="253" t="s">
        <v>1</v>
      </c>
      <c r="N135" s="254" t="s">
        <v>38</v>
      </c>
      <c r="O135" s="92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7" t="s">
        <v>180</v>
      </c>
      <c r="AT135" s="257" t="s">
        <v>176</v>
      </c>
      <c r="AU135" s="257" t="s">
        <v>80</v>
      </c>
      <c r="AY135" s="18" t="s">
        <v>174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8" t="s">
        <v>80</v>
      </c>
      <c r="BK135" s="258">
        <f>ROUND(I135*H135,2)</f>
        <v>0</v>
      </c>
      <c r="BL135" s="18" t="s">
        <v>180</v>
      </c>
      <c r="BM135" s="257" t="s">
        <v>307</v>
      </c>
    </row>
    <row r="136" spans="1:65" s="2" customFormat="1" ht="32.4" customHeight="1">
      <c r="A136" s="39"/>
      <c r="B136" s="40"/>
      <c r="C136" s="245" t="s">
        <v>73</v>
      </c>
      <c r="D136" s="245" t="s">
        <v>176</v>
      </c>
      <c r="E136" s="246" t="s">
        <v>1802</v>
      </c>
      <c r="F136" s="247" t="s">
        <v>1803</v>
      </c>
      <c r="G136" s="248" t="s">
        <v>987</v>
      </c>
      <c r="H136" s="249">
        <v>1</v>
      </c>
      <c r="I136" s="250"/>
      <c r="J136" s="251">
        <f>ROUND(I136*H136,2)</f>
        <v>0</v>
      </c>
      <c r="K136" s="252"/>
      <c r="L136" s="45"/>
      <c r="M136" s="253" t="s">
        <v>1</v>
      </c>
      <c r="N136" s="254" t="s">
        <v>38</v>
      </c>
      <c r="O136" s="92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7" t="s">
        <v>180</v>
      </c>
      <c r="AT136" s="257" t="s">
        <v>176</v>
      </c>
      <c r="AU136" s="257" t="s">
        <v>80</v>
      </c>
      <c r="AY136" s="18" t="s">
        <v>174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8" t="s">
        <v>80</v>
      </c>
      <c r="BK136" s="258">
        <f>ROUND(I136*H136,2)</f>
        <v>0</v>
      </c>
      <c r="BL136" s="18" t="s">
        <v>180</v>
      </c>
      <c r="BM136" s="257" t="s">
        <v>315</v>
      </c>
    </row>
    <row r="137" spans="1:65" s="2" customFormat="1" ht="43.2" customHeight="1">
      <c r="A137" s="39"/>
      <c r="B137" s="40"/>
      <c r="C137" s="245" t="s">
        <v>73</v>
      </c>
      <c r="D137" s="245" t="s">
        <v>176</v>
      </c>
      <c r="E137" s="246" t="s">
        <v>1804</v>
      </c>
      <c r="F137" s="247" t="s">
        <v>1805</v>
      </c>
      <c r="G137" s="248" t="s">
        <v>883</v>
      </c>
      <c r="H137" s="249">
        <v>50</v>
      </c>
      <c r="I137" s="250"/>
      <c r="J137" s="251">
        <f>ROUND(I137*H137,2)</f>
        <v>0</v>
      </c>
      <c r="K137" s="252"/>
      <c r="L137" s="45"/>
      <c r="M137" s="253" t="s">
        <v>1</v>
      </c>
      <c r="N137" s="254" t="s">
        <v>38</v>
      </c>
      <c r="O137" s="92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7" t="s">
        <v>180</v>
      </c>
      <c r="AT137" s="257" t="s">
        <v>176</v>
      </c>
      <c r="AU137" s="257" t="s">
        <v>80</v>
      </c>
      <c r="AY137" s="18" t="s">
        <v>174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8" t="s">
        <v>80</v>
      </c>
      <c r="BK137" s="258">
        <f>ROUND(I137*H137,2)</f>
        <v>0</v>
      </c>
      <c r="BL137" s="18" t="s">
        <v>180</v>
      </c>
      <c r="BM137" s="257" t="s">
        <v>323</v>
      </c>
    </row>
    <row r="138" spans="1:65" s="2" customFormat="1" ht="75.6" customHeight="1">
      <c r="A138" s="39"/>
      <c r="B138" s="40"/>
      <c r="C138" s="245" t="s">
        <v>73</v>
      </c>
      <c r="D138" s="245" t="s">
        <v>176</v>
      </c>
      <c r="E138" s="246" t="s">
        <v>1806</v>
      </c>
      <c r="F138" s="247" t="s">
        <v>1807</v>
      </c>
      <c r="G138" s="248" t="s">
        <v>273</v>
      </c>
      <c r="H138" s="249">
        <v>50</v>
      </c>
      <c r="I138" s="250"/>
      <c r="J138" s="251">
        <f>ROUND(I138*H138,2)</f>
        <v>0</v>
      </c>
      <c r="K138" s="252"/>
      <c r="L138" s="45"/>
      <c r="M138" s="253" t="s">
        <v>1</v>
      </c>
      <c r="N138" s="254" t="s">
        <v>38</v>
      </c>
      <c r="O138" s="92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7" t="s">
        <v>180</v>
      </c>
      <c r="AT138" s="257" t="s">
        <v>176</v>
      </c>
      <c r="AU138" s="257" t="s">
        <v>80</v>
      </c>
      <c r="AY138" s="18" t="s">
        <v>174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8" t="s">
        <v>80</v>
      </c>
      <c r="BK138" s="258">
        <f>ROUND(I138*H138,2)</f>
        <v>0</v>
      </c>
      <c r="BL138" s="18" t="s">
        <v>180</v>
      </c>
      <c r="BM138" s="257" t="s">
        <v>332</v>
      </c>
    </row>
    <row r="139" spans="1:63" s="12" customFormat="1" ht="25.9" customHeight="1">
      <c r="A139" s="12"/>
      <c r="B139" s="229"/>
      <c r="C139" s="230"/>
      <c r="D139" s="231" t="s">
        <v>72</v>
      </c>
      <c r="E139" s="232" t="s">
        <v>1610</v>
      </c>
      <c r="F139" s="232" t="s">
        <v>1808</v>
      </c>
      <c r="G139" s="230"/>
      <c r="H139" s="230"/>
      <c r="I139" s="233"/>
      <c r="J139" s="234">
        <f>BK139</f>
        <v>0</v>
      </c>
      <c r="K139" s="230"/>
      <c r="L139" s="235"/>
      <c r="M139" s="236"/>
      <c r="N139" s="237"/>
      <c r="O139" s="237"/>
      <c r="P139" s="238">
        <f>SUM(P140:P153)</f>
        <v>0</v>
      </c>
      <c r="Q139" s="237"/>
      <c r="R139" s="238">
        <f>SUM(R140:R153)</f>
        <v>0</v>
      </c>
      <c r="S139" s="237"/>
      <c r="T139" s="239">
        <f>SUM(T140:T153)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40" t="s">
        <v>80</v>
      </c>
      <c r="AT139" s="241" t="s">
        <v>72</v>
      </c>
      <c r="AU139" s="241" t="s">
        <v>73</v>
      </c>
      <c r="AY139" s="240" t="s">
        <v>174</v>
      </c>
      <c r="BK139" s="242">
        <f>SUM(BK140:BK153)</f>
        <v>0</v>
      </c>
    </row>
    <row r="140" spans="1:65" s="2" customFormat="1" ht="54" customHeight="1">
      <c r="A140" s="39"/>
      <c r="B140" s="40"/>
      <c r="C140" s="245" t="s">
        <v>73</v>
      </c>
      <c r="D140" s="245" t="s">
        <v>176</v>
      </c>
      <c r="E140" s="246" t="s">
        <v>1809</v>
      </c>
      <c r="F140" s="247" t="s">
        <v>1810</v>
      </c>
      <c r="G140" s="248" t="s">
        <v>987</v>
      </c>
      <c r="H140" s="249">
        <v>1</v>
      </c>
      <c r="I140" s="250"/>
      <c r="J140" s="251">
        <f>ROUND(I140*H140,2)</f>
        <v>0</v>
      </c>
      <c r="K140" s="252"/>
      <c r="L140" s="45"/>
      <c r="M140" s="253" t="s">
        <v>1</v>
      </c>
      <c r="N140" s="254" t="s">
        <v>38</v>
      </c>
      <c r="O140" s="92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7" t="s">
        <v>180</v>
      </c>
      <c r="AT140" s="257" t="s">
        <v>176</v>
      </c>
      <c r="AU140" s="257" t="s">
        <v>80</v>
      </c>
      <c r="AY140" s="18" t="s">
        <v>174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8" t="s">
        <v>80</v>
      </c>
      <c r="BK140" s="258">
        <f>ROUND(I140*H140,2)</f>
        <v>0</v>
      </c>
      <c r="BL140" s="18" t="s">
        <v>180</v>
      </c>
      <c r="BM140" s="257" t="s">
        <v>341</v>
      </c>
    </row>
    <row r="141" spans="1:65" s="2" customFormat="1" ht="32.4" customHeight="1">
      <c r="A141" s="39"/>
      <c r="B141" s="40"/>
      <c r="C141" s="245" t="s">
        <v>73</v>
      </c>
      <c r="D141" s="245" t="s">
        <v>176</v>
      </c>
      <c r="E141" s="246" t="s">
        <v>1774</v>
      </c>
      <c r="F141" s="247" t="s">
        <v>1775</v>
      </c>
      <c r="G141" s="248" t="s">
        <v>987</v>
      </c>
      <c r="H141" s="249">
        <v>2</v>
      </c>
      <c r="I141" s="250"/>
      <c r="J141" s="251">
        <f>ROUND(I141*H141,2)</f>
        <v>0</v>
      </c>
      <c r="K141" s="252"/>
      <c r="L141" s="45"/>
      <c r="M141" s="253" t="s">
        <v>1</v>
      </c>
      <c r="N141" s="254" t="s">
        <v>38</v>
      </c>
      <c r="O141" s="92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7" t="s">
        <v>180</v>
      </c>
      <c r="AT141" s="257" t="s">
        <v>176</v>
      </c>
      <c r="AU141" s="257" t="s">
        <v>80</v>
      </c>
      <c r="AY141" s="18" t="s">
        <v>174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8" t="s">
        <v>80</v>
      </c>
      <c r="BK141" s="258">
        <f>ROUND(I141*H141,2)</f>
        <v>0</v>
      </c>
      <c r="BL141" s="18" t="s">
        <v>180</v>
      </c>
      <c r="BM141" s="257" t="s">
        <v>350</v>
      </c>
    </row>
    <row r="142" spans="1:65" s="2" customFormat="1" ht="32.4" customHeight="1">
      <c r="A142" s="39"/>
      <c r="B142" s="40"/>
      <c r="C142" s="245" t="s">
        <v>73</v>
      </c>
      <c r="D142" s="245" t="s">
        <v>176</v>
      </c>
      <c r="E142" s="246" t="s">
        <v>1811</v>
      </c>
      <c r="F142" s="247" t="s">
        <v>1812</v>
      </c>
      <c r="G142" s="248" t="s">
        <v>987</v>
      </c>
      <c r="H142" s="249">
        <v>2</v>
      </c>
      <c r="I142" s="250"/>
      <c r="J142" s="251">
        <f>ROUND(I142*H142,2)</f>
        <v>0</v>
      </c>
      <c r="K142" s="252"/>
      <c r="L142" s="45"/>
      <c r="M142" s="253" t="s">
        <v>1</v>
      </c>
      <c r="N142" s="254" t="s">
        <v>38</v>
      </c>
      <c r="O142" s="92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7" t="s">
        <v>180</v>
      </c>
      <c r="AT142" s="257" t="s">
        <v>176</v>
      </c>
      <c r="AU142" s="257" t="s">
        <v>80</v>
      </c>
      <c r="AY142" s="18" t="s">
        <v>174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8" t="s">
        <v>80</v>
      </c>
      <c r="BK142" s="258">
        <f>ROUND(I142*H142,2)</f>
        <v>0</v>
      </c>
      <c r="BL142" s="18" t="s">
        <v>180</v>
      </c>
      <c r="BM142" s="257" t="s">
        <v>359</v>
      </c>
    </row>
    <row r="143" spans="1:65" s="2" customFormat="1" ht="21.6" customHeight="1">
      <c r="A143" s="39"/>
      <c r="B143" s="40"/>
      <c r="C143" s="245" t="s">
        <v>73</v>
      </c>
      <c r="D143" s="245" t="s">
        <v>176</v>
      </c>
      <c r="E143" s="246" t="s">
        <v>1778</v>
      </c>
      <c r="F143" s="247" t="s">
        <v>1779</v>
      </c>
      <c r="G143" s="248" t="s">
        <v>987</v>
      </c>
      <c r="H143" s="249">
        <v>1</v>
      </c>
      <c r="I143" s="250"/>
      <c r="J143" s="251">
        <f>ROUND(I143*H143,2)</f>
        <v>0</v>
      </c>
      <c r="K143" s="252"/>
      <c r="L143" s="45"/>
      <c r="M143" s="253" t="s">
        <v>1</v>
      </c>
      <c r="N143" s="254" t="s">
        <v>38</v>
      </c>
      <c r="O143" s="92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7" t="s">
        <v>180</v>
      </c>
      <c r="AT143" s="257" t="s">
        <v>176</v>
      </c>
      <c r="AU143" s="257" t="s">
        <v>80</v>
      </c>
      <c r="AY143" s="18" t="s">
        <v>174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8" t="s">
        <v>80</v>
      </c>
      <c r="BK143" s="258">
        <f>ROUND(I143*H143,2)</f>
        <v>0</v>
      </c>
      <c r="BL143" s="18" t="s">
        <v>180</v>
      </c>
      <c r="BM143" s="257" t="s">
        <v>368</v>
      </c>
    </row>
    <row r="144" spans="1:65" s="2" customFormat="1" ht="43.2" customHeight="1">
      <c r="A144" s="39"/>
      <c r="B144" s="40"/>
      <c r="C144" s="245" t="s">
        <v>73</v>
      </c>
      <c r="D144" s="245" t="s">
        <v>176</v>
      </c>
      <c r="E144" s="246" t="s">
        <v>1782</v>
      </c>
      <c r="F144" s="247" t="s">
        <v>1783</v>
      </c>
      <c r="G144" s="248" t="s">
        <v>987</v>
      </c>
      <c r="H144" s="249">
        <v>1</v>
      </c>
      <c r="I144" s="250"/>
      <c r="J144" s="251">
        <f>ROUND(I144*H144,2)</f>
        <v>0</v>
      </c>
      <c r="K144" s="252"/>
      <c r="L144" s="45"/>
      <c r="M144" s="253" t="s">
        <v>1</v>
      </c>
      <c r="N144" s="254" t="s">
        <v>38</v>
      </c>
      <c r="O144" s="92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7" t="s">
        <v>180</v>
      </c>
      <c r="AT144" s="257" t="s">
        <v>176</v>
      </c>
      <c r="AU144" s="257" t="s">
        <v>80</v>
      </c>
      <c r="AY144" s="18" t="s">
        <v>174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8" t="s">
        <v>80</v>
      </c>
      <c r="BK144" s="258">
        <f>ROUND(I144*H144,2)</f>
        <v>0</v>
      </c>
      <c r="BL144" s="18" t="s">
        <v>180</v>
      </c>
      <c r="BM144" s="257" t="s">
        <v>378</v>
      </c>
    </row>
    <row r="145" spans="1:65" s="2" customFormat="1" ht="32.4" customHeight="1">
      <c r="A145" s="39"/>
      <c r="B145" s="40"/>
      <c r="C145" s="245" t="s">
        <v>73</v>
      </c>
      <c r="D145" s="245" t="s">
        <v>176</v>
      </c>
      <c r="E145" s="246" t="s">
        <v>1813</v>
      </c>
      <c r="F145" s="247" t="s">
        <v>1814</v>
      </c>
      <c r="G145" s="248" t="s">
        <v>987</v>
      </c>
      <c r="H145" s="249">
        <v>1</v>
      </c>
      <c r="I145" s="250"/>
      <c r="J145" s="251">
        <f>ROUND(I145*H145,2)</f>
        <v>0</v>
      </c>
      <c r="K145" s="252"/>
      <c r="L145" s="45"/>
      <c r="M145" s="253" t="s">
        <v>1</v>
      </c>
      <c r="N145" s="254" t="s">
        <v>38</v>
      </c>
      <c r="O145" s="92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7" t="s">
        <v>180</v>
      </c>
      <c r="AT145" s="257" t="s">
        <v>176</v>
      </c>
      <c r="AU145" s="257" t="s">
        <v>80</v>
      </c>
      <c r="AY145" s="18" t="s">
        <v>174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8" t="s">
        <v>80</v>
      </c>
      <c r="BK145" s="258">
        <f>ROUND(I145*H145,2)</f>
        <v>0</v>
      </c>
      <c r="BL145" s="18" t="s">
        <v>180</v>
      </c>
      <c r="BM145" s="257" t="s">
        <v>387</v>
      </c>
    </row>
    <row r="146" spans="1:65" s="2" customFormat="1" ht="32.4" customHeight="1">
      <c r="A146" s="39"/>
      <c r="B146" s="40"/>
      <c r="C146" s="245" t="s">
        <v>73</v>
      </c>
      <c r="D146" s="245" t="s">
        <v>176</v>
      </c>
      <c r="E146" s="246" t="s">
        <v>1786</v>
      </c>
      <c r="F146" s="247" t="s">
        <v>1787</v>
      </c>
      <c r="G146" s="248" t="s">
        <v>188</v>
      </c>
      <c r="H146" s="249">
        <v>45</v>
      </c>
      <c r="I146" s="250"/>
      <c r="J146" s="251">
        <f>ROUND(I146*H146,2)</f>
        <v>0</v>
      </c>
      <c r="K146" s="252"/>
      <c r="L146" s="45"/>
      <c r="M146" s="253" t="s">
        <v>1</v>
      </c>
      <c r="N146" s="254" t="s">
        <v>38</v>
      </c>
      <c r="O146" s="92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7" t="s">
        <v>180</v>
      </c>
      <c r="AT146" s="257" t="s">
        <v>176</v>
      </c>
      <c r="AU146" s="257" t="s">
        <v>80</v>
      </c>
      <c r="AY146" s="18" t="s">
        <v>174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8" t="s">
        <v>80</v>
      </c>
      <c r="BK146" s="258">
        <f>ROUND(I146*H146,2)</f>
        <v>0</v>
      </c>
      <c r="BL146" s="18" t="s">
        <v>180</v>
      </c>
      <c r="BM146" s="257" t="s">
        <v>401</v>
      </c>
    </row>
    <row r="147" spans="1:65" s="2" customFormat="1" ht="21.6" customHeight="1">
      <c r="A147" s="39"/>
      <c r="B147" s="40"/>
      <c r="C147" s="245" t="s">
        <v>73</v>
      </c>
      <c r="D147" s="245" t="s">
        <v>176</v>
      </c>
      <c r="E147" s="246" t="s">
        <v>1788</v>
      </c>
      <c r="F147" s="247" t="s">
        <v>1789</v>
      </c>
      <c r="G147" s="248" t="s">
        <v>987</v>
      </c>
      <c r="H147" s="249">
        <v>2</v>
      </c>
      <c r="I147" s="250"/>
      <c r="J147" s="251">
        <f>ROUND(I147*H147,2)</f>
        <v>0</v>
      </c>
      <c r="K147" s="252"/>
      <c r="L147" s="45"/>
      <c r="M147" s="253" t="s">
        <v>1</v>
      </c>
      <c r="N147" s="254" t="s">
        <v>38</v>
      </c>
      <c r="O147" s="92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7" t="s">
        <v>180</v>
      </c>
      <c r="AT147" s="257" t="s">
        <v>176</v>
      </c>
      <c r="AU147" s="257" t="s">
        <v>80</v>
      </c>
      <c r="AY147" s="18" t="s">
        <v>174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8" t="s">
        <v>80</v>
      </c>
      <c r="BK147" s="258">
        <f>ROUND(I147*H147,2)</f>
        <v>0</v>
      </c>
      <c r="BL147" s="18" t="s">
        <v>180</v>
      </c>
      <c r="BM147" s="257" t="s">
        <v>606</v>
      </c>
    </row>
    <row r="148" spans="1:65" s="2" customFormat="1" ht="54" customHeight="1">
      <c r="A148" s="39"/>
      <c r="B148" s="40"/>
      <c r="C148" s="245" t="s">
        <v>73</v>
      </c>
      <c r="D148" s="245" t="s">
        <v>176</v>
      </c>
      <c r="E148" s="246" t="s">
        <v>1790</v>
      </c>
      <c r="F148" s="247" t="s">
        <v>1791</v>
      </c>
      <c r="G148" s="248" t="s">
        <v>987</v>
      </c>
      <c r="H148" s="249">
        <v>2</v>
      </c>
      <c r="I148" s="250"/>
      <c r="J148" s="251">
        <f>ROUND(I148*H148,2)</f>
        <v>0</v>
      </c>
      <c r="K148" s="252"/>
      <c r="L148" s="45"/>
      <c r="M148" s="253" t="s">
        <v>1</v>
      </c>
      <c r="N148" s="254" t="s">
        <v>38</v>
      </c>
      <c r="O148" s="92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7" t="s">
        <v>180</v>
      </c>
      <c r="AT148" s="257" t="s">
        <v>176</v>
      </c>
      <c r="AU148" s="257" t="s">
        <v>80</v>
      </c>
      <c r="AY148" s="18" t="s">
        <v>174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8" t="s">
        <v>80</v>
      </c>
      <c r="BK148" s="258">
        <f>ROUND(I148*H148,2)</f>
        <v>0</v>
      </c>
      <c r="BL148" s="18" t="s">
        <v>180</v>
      </c>
      <c r="BM148" s="257" t="s">
        <v>616</v>
      </c>
    </row>
    <row r="149" spans="1:65" s="2" customFormat="1" ht="54" customHeight="1">
      <c r="A149" s="39"/>
      <c r="B149" s="40"/>
      <c r="C149" s="245" t="s">
        <v>73</v>
      </c>
      <c r="D149" s="245" t="s">
        <v>176</v>
      </c>
      <c r="E149" s="246" t="s">
        <v>1792</v>
      </c>
      <c r="F149" s="247" t="s">
        <v>1793</v>
      </c>
      <c r="G149" s="248" t="s">
        <v>987</v>
      </c>
      <c r="H149" s="249">
        <v>2</v>
      </c>
      <c r="I149" s="250"/>
      <c r="J149" s="251">
        <f>ROUND(I149*H149,2)</f>
        <v>0</v>
      </c>
      <c r="K149" s="252"/>
      <c r="L149" s="45"/>
      <c r="M149" s="253" t="s">
        <v>1</v>
      </c>
      <c r="N149" s="254" t="s">
        <v>38</v>
      </c>
      <c r="O149" s="92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7" t="s">
        <v>180</v>
      </c>
      <c r="AT149" s="257" t="s">
        <v>176</v>
      </c>
      <c r="AU149" s="257" t="s">
        <v>80</v>
      </c>
      <c r="AY149" s="18" t="s">
        <v>174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8" t="s">
        <v>80</v>
      </c>
      <c r="BK149" s="258">
        <f>ROUND(I149*H149,2)</f>
        <v>0</v>
      </c>
      <c r="BL149" s="18" t="s">
        <v>180</v>
      </c>
      <c r="BM149" s="257" t="s">
        <v>627</v>
      </c>
    </row>
    <row r="150" spans="1:65" s="2" customFormat="1" ht="21.6" customHeight="1">
      <c r="A150" s="39"/>
      <c r="B150" s="40"/>
      <c r="C150" s="245" t="s">
        <v>73</v>
      </c>
      <c r="D150" s="245" t="s">
        <v>176</v>
      </c>
      <c r="E150" s="246" t="s">
        <v>1794</v>
      </c>
      <c r="F150" s="247" t="s">
        <v>1795</v>
      </c>
      <c r="G150" s="248" t="s">
        <v>188</v>
      </c>
      <c r="H150" s="249">
        <v>27</v>
      </c>
      <c r="I150" s="250"/>
      <c r="J150" s="251">
        <f>ROUND(I150*H150,2)</f>
        <v>0</v>
      </c>
      <c r="K150" s="252"/>
      <c r="L150" s="45"/>
      <c r="M150" s="253" t="s">
        <v>1</v>
      </c>
      <c r="N150" s="254" t="s">
        <v>38</v>
      </c>
      <c r="O150" s="92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7" t="s">
        <v>180</v>
      </c>
      <c r="AT150" s="257" t="s">
        <v>176</v>
      </c>
      <c r="AU150" s="257" t="s">
        <v>80</v>
      </c>
      <c r="AY150" s="18" t="s">
        <v>174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8" t="s">
        <v>80</v>
      </c>
      <c r="BK150" s="258">
        <f>ROUND(I150*H150,2)</f>
        <v>0</v>
      </c>
      <c r="BL150" s="18" t="s">
        <v>180</v>
      </c>
      <c r="BM150" s="257" t="s">
        <v>636</v>
      </c>
    </row>
    <row r="151" spans="1:65" s="2" customFormat="1" ht="21.6" customHeight="1">
      <c r="A151" s="39"/>
      <c r="B151" s="40"/>
      <c r="C151" s="245" t="s">
        <v>73</v>
      </c>
      <c r="D151" s="245" t="s">
        <v>176</v>
      </c>
      <c r="E151" s="246" t="s">
        <v>1796</v>
      </c>
      <c r="F151" s="247" t="s">
        <v>1797</v>
      </c>
      <c r="G151" s="248" t="s">
        <v>188</v>
      </c>
      <c r="H151" s="249">
        <v>42</v>
      </c>
      <c r="I151" s="250"/>
      <c r="J151" s="251">
        <f>ROUND(I151*H151,2)</f>
        <v>0</v>
      </c>
      <c r="K151" s="252"/>
      <c r="L151" s="45"/>
      <c r="M151" s="253" t="s">
        <v>1</v>
      </c>
      <c r="N151" s="254" t="s">
        <v>38</v>
      </c>
      <c r="O151" s="92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7" t="s">
        <v>180</v>
      </c>
      <c r="AT151" s="257" t="s">
        <v>176</v>
      </c>
      <c r="AU151" s="257" t="s">
        <v>80</v>
      </c>
      <c r="AY151" s="18" t="s">
        <v>174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8" t="s">
        <v>80</v>
      </c>
      <c r="BK151" s="258">
        <f>ROUND(I151*H151,2)</f>
        <v>0</v>
      </c>
      <c r="BL151" s="18" t="s">
        <v>180</v>
      </c>
      <c r="BM151" s="257" t="s">
        <v>644</v>
      </c>
    </row>
    <row r="152" spans="1:65" s="2" customFormat="1" ht="43.2" customHeight="1">
      <c r="A152" s="39"/>
      <c r="B152" s="40"/>
      <c r="C152" s="245" t="s">
        <v>73</v>
      </c>
      <c r="D152" s="245" t="s">
        <v>176</v>
      </c>
      <c r="E152" s="246" t="s">
        <v>1798</v>
      </c>
      <c r="F152" s="247" t="s">
        <v>1799</v>
      </c>
      <c r="G152" s="248" t="s">
        <v>188</v>
      </c>
      <c r="H152" s="249">
        <v>45</v>
      </c>
      <c r="I152" s="250"/>
      <c r="J152" s="251">
        <f>ROUND(I152*H152,2)</f>
        <v>0</v>
      </c>
      <c r="K152" s="252"/>
      <c r="L152" s="45"/>
      <c r="M152" s="253" t="s">
        <v>1</v>
      </c>
      <c r="N152" s="254" t="s">
        <v>38</v>
      </c>
      <c r="O152" s="92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7" t="s">
        <v>180</v>
      </c>
      <c r="AT152" s="257" t="s">
        <v>176</v>
      </c>
      <c r="AU152" s="257" t="s">
        <v>80</v>
      </c>
      <c r="AY152" s="18" t="s">
        <v>174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8" t="s">
        <v>80</v>
      </c>
      <c r="BK152" s="258">
        <f>ROUND(I152*H152,2)</f>
        <v>0</v>
      </c>
      <c r="BL152" s="18" t="s">
        <v>180</v>
      </c>
      <c r="BM152" s="257" t="s">
        <v>653</v>
      </c>
    </row>
    <row r="153" spans="1:65" s="2" customFormat="1" ht="75.6" customHeight="1">
      <c r="A153" s="39"/>
      <c r="B153" s="40"/>
      <c r="C153" s="245" t="s">
        <v>73</v>
      </c>
      <c r="D153" s="245" t="s">
        <v>176</v>
      </c>
      <c r="E153" s="246" t="s">
        <v>1806</v>
      </c>
      <c r="F153" s="247" t="s">
        <v>1807</v>
      </c>
      <c r="G153" s="248" t="s">
        <v>273</v>
      </c>
      <c r="H153" s="249">
        <v>50</v>
      </c>
      <c r="I153" s="250"/>
      <c r="J153" s="251">
        <f>ROUND(I153*H153,2)</f>
        <v>0</v>
      </c>
      <c r="K153" s="252"/>
      <c r="L153" s="45"/>
      <c r="M153" s="253" t="s">
        <v>1</v>
      </c>
      <c r="N153" s="254" t="s">
        <v>38</v>
      </c>
      <c r="O153" s="92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7" t="s">
        <v>180</v>
      </c>
      <c r="AT153" s="257" t="s">
        <v>176</v>
      </c>
      <c r="AU153" s="257" t="s">
        <v>80</v>
      </c>
      <c r="AY153" s="18" t="s">
        <v>174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8" t="s">
        <v>80</v>
      </c>
      <c r="BK153" s="258">
        <f>ROUND(I153*H153,2)</f>
        <v>0</v>
      </c>
      <c r="BL153" s="18" t="s">
        <v>180</v>
      </c>
      <c r="BM153" s="257" t="s">
        <v>661</v>
      </c>
    </row>
    <row r="154" spans="1:63" s="12" customFormat="1" ht="25.9" customHeight="1">
      <c r="A154" s="12"/>
      <c r="B154" s="229"/>
      <c r="C154" s="230"/>
      <c r="D154" s="231" t="s">
        <v>72</v>
      </c>
      <c r="E154" s="232" t="s">
        <v>1626</v>
      </c>
      <c r="F154" s="232" t="s">
        <v>1815</v>
      </c>
      <c r="G154" s="230"/>
      <c r="H154" s="230"/>
      <c r="I154" s="233"/>
      <c r="J154" s="234">
        <f>BK154</f>
        <v>0</v>
      </c>
      <c r="K154" s="230"/>
      <c r="L154" s="235"/>
      <c r="M154" s="236"/>
      <c r="N154" s="237"/>
      <c r="O154" s="237"/>
      <c r="P154" s="238">
        <f>SUM(P155:P160)</f>
        <v>0</v>
      </c>
      <c r="Q154" s="237"/>
      <c r="R154" s="238">
        <f>SUM(R155:R160)</f>
        <v>0</v>
      </c>
      <c r="S154" s="237"/>
      <c r="T154" s="239">
        <f>SUM(T155:T160)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40" t="s">
        <v>80</v>
      </c>
      <c r="AT154" s="241" t="s">
        <v>72</v>
      </c>
      <c r="AU154" s="241" t="s">
        <v>73</v>
      </c>
      <c r="AY154" s="240" t="s">
        <v>174</v>
      </c>
      <c r="BK154" s="242">
        <f>SUM(BK155:BK160)</f>
        <v>0</v>
      </c>
    </row>
    <row r="155" spans="1:65" s="2" customFormat="1" ht="14.4" customHeight="1">
      <c r="A155" s="39"/>
      <c r="B155" s="40"/>
      <c r="C155" s="245" t="s">
        <v>73</v>
      </c>
      <c r="D155" s="245" t="s">
        <v>176</v>
      </c>
      <c r="E155" s="246" t="s">
        <v>1816</v>
      </c>
      <c r="F155" s="247" t="s">
        <v>1817</v>
      </c>
      <c r="G155" s="248" t="s">
        <v>1187</v>
      </c>
      <c r="H155" s="249">
        <v>10</v>
      </c>
      <c r="I155" s="250"/>
      <c r="J155" s="251">
        <f>ROUND(I155*H155,2)</f>
        <v>0</v>
      </c>
      <c r="K155" s="252"/>
      <c r="L155" s="45"/>
      <c r="M155" s="253" t="s">
        <v>1</v>
      </c>
      <c r="N155" s="254" t="s">
        <v>38</v>
      </c>
      <c r="O155" s="92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57" t="s">
        <v>180</v>
      </c>
      <c r="AT155" s="257" t="s">
        <v>176</v>
      </c>
      <c r="AU155" s="257" t="s">
        <v>80</v>
      </c>
      <c r="AY155" s="18" t="s">
        <v>174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8" t="s">
        <v>80</v>
      </c>
      <c r="BK155" s="258">
        <f>ROUND(I155*H155,2)</f>
        <v>0</v>
      </c>
      <c r="BL155" s="18" t="s">
        <v>180</v>
      </c>
      <c r="BM155" s="257" t="s">
        <v>670</v>
      </c>
    </row>
    <row r="156" spans="1:65" s="2" customFormat="1" ht="14.4" customHeight="1">
      <c r="A156" s="39"/>
      <c r="B156" s="40"/>
      <c r="C156" s="245" t="s">
        <v>80</v>
      </c>
      <c r="D156" s="245" t="s">
        <v>176</v>
      </c>
      <c r="E156" s="246" t="s">
        <v>1818</v>
      </c>
      <c r="F156" s="247" t="s">
        <v>1819</v>
      </c>
      <c r="G156" s="248" t="s">
        <v>1820</v>
      </c>
      <c r="H156" s="249">
        <v>1</v>
      </c>
      <c r="I156" s="250"/>
      <c r="J156" s="251">
        <f>ROUND(I156*H156,2)</f>
        <v>0</v>
      </c>
      <c r="K156" s="252"/>
      <c r="L156" s="45"/>
      <c r="M156" s="253" t="s">
        <v>1</v>
      </c>
      <c r="N156" s="254" t="s">
        <v>38</v>
      </c>
      <c r="O156" s="92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7" t="s">
        <v>180</v>
      </c>
      <c r="AT156" s="257" t="s">
        <v>176</v>
      </c>
      <c r="AU156" s="257" t="s">
        <v>80</v>
      </c>
      <c r="AY156" s="18" t="s">
        <v>174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8" t="s">
        <v>80</v>
      </c>
      <c r="BK156" s="258">
        <f>ROUND(I156*H156,2)</f>
        <v>0</v>
      </c>
      <c r="BL156" s="18" t="s">
        <v>180</v>
      </c>
      <c r="BM156" s="257" t="s">
        <v>1821</v>
      </c>
    </row>
    <row r="157" spans="1:65" s="2" customFormat="1" ht="14.4" customHeight="1">
      <c r="A157" s="39"/>
      <c r="B157" s="40"/>
      <c r="C157" s="245" t="s">
        <v>73</v>
      </c>
      <c r="D157" s="245" t="s">
        <v>176</v>
      </c>
      <c r="E157" s="246" t="s">
        <v>1822</v>
      </c>
      <c r="F157" s="247" t="s">
        <v>1823</v>
      </c>
      <c r="G157" s="248" t="s">
        <v>1187</v>
      </c>
      <c r="H157" s="249">
        <v>4</v>
      </c>
      <c r="I157" s="250"/>
      <c r="J157" s="251">
        <f>ROUND(I157*H157,2)</f>
        <v>0</v>
      </c>
      <c r="K157" s="252"/>
      <c r="L157" s="45"/>
      <c r="M157" s="253" t="s">
        <v>1</v>
      </c>
      <c r="N157" s="254" t="s">
        <v>38</v>
      </c>
      <c r="O157" s="92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7" t="s">
        <v>180</v>
      </c>
      <c r="AT157" s="257" t="s">
        <v>176</v>
      </c>
      <c r="AU157" s="257" t="s">
        <v>80</v>
      </c>
      <c r="AY157" s="18" t="s">
        <v>174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8" t="s">
        <v>80</v>
      </c>
      <c r="BK157" s="258">
        <f>ROUND(I157*H157,2)</f>
        <v>0</v>
      </c>
      <c r="BL157" s="18" t="s">
        <v>180</v>
      </c>
      <c r="BM157" s="257" t="s">
        <v>678</v>
      </c>
    </row>
    <row r="158" spans="1:65" s="2" customFormat="1" ht="21.6" customHeight="1">
      <c r="A158" s="39"/>
      <c r="B158" s="40"/>
      <c r="C158" s="245" t="s">
        <v>73</v>
      </c>
      <c r="D158" s="245" t="s">
        <v>176</v>
      </c>
      <c r="E158" s="246" t="s">
        <v>1824</v>
      </c>
      <c r="F158" s="247" t="s">
        <v>1825</v>
      </c>
      <c r="G158" s="248" t="s">
        <v>1187</v>
      </c>
      <c r="H158" s="249">
        <v>10</v>
      </c>
      <c r="I158" s="250"/>
      <c r="J158" s="251">
        <f>ROUND(I158*H158,2)</f>
        <v>0</v>
      </c>
      <c r="K158" s="252"/>
      <c r="L158" s="45"/>
      <c r="M158" s="253" t="s">
        <v>1</v>
      </c>
      <c r="N158" s="254" t="s">
        <v>38</v>
      </c>
      <c r="O158" s="92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7" t="s">
        <v>180</v>
      </c>
      <c r="AT158" s="257" t="s">
        <v>176</v>
      </c>
      <c r="AU158" s="257" t="s">
        <v>80</v>
      </c>
      <c r="AY158" s="18" t="s">
        <v>174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8" t="s">
        <v>80</v>
      </c>
      <c r="BK158" s="258">
        <f>ROUND(I158*H158,2)</f>
        <v>0</v>
      </c>
      <c r="BL158" s="18" t="s">
        <v>180</v>
      </c>
      <c r="BM158" s="257" t="s">
        <v>686</v>
      </c>
    </row>
    <row r="159" spans="1:65" s="2" customFormat="1" ht="43.2" customHeight="1">
      <c r="A159" s="39"/>
      <c r="B159" s="40"/>
      <c r="C159" s="245" t="s">
        <v>73</v>
      </c>
      <c r="D159" s="245" t="s">
        <v>176</v>
      </c>
      <c r="E159" s="246" t="s">
        <v>1826</v>
      </c>
      <c r="F159" s="247" t="s">
        <v>1827</v>
      </c>
      <c r="G159" s="248" t="s">
        <v>1187</v>
      </c>
      <c r="H159" s="249">
        <v>6</v>
      </c>
      <c r="I159" s="250"/>
      <c r="J159" s="251">
        <f>ROUND(I159*H159,2)</f>
        <v>0</v>
      </c>
      <c r="K159" s="252"/>
      <c r="L159" s="45"/>
      <c r="M159" s="253" t="s">
        <v>1</v>
      </c>
      <c r="N159" s="254" t="s">
        <v>38</v>
      </c>
      <c r="O159" s="92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7" t="s">
        <v>180</v>
      </c>
      <c r="AT159" s="257" t="s">
        <v>176</v>
      </c>
      <c r="AU159" s="257" t="s">
        <v>80</v>
      </c>
      <c r="AY159" s="18" t="s">
        <v>174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8" t="s">
        <v>80</v>
      </c>
      <c r="BK159" s="258">
        <f>ROUND(I159*H159,2)</f>
        <v>0</v>
      </c>
      <c r="BL159" s="18" t="s">
        <v>180</v>
      </c>
      <c r="BM159" s="257" t="s">
        <v>694</v>
      </c>
    </row>
    <row r="160" spans="1:65" s="2" customFormat="1" ht="14.4" customHeight="1">
      <c r="A160" s="39"/>
      <c r="B160" s="40"/>
      <c r="C160" s="245" t="s">
        <v>73</v>
      </c>
      <c r="D160" s="245" t="s">
        <v>176</v>
      </c>
      <c r="E160" s="246" t="s">
        <v>1828</v>
      </c>
      <c r="F160" s="247" t="s">
        <v>1829</v>
      </c>
      <c r="G160" s="248" t="s">
        <v>1830</v>
      </c>
      <c r="H160" s="249">
        <v>1</v>
      </c>
      <c r="I160" s="250"/>
      <c r="J160" s="251">
        <f>ROUND(I160*H160,2)</f>
        <v>0</v>
      </c>
      <c r="K160" s="252"/>
      <c r="L160" s="45"/>
      <c r="M160" s="297" t="s">
        <v>1</v>
      </c>
      <c r="N160" s="298" t="s">
        <v>38</v>
      </c>
      <c r="O160" s="299"/>
      <c r="P160" s="300">
        <f>O160*H160</f>
        <v>0</v>
      </c>
      <c r="Q160" s="300">
        <v>0</v>
      </c>
      <c r="R160" s="300">
        <f>Q160*H160</f>
        <v>0</v>
      </c>
      <c r="S160" s="300">
        <v>0</v>
      </c>
      <c r="T160" s="30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7" t="s">
        <v>180</v>
      </c>
      <c r="AT160" s="257" t="s">
        <v>176</v>
      </c>
      <c r="AU160" s="257" t="s">
        <v>80</v>
      </c>
      <c r="AY160" s="18" t="s">
        <v>174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8" t="s">
        <v>80</v>
      </c>
      <c r="BK160" s="258">
        <f>ROUND(I160*H160,2)</f>
        <v>0</v>
      </c>
      <c r="BL160" s="18" t="s">
        <v>180</v>
      </c>
      <c r="BM160" s="257" t="s">
        <v>702</v>
      </c>
    </row>
    <row r="161" spans="1:31" s="2" customFormat="1" ht="6.95" customHeight="1">
      <c r="A161" s="39"/>
      <c r="B161" s="67"/>
      <c r="C161" s="68"/>
      <c r="D161" s="68"/>
      <c r="E161" s="68"/>
      <c r="F161" s="68"/>
      <c r="G161" s="68"/>
      <c r="H161" s="68"/>
      <c r="I161" s="193"/>
      <c r="J161" s="68"/>
      <c r="K161" s="68"/>
      <c r="L161" s="45"/>
      <c r="M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</row>
  </sheetData>
  <sheetProtection password="CC35" sheet="1" objects="1" scenarios="1" formatColumns="0" formatRows="0" autoFilter="0"/>
  <autoFilter ref="C118:K160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Martin-PC\Martin</dc:creator>
  <cp:keywords/>
  <dc:description/>
  <cp:lastModifiedBy>Martin-PC\Martin</cp:lastModifiedBy>
  <dcterms:created xsi:type="dcterms:W3CDTF">2020-10-13T12:43:42Z</dcterms:created>
  <dcterms:modified xsi:type="dcterms:W3CDTF">2020-10-13T12:44:02Z</dcterms:modified>
  <cp:category/>
  <cp:version/>
  <cp:contentType/>
  <cp:contentStatus/>
</cp:coreProperties>
</file>