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7490" windowHeight="296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práce'!$B$1:$N$19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<sst xmlns="http://schemas.openxmlformats.org/spreadsheetml/2006/main" count="84" uniqueCount="59">
  <si>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</si>
  <si>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</si>
  <si>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</si>
  <si>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</si>
  <si>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</si>
  <si>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</si>
  <si>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</si>
  <si>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</si>
  <si>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</si>
  <si>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</si>
  <si>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</si>
  <si>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</si>
  <si>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</si>
  <si>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</si>
  <si>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</si>
  <si>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</si>
  <si>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</si>
  <si>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</si>
  <si>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</si>
  <si>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</si>
  <si>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</si>
  <si>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</si>
  <si>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</si>
  <si>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</si>
  <si>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</si>
  <si>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</si>
  <si>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</si>
  <si>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</si>
  <si>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</si>
  <si>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</si>
  <si>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</si>
  <si>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</si>
  <si>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</si>
  <si>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</si>
  <si>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</si>
  <si>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</si>
  <si>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</si>
  <si>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</si>
  <si>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</si>
  <si>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</si>
  <si>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</si>
  <si>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</si>
  <si>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</si>
  <si>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</si>
  <si>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</si>
  <si>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</si>
  <si>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</si>
  <si>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</si>
  <si>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</si>
  <si>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</si>
  <si>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</si>
  <si>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</si>
  <si>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</si>
  <si>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T-1511a</t>
  </si>
  <si>
    <t>T-1511b</t>
  </si>
  <si>
    <t xml:space="preserve"> </t>
  </si>
  <si>
    <t>Kardiotokografy / fetální monitory pro Oblastní nemocnici Náchod</t>
  </si>
  <si>
    <t>kardiotokograf (CTG) / fetální monitor</t>
  </si>
  <si>
    <t>kardiotokograf (CTG) / fetální monitor s telemetrií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</si>
</sst>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6" xfId="0" applyNumberFormat="1" applyFont="1" applyFill="1" applyBorder="1" applyAlignment="1" applyProtection="1">
      <alignment horizontal="right" vertical="center" wrapText="1"/>
      <protection/>
    </xf>
    <xf numFmtId="2" fontId="5" fillId="7" borderId="27" xfId="0" applyNumberFormat="1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6" borderId="30" xfId="0" applyFont="1" applyFill="1" applyBorder="1" applyAlignment="1">
      <alignment horizontal="center" wrapText="1"/>
    </xf>
    <xf numFmtId="4" fontId="5" fillId="7" borderId="31" xfId="0" applyNumberFormat="1" applyFont="1" applyFill="1" applyBorder="1" applyAlignment="1" applyProtection="1">
      <alignment horizontal="right" vertical="center"/>
      <protection locked="0"/>
    </xf>
    <xf numFmtId="4" fontId="5" fillId="2" borderId="32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" fontId="5" fillId="7" borderId="33" xfId="0" applyNumberFormat="1" applyFont="1" applyFill="1" applyBorder="1" applyAlignment="1" applyProtection="1">
      <alignment horizontal="right" vertical="center"/>
      <protection locked="0"/>
    </xf>
    <xf numFmtId="2" fontId="5" fillId="7" borderId="34" xfId="0" applyNumberFormat="1" applyFont="1" applyFill="1" applyBorder="1" applyAlignment="1" applyProtection="1">
      <alignment horizontal="right" vertical="center" wrapText="1"/>
      <protection/>
    </xf>
    <xf numFmtId="2" fontId="5" fillId="7" borderId="35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6" xfId="0" applyNumberFormat="1" applyFont="1" applyFill="1" applyBorder="1" applyAlignment="1" applyProtection="1">
      <alignment horizontal="left" vertical="center" wrapText="1"/>
      <protection/>
    </xf>
    <xf numFmtId="4" fontId="5" fillId="2" borderId="13" xfId="0" applyNumberFormat="1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48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9" fillId="4" borderId="56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7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8" sqref="B8:D8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3" t="s">
        <v>30</v>
      </c>
      <c r="C1" s="93"/>
      <c r="D1" s="93"/>
      <c r="E1" s="93"/>
      <c r="F1" s="93"/>
      <c r="G1" s="93"/>
      <c r="H1" s="93"/>
    </row>
    <row r="2" spans="2:8" s="2" customFormat="1" ht="30" customHeight="1">
      <c r="B2" s="92" t="s">
        <v>4</v>
      </c>
      <c r="C2" s="92"/>
      <c r="D2" s="94" t="s">
        <v>56</v>
      </c>
      <c r="E2" s="94"/>
      <c r="F2" s="94"/>
      <c r="G2" s="94"/>
      <c r="H2" s="94"/>
    </row>
    <row r="3" spans="2:8" s="2" customFormat="1" ht="15">
      <c r="B3" s="92" t="s">
        <v>0</v>
      </c>
      <c r="C3" s="92"/>
      <c r="D3" s="95" t="s">
        <v>1</v>
      </c>
      <c r="E3" s="95"/>
      <c r="F3" s="95"/>
      <c r="G3" s="95"/>
      <c r="H3" s="95"/>
    </row>
    <row r="4" spans="2:8" s="2" customFormat="1" ht="15">
      <c r="B4" s="92" t="s">
        <v>26</v>
      </c>
      <c r="C4" s="92"/>
      <c r="D4" s="55"/>
      <c r="E4" s="56" t="s">
        <v>7</v>
      </c>
      <c r="F4" s="56" t="s">
        <v>8</v>
      </c>
      <c r="G4" s="27" t="s">
        <v>5</v>
      </c>
      <c r="H4" s="57"/>
    </row>
    <row r="5" spans="2:8" s="2" customFormat="1" ht="24" customHeight="1">
      <c r="B5" s="44"/>
      <c r="C5" s="44"/>
      <c r="D5" s="44"/>
      <c r="G5" s="44"/>
      <c r="H5" s="44"/>
    </row>
    <row r="6" spans="2:8" s="2" customFormat="1" ht="21" customHeight="1">
      <c r="B6" s="49"/>
      <c r="C6" s="49"/>
      <c r="D6" s="49"/>
      <c r="E6" s="50" t="s">
        <v>38</v>
      </c>
      <c r="F6" s="50" t="s">
        <v>39</v>
      </c>
      <c r="G6" s="22"/>
      <c r="H6" s="22"/>
    </row>
    <row r="7" spans="2:8" s="2" customFormat="1" ht="21" customHeight="1">
      <c r="B7" s="85" t="s">
        <v>31</v>
      </c>
      <c r="C7" s="86"/>
      <c r="D7" s="87"/>
      <c r="E7" s="47">
        <f>'A - soupis dodávek'!H9</f>
        <v>0</v>
      </c>
      <c r="F7" s="53">
        <f>'A - soupis dodávek'!K9</f>
        <v>0</v>
      </c>
      <c r="G7" s="51"/>
      <c r="H7" s="52"/>
    </row>
    <row r="8" spans="2:8" s="2" customFormat="1" ht="21" customHeight="1">
      <c r="B8" s="85" t="s">
        <v>32</v>
      </c>
      <c r="C8" s="86"/>
      <c r="D8" s="87"/>
      <c r="E8" s="47">
        <f>'B - servisní práce'!I15</f>
        <v>0</v>
      </c>
      <c r="F8" s="53">
        <f>E8*1.21</f>
        <v>0</v>
      </c>
      <c r="G8" s="51"/>
      <c r="H8" s="52"/>
    </row>
    <row r="9" spans="2:8" s="2" customFormat="1" ht="21" customHeight="1">
      <c r="B9" s="46"/>
      <c r="C9" s="88" t="s">
        <v>37</v>
      </c>
      <c r="D9" s="89"/>
      <c r="E9" s="48">
        <f>'B - servisní práce'!I12</f>
        <v>0</v>
      </c>
      <c r="F9" s="48">
        <f aca="true" t="shared" si="0" ref="F9:F11">E9*1.21</f>
        <v>0</v>
      </c>
      <c r="G9" s="51"/>
      <c r="H9" s="52"/>
    </row>
    <row r="10" spans="2:8" s="2" customFormat="1" ht="21" customHeight="1">
      <c r="B10" s="45"/>
      <c r="C10" s="90" t="s">
        <v>48</v>
      </c>
      <c r="D10" s="91"/>
      <c r="E10" s="48">
        <f>'B - servisní práce'!L12</f>
        <v>0</v>
      </c>
      <c r="F10" s="48">
        <f t="shared" si="0"/>
        <v>0</v>
      </c>
      <c r="G10" s="51"/>
      <c r="H10" s="52"/>
    </row>
    <row r="11" spans="2:8" s="2" customFormat="1" ht="21" customHeight="1">
      <c r="B11" s="45"/>
      <c r="C11" s="90" t="s">
        <v>49</v>
      </c>
      <c r="D11" s="91"/>
      <c r="E11" s="48">
        <f>'B - servisní práce'!N12</f>
        <v>0</v>
      </c>
      <c r="F11" s="48">
        <f t="shared" si="0"/>
        <v>0</v>
      </c>
      <c r="G11" s="51"/>
      <c r="H11" s="52"/>
    </row>
    <row r="12" spans="2:8" s="2" customFormat="1" ht="36" customHeight="1">
      <c r="B12" s="81" t="s">
        <v>40</v>
      </c>
      <c r="C12" s="82"/>
      <c r="D12" s="83"/>
      <c r="E12" s="54">
        <f>E7+E8</f>
        <v>0</v>
      </c>
      <c r="F12" s="54">
        <f>F7+F8</f>
        <v>0</v>
      </c>
      <c r="G12" s="51"/>
      <c r="H12" s="52"/>
    </row>
    <row r="13" spans="2:8" ht="30.65" customHeight="1">
      <c r="B13" s="2"/>
      <c r="C13" s="84"/>
      <c r="D13" s="84"/>
      <c r="E13" s="2"/>
      <c r="F13" s="4"/>
      <c r="G13" s="2"/>
      <c r="H13" s="2"/>
    </row>
    <row r="14" spans="2:8" ht="15">
      <c r="B14" s="2"/>
      <c r="C14" s="84"/>
      <c r="D14" s="84"/>
      <c r="E14" s="2"/>
      <c r="F14" s="4"/>
      <c r="G14" s="2"/>
      <c r="H14" s="2"/>
    </row>
  </sheetData>
  <sheetProtection algorithmName="SHA-512" hashValue="wB5u875/+xK4qhlewPHbSQIRFZmKkJljCZVk6xZ/96DNjkT0I5cuvQK/3Gfl2bOcDvK7mUIfsaQoB8lsKvG71g==" saltValue="ViFPHx7Kbxu7/7NdMbwTi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G8" sqref="G8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58.140625" style="1" customWidth="1"/>
    <col min="5" max="5" width="5.421875" style="1" customWidth="1"/>
    <col min="6" max="6" width="10.0039062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30" customHeight="1">
      <c r="B2" s="92" t="s">
        <v>4</v>
      </c>
      <c r="C2" s="92"/>
      <c r="D2" s="94" t="str">
        <f>'Souhrnný list'!D2:H2</f>
        <v>Kardiotokografy / fetální monitory pro Oblastní nemocnici Náchod</v>
      </c>
      <c r="E2" s="94"/>
      <c r="F2" s="94"/>
      <c r="G2" s="94"/>
      <c r="H2" s="94"/>
      <c r="I2" s="94"/>
      <c r="J2" s="94"/>
      <c r="K2" s="94"/>
    </row>
    <row r="3" spans="2:11" ht="15">
      <c r="B3" s="92" t="s">
        <v>0</v>
      </c>
      <c r="C3" s="92"/>
      <c r="D3" s="95" t="s">
        <v>1</v>
      </c>
      <c r="E3" s="95"/>
      <c r="F3" s="95"/>
      <c r="G3" s="95"/>
      <c r="H3" s="95"/>
      <c r="I3" s="95"/>
      <c r="J3" s="95"/>
      <c r="K3" s="95"/>
    </row>
    <row r="4" spans="2:11" ht="15">
      <c r="B4" s="92" t="s">
        <v>26</v>
      </c>
      <c r="C4" s="92"/>
      <c r="D4" s="42">
        <f>'Souhrnný list'!D4</f>
        <v>0</v>
      </c>
      <c r="E4" s="98" t="str">
        <f>'Souhrnný list'!E4</f>
        <v>IČO:</v>
      </c>
      <c r="F4" s="99"/>
      <c r="G4" s="98" t="str">
        <f>'Souhrnný list'!F4</f>
        <v>DIČ:</v>
      </c>
      <c r="H4" s="99"/>
      <c r="I4" s="100"/>
      <c r="J4" s="3" t="s">
        <v>5</v>
      </c>
      <c r="K4" s="43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6"/>
      <c r="J6" s="6" t="s">
        <v>14</v>
      </c>
      <c r="K6" s="6" t="s">
        <v>18</v>
      </c>
    </row>
    <row r="7" spans="2:11" ht="30" customHeight="1">
      <c r="B7" s="9">
        <v>1</v>
      </c>
      <c r="C7" s="8" t="s">
        <v>53</v>
      </c>
      <c r="D7" s="72" t="s">
        <v>57</v>
      </c>
      <c r="E7" s="9" t="s">
        <v>10</v>
      </c>
      <c r="F7" s="10">
        <v>1</v>
      </c>
      <c r="G7" s="58"/>
      <c r="H7" s="11">
        <f>F7*G7</f>
        <v>0</v>
      </c>
      <c r="I7" s="17"/>
      <c r="J7" s="58">
        <v>21</v>
      </c>
      <c r="K7" s="11">
        <f>H7*((100+J7)/100)</f>
        <v>0</v>
      </c>
    </row>
    <row r="8" spans="1:12" ht="30" customHeight="1">
      <c r="A8" s="73"/>
      <c r="B8" s="9">
        <v>2</v>
      </c>
      <c r="C8" s="8" t="s">
        <v>54</v>
      </c>
      <c r="D8" s="72" t="s">
        <v>58</v>
      </c>
      <c r="E8" s="9" t="s">
        <v>10</v>
      </c>
      <c r="F8" s="10">
        <v>1</v>
      </c>
      <c r="G8" s="58"/>
      <c r="H8" s="11">
        <f>F8*G8</f>
        <v>0</v>
      </c>
      <c r="I8" s="17"/>
      <c r="J8" s="58">
        <v>21</v>
      </c>
      <c r="K8" s="11">
        <f>H8*((100+J8)/100)</f>
        <v>0</v>
      </c>
      <c r="L8" s="73"/>
    </row>
    <row r="9" spans="2:11" ht="30" customHeight="1">
      <c r="B9" s="96" t="s">
        <v>15</v>
      </c>
      <c r="C9" s="97"/>
      <c r="D9" s="97"/>
      <c r="E9" s="12"/>
      <c r="F9" s="12"/>
      <c r="G9" s="13" t="s">
        <v>16</v>
      </c>
      <c r="H9" s="14">
        <f>SUM(H7:H8)</f>
        <v>0</v>
      </c>
      <c r="I9" s="15"/>
      <c r="J9" s="13" t="s">
        <v>17</v>
      </c>
      <c r="K9" s="14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 t="s">
        <v>55</v>
      </c>
    </row>
    <row r="11" spans="2:11" ht="18" customHeight="1">
      <c r="B11" s="2" t="s">
        <v>19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18" customHeight="1">
      <c r="B12" s="2" t="s">
        <v>50</v>
      </c>
      <c r="C12" s="2"/>
      <c r="D12" s="2"/>
      <c r="E12" s="2"/>
      <c r="F12" s="2"/>
      <c r="G12" s="4"/>
      <c r="H12" s="2"/>
      <c r="I12" s="2"/>
      <c r="J12" s="2"/>
      <c r="K12" s="2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Rrhy+cB0c3nM1NWDn4crH4885jbx3pVl6f00fWbOxggBWzPnsz2g3VDdg9J2LE+tJIYCbvYEWMbt4Q9N2i59Dg==" saltValue="Nb87k95AInIx7eCWJ+82KQ==" spinCount="100000" sheet="1" formatColumns="0" formatRows="0"/>
  <mergeCells count="9">
    <mergeCell ref="B9:D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1">
      <selection activeCell="I20" sqref="I20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50.8515625" style="1" customWidth="1"/>
    <col min="5" max="5" width="14.421875" style="1" customWidth="1"/>
    <col min="6" max="7" width="5.00390625" style="1" bestFit="1" customWidth="1"/>
    <col min="8" max="8" width="7.140625" style="1" customWidth="1"/>
    <col min="9" max="9" width="18.57421875" style="1" customWidth="1"/>
    <col min="10" max="10" width="1.1484375" style="1" customWidth="1"/>
    <col min="11" max="11" width="14.421875" style="1" customWidth="1"/>
    <col min="12" max="12" width="18.57421875" style="5" customWidth="1"/>
    <col min="13" max="13" width="14.421875" style="1" customWidth="1"/>
    <col min="14" max="14" width="18.57421875" style="1" customWidth="1"/>
    <col min="15" max="15" width="17.8515625" style="2" customWidth="1"/>
    <col min="16" max="16384" width="8.8515625" style="1" customWidth="1"/>
  </cols>
  <sheetData>
    <row r="1" spans="2:14" ht="45" customHeight="1">
      <c r="B1" s="93" t="s">
        <v>27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30" customHeight="1">
      <c r="B2" s="92" t="s">
        <v>4</v>
      </c>
      <c r="C2" s="92"/>
      <c r="D2" s="121" t="str">
        <f>'Souhrnný list'!D2:H2</f>
        <v>Kardiotokografy / fetální monitory pro Oblastní nemocnici Náchod</v>
      </c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2:14" ht="15">
      <c r="B3" s="92" t="s">
        <v>0</v>
      </c>
      <c r="C3" s="92"/>
      <c r="D3" s="124" t="s">
        <v>1</v>
      </c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2:14" ht="15">
      <c r="B4" s="92" t="s">
        <v>26</v>
      </c>
      <c r="C4" s="92"/>
      <c r="D4" s="40">
        <f>'Souhrnný list'!D4</f>
        <v>0</v>
      </c>
      <c r="E4" s="64" t="str">
        <f>'Souhrnný list'!E4</f>
        <v>IČO:</v>
      </c>
      <c r="F4" s="127" t="str">
        <f>'Souhrnný list'!F4</f>
        <v>DIČ:</v>
      </c>
      <c r="G4" s="129"/>
      <c r="H4" s="129"/>
      <c r="I4" s="129"/>
      <c r="J4" s="65"/>
      <c r="K4" s="36" t="s">
        <v>5</v>
      </c>
      <c r="L4" s="41">
        <f>'Souhrnný list'!H4</f>
        <v>0</v>
      </c>
      <c r="M4" s="127"/>
      <c r="N4" s="128"/>
    </row>
    <row r="5" spans="2:14" ht="14.5" customHeight="1" thickBot="1">
      <c r="B5" s="2"/>
      <c r="C5" s="2"/>
      <c r="D5" s="2"/>
      <c r="E5" s="2"/>
      <c r="F5" s="2"/>
      <c r="G5" s="60"/>
      <c r="H5" s="60"/>
      <c r="I5" s="2"/>
      <c r="J5" s="2"/>
      <c r="K5" s="2"/>
      <c r="L5" s="4"/>
      <c r="M5" s="2"/>
      <c r="N5" s="2"/>
    </row>
    <row r="6" spans="2:14" s="2" customFormat="1" ht="30" customHeight="1">
      <c r="B6" s="28"/>
      <c r="E6" s="131" t="s">
        <v>21</v>
      </c>
      <c r="F6" s="133"/>
      <c r="G6" s="133"/>
      <c r="H6" s="133"/>
      <c r="I6" s="132"/>
      <c r="J6" s="31"/>
      <c r="K6" s="131" t="s">
        <v>34</v>
      </c>
      <c r="L6" s="132"/>
      <c r="M6" s="131" t="s">
        <v>35</v>
      </c>
      <c r="N6" s="132"/>
    </row>
    <row r="7" spans="2:14" s="2" customFormat="1" ht="45" customHeight="1">
      <c r="B7" s="104" t="s">
        <v>36</v>
      </c>
      <c r="C7" s="104"/>
      <c r="D7" s="105"/>
      <c r="E7" s="118" t="s">
        <v>51</v>
      </c>
      <c r="F7" s="119"/>
      <c r="G7" s="119"/>
      <c r="H7" s="119"/>
      <c r="I7" s="120"/>
      <c r="J7" s="32"/>
      <c r="K7" s="118" t="s">
        <v>23</v>
      </c>
      <c r="L7" s="120"/>
      <c r="M7" s="118" t="s">
        <v>52</v>
      </c>
      <c r="N7" s="120"/>
    </row>
    <row r="8" spans="2:14" s="2" customFormat="1" ht="15" customHeight="1">
      <c r="B8" s="111" t="s">
        <v>2</v>
      </c>
      <c r="C8" s="108" t="s">
        <v>3</v>
      </c>
      <c r="D8" s="109" t="s">
        <v>6</v>
      </c>
      <c r="E8" s="110" t="s">
        <v>45</v>
      </c>
      <c r="F8" s="112" t="s">
        <v>41</v>
      </c>
      <c r="G8" s="113"/>
      <c r="H8" s="114"/>
      <c r="I8" s="29" t="s">
        <v>22</v>
      </c>
      <c r="J8" s="33"/>
      <c r="K8" s="110" t="s">
        <v>24</v>
      </c>
      <c r="L8" s="29" t="s">
        <v>22</v>
      </c>
      <c r="M8" s="110" t="s">
        <v>25</v>
      </c>
      <c r="N8" s="29" t="s">
        <v>22</v>
      </c>
    </row>
    <row r="9" spans="2:14" s="2" customFormat="1" ht="57" customHeight="1" thickBot="1">
      <c r="B9" s="111"/>
      <c r="C9" s="108"/>
      <c r="D9" s="109"/>
      <c r="E9" s="110"/>
      <c r="F9" s="115"/>
      <c r="G9" s="116"/>
      <c r="H9" s="117"/>
      <c r="I9" s="67" t="s">
        <v>44</v>
      </c>
      <c r="J9" s="34"/>
      <c r="K9" s="130"/>
      <c r="L9" s="26" t="s">
        <v>46</v>
      </c>
      <c r="M9" s="130"/>
      <c r="N9" s="26" t="s">
        <v>47</v>
      </c>
    </row>
    <row r="10" spans="2:14" s="2" customFormat="1" ht="30" customHeight="1">
      <c r="B10" s="74">
        <v>1</v>
      </c>
      <c r="C10" s="8" t="s">
        <v>53</v>
      </c>
      <c r="D10" s="72" t="s">
        <v>57</v>
      </c>
      <c r="E10" s="68"/>
      <c r="F10" s="62" t="s">
        <v>42</v>
      </c>
      <c r="G10" s="61"/>
      <c r="H10" s="63" t="s">
        <v>43</v>
      </c>
      <c r="I10" s="69">
        <f>_xlfn.IFERROR((1/G10)*5*E10,0)</f>
        <v>0</v>
      </c>
      <c r="J10" s="70"/>
      <c r="K10" s="59"/>
      <c r="L10" s="24">
        <f>K10*200</f>
        <v>0</v>
      </c>
      <c r="M10" s="59"/>
      <c r="N10" s="24">
        <f>M10*8000</f>
        <v>0</v>
      </c>
    </row>
    <row r="11" spans="2:14" s="73" customFormat="1" ht="30" customHeight="1" thickBot="1">
      <c r="B11" s="75">
        <v>2</v>
      </c>
      <c r="C11" s="8" t="s">
        <v>54</v>
      </c>
      <c r="D11" s="72" t="s">
        <v>58</v>
      </c>
      <c r="E11" s="76"/>
      <c r="F11" s="77" t="s">
        <v>42</v>
      </c>
      <c r="G11" s="78"/>
      <c r="H11" s="79" t="s">
        <v>43</v>
      </c>
      <c r="I11" s="80">
        <f>_xlfn.IFERROR((1/G11)*5*E11,0)</f>
        <v>0</v>
      </c>
      <c r="J11" s="70"/>
      <c r="K11" s="59"/>
      <c r="L11" s="24">
        <f>K11*200</f>
        <v>0</v>
      </c>
      <c r="M11" s="59"/>
      <c r="N11" s="24">
        <f>M11*8000</f>
        <v>0</v>
      </c>
    </row>
    <row r="12" spans="2:14" s="2" customFormat="1" ht="30" customHeight="1" thickBot="1">
      <c r="B12" s="106" t="s">
        <v>33</v>
      </c>
      <c r="C12" s="107"/>
      <c r="D12" s="107"/>
      <c r="E12" s="21"/>
      <c r="F12" s="20"/>
      <c r="G12" s="20"/>
      <c r="H12" s="20"/>
      <c r="I12" s="25">
        <f>SUM(I10:I11)</f>
        <v>0</v>
      </c>
      <c r="J12" s="71"/>
      <c r="K12" s="19"/>
      <c r="L12" s="25">
        <f>SUM(L10:L11)</f>
        <v>0</v>
      </c>
      <c r="M12" s="19"/>
      <c r="N12" s="25">
        <f>SUM(N10:N11)</f>
        <v>0</v>
      </c>
    </row>
    <row r="13" spans="2:14" ht="15" thickBot="1">
      <c r="B13" s="2"/>
      <c r="C13" s="2"/>
      <c r="D13" s="2"/>
      <c r="E13" s="2"/>
      <c r="F13" s="2"/>
      <c r="G13" s="60"/>
      <c r="H13" s="60"/>
      <c r="I13" s="23" t="s">
        <v>22</v>
      </c>
      <c r="J13" s="35"/>
      <c r="L13" s="23" t="s">
        <v>22</v>
      </c>
      <c r="M13" s="66"/>
      <c r="N13" s="23" t="s">
        <v>22</v>
      </c>
    </row>
    <row r="14" spans="2:14" ht="15" thickBot="1">
      <c r="B14" s="2"/>
      <c r="C14" s="2"/>
      <c r="D14" s="2"/>
      <c r="E14" s="2"/>
      <c r="F14" s="2"/>
      <c r="G14" s="60"/>
      <c r="H14" s="60"/>
      <c r="I14" s="30"/>
      <c r="J14" s="30"/>
      <c r="K14" s="2"/>
      <c r="L14" s="30"/>
      <c r="M14" s="2"/>
      <c r="N14" s="30"/>
    </row>
    <row r="15" spans="2:12" s="2" customFormat="1" ht="30" customHeight="1" thickBot="1">
      <c r="B15" s="101" t="s">
        <v>28</v>
      </c>
      <c r="C15" s="102"/>
      <c r="D15" s="102"/>
      <c r="E15" s="102"/>
      <c r="F15" s="102"/>
      <c r="G15" s="102"/>
      <c r="H15" s="103"/>
      <c r="I15" s="37">
        <f>I12+L12+N12</f>
        <v>0</v>
      </c>
      <c r="J15" s="39"/>
      <c r="K15" s="38" t="s">
        <v>29</v>
      </c>
      <c r="L15" s="4"/>
    </row>
    <row r="16" spans="7:12" s="2" customFormat="1" ht="30.65" customHeight="1">
      <c r="G16" s="60"/>
      <c r="H16" s="60"/>
      <c r="L16" s="4"/>
    </row>
    <row r="17" spans="2:14" s="2" customFormat="1" ht="18" customHeight="1">
      <c r="B17" s="18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ht="18" customHeight="1"/>
  </sheetData>
  <sheetProtection algorithmName="SHA-512" hashValue="3n2EVWiJhr8BD0MxU+fz5D3CvalfPzj4ANM7dNfIo/gpApSIcg/YWzio5elKMbbl8HozqYZcKZsgQ8VnB8UiCg==" saltValue="E/J+EQ5Jz6d5fpd4BndtxQ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5:H15"/>
    <mergeCell ref="B7:D7"/>
    <mergeCell ref="B4:C4"/>
    <mergeCell ref="B12:D12"/>
    <mergeCell ref="C8:C9"/>
    <mergeCell ref="D8:D9"/>
    <mergeCell ref="E8:E9"/>
    <mergeCell ref="B8:B9"/>
    <mergeCell ref="F8:H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8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2020-12-02T14:40:32Z</cp:lastPrinted>
  <dcterms:created xsi:type="dcterms:W3CDTF">2019-10-21T13:53:46Z</dcterms:created>
  <dcterms:modified xsi:type="dcterms:W3CDTF">2020-12-09T14:12:28Z</dcterms:modified>
  <cp:category/>
  <cp:version/>
  <cp:contentType/>
  <cp:contentStatus/>
</cp:coreProperties>
</file>