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petr.becicka\Desktop\"/>
    </mc:Choice>
  </mc:AlternateContent>
  <xr:revisionPtr revIDLastSave="0" documentId="8_{68EB9342-6A7D-41C1-B48F-270223A4B360}" xr6:coauthVersionLast="45" xr6:coauthVersionMax="45" xr10:uidLastSave="{00000000-0000-0000-0000-000000000000}"/>
  <bookViews>
    <workbookView xWindow="38290" yWindow="-110" windowWidth="38620" windowHeight="21220" xr2:uid="{00000000-000D-0000-FFFF-FFFF00000000}"/>
  </bookViews>
  <sheets>
    <sheet name="Rekapitulace stavby" sheetId="1" r:id="rId1"/>
    <sheet name="RYCHNOV 1 - SO-01-Vlastní..." sheetId="2" r:id="rId2"/>
  </sheets>
  <definedNames>
    <definedName name="_xlnm._FilterDatabase" localSheetId="1" hidden="1">'RYCHNOV 1 - SO-01-Vlastní...'!$C$116:$K$157</definedName>
    <definedName name="_xlnm.Print_Titles" localSheetId="0">'Rekapitulace stavby'!$92:$92</definedName>
    <definedName name="_xlnm.Print_Titles" localSheetId="1">'RYCHNOV 1 - SO-01-Vlastní...'!$116:$116</definedName>
    <definedName name="_xlnm.Print_Area" localSheetId="0">'Rekapitulace stavby'!$D$4:$AO$76,'Rekapitulace stavby'!$C$82:$AQ$96</definedName>
    <definedName name="_xlnm.Print_Area" localSheetId="1">'RYCHNOV 1 - SO-01-Vlastní...'!$C$4:$J$76,'RYCHNOV 1 - SO-01-Vlastní...'!$C$82:$J$98,'RYCHNOV 1 - SO-01-Vlastní...'!$C$104:$K$157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0" i="2" l="1"/>
  <c r="J37" i="2" l="1"/>
  <c r="J36" i="2"/>
  <c r="AY95" i="1" s="1"/>
  <c r="J35" i="2"/>
  <c r="AX95" i="1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J114" i="2"/>
  <c r="J113" i="2"/>
  <c r="F113" i="2"/>
  <c r="F111" i="2"/>
  <c r="E109" i="2"/>
  <c r="J92" i="2"/>
  <c r="J91" i="2"/>
  <c r="F91" i="2"/>
  <c r="F89" i="2"/>
  <c r="E87" i="2"/>
  <c r="J18" i="2"/>
  <c r="E18" i="2"/>
  <c r="F114" i="2" s="1"/>
  <c r="J17" i="2"/>
  <c r="J12" i="2"/>
  <c r="J111" i="2" s="1"/>
  <c r="E7" i="2"/>
  <c r="E85" i="2" s="1"/>
  <c r="L90" i="1"/>
  <c r="AM90" i="1"/>
  <c r="AM89" i="1"/>
  <c r="L89" i="1"/>
  <c r="AM87" i="1"/>
  <c r="L87" i="1"/>
  <c r="L85" i="1"/>
  <c r="L84" i="1"/>
  <c r="BK156" i="2"/>
  <c r="J154" i="2"/>
  <c r="J152" i="2"/>
  <c r="BK140" i="2"/>
  <c r="BK138" i="2"/>
  <c r="BK132" i="2"/>
  <c r="BK128" i="2"/>
  <c r="BK120" i="2"/>
  <c r="BK154" i="2"/>
  <c r="BK152" i="2"/>
  <c r="J150" i="2"/>
  <c r="J148" i="2"/>
  <c r="J144" i="2"/>
  <c r="J142" i="2"/>
  <c r="J140" i="2"/>
  <c r="BK136" i="2"/>
  <c r="J134" i="2"/>
  <c r="J130" i="2"/>
  <c r="J128" i="2"/>
  <c r="J126" i="2"/>
  <c r="BK124" i="2"/>
  <c r="BK122" i="2"/>
  <c r="BK150" i="2"/>
  <c r="BK148" i="2"/>
  <c r="J146" i="2"/>
  <c r="BK142" i="2"/>
  <c r="J138" i="2"/>
  <c r="BK134" i="2"/>
  <c r="J156" i="2"/>
  <c r="BK146" i="2"/>
  <c r="BK144" i="2"/>
  <c r="J136" i="2"/>
  <c r="J132" i="2"/>
  <c r="BK130" i="2"/>
  <c r="BK126" i="2"/>
  <c r="J124" i="2"/>
  <c r="J122" i="2"/>
  <c r="AS94" i="1"/>
  <c r="BK119" i="2" l="1"/>
  <c r="J119" i="2" s="1"/>
  <c r="R119" i="2"/>
  <c r="T119" i="2"/>
  <c r="P119" i="2"/>
  <c r="F92" i="2"/>
  <c r="BE122" i="2"/>
  <c r="BE124" i="2"/>
  <c r="BE138" i="2"/>
  <c r="J89" i="2"/>
  <c r="E107" i="2"/>
  <c r="BE132" i="2"/>
  <c r="BE136" i="2"/>
  <c r="BE140" i="2"/>
  <c r="BE152" i="2"/>
  <c r="BE154" i="2"/>
  <c r="BE156" i="2"/>
  <c r="BE120" i="2"/>
  <c r="BE128" i="2"/>
  <c r="BE144" i="2"/>
  <c r="BE150" i="2"/>
  <c r="BE126" i="2"/>
  <c r="BE130" i="2"/>
  <c r="BE134" i="2"/>
  <c r="BE142" i="2"/>
  <c r="BE146" i="2"/>
  <c r="BE148" i="2"/>
  <c r="F36" i="2"/>
  <c r="BC95" i="1" s="1"/>
  <c r="BC94" i="1" s="1"/>
  <c r="W32" i="1" s="1"/>
  <c r="F35" i="2"/>
  <c r="BB95" i="1" s="1"/>
  <c r="BB94" i="1" s="1"/>
  <c r="AX94" i="1" s="1"/>
  <c r="J34" i="2"/>
  <c r="AW95" i="1" s="1"/>
  <c r="F37" i="2"/>
  <c r="BD95" i="1" s="1"/>
  <c r="BD94" i="1" s="1"/>
  <c r="W33" i="1" s="1"/>
  <c r="F34" i="2"/>
  <c r="BA95" i="1" s="1"/>
  <c r="BA94" i="1" s="1"/>
  <c r="AW94" i="1" s="1"/>
  <c r="AK30" i="1" s="1"/>
  <c r="J98" i="2" l="1"/>
  <c r="J118" i="2"/>
  <c r="J117" i="2" s="1"/>
  <c r="T118" i="2"/>
  <c r="P118" i="2"/>
  <c r="P117" i="2" s="1"/>
  <c r="AU95" i="1" s="1"/>
  <c r="AU94" i="1" s="1"/>
  <c r="R118" i="2"/>
  <c r="R117" i="2" s="1"/>
  <c r="BK118" i="2"/>
  <c r="J97" i="2" s="1"/>
  <c r="AY94" i="1"/>
  <c r="J33" i="2"/>
  <c r="AV95" i="1" s="1"/>
  <c r="AT95" i="1" s="1"/>
  <c r="W30" i="1"/>
  <c r="F33" i="2"/>
  <c r="AZ95" i="1" s="1"/>
  <c r="AZ94" i="1" s="1"/>
  <c r="W29" i="1" s="1"/>
  <c r="W31" i="1"/>
  <c r="T117" i="2" l="1"/>
  <c r="BK117" i="2"/>
  <c r="J30" i="2" s="1"/>
  <c r="AG95" i="1" s="1"/>
  <c r="AN95" i="1" s="1"/>
  <c r="AV94" i="1"/>
  <c r="AK29" i="1" s="1"/>
  <c r="J39" i="2" l="1"/>
  <c r="J96" i="2"/>
  <c r="AT94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<sst xmlns="http://schemas.openxmlformats.org/spreadsheetml/2006/main" count="720" uniqueCount="214">
  <si>
    <t>Export Komplet</t>
  </si>
  <si>
    <t/>
  </si>
  <si>
    <t>2.0</t>
  </si>
  <si>
    <t>False</t>
  </si>
  <si>
    <t>{fbadad0a-7d89-442a-b698-a4cd043147a9}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</si>
  <si>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</si>
  <si>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</si>
  <si>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</si>
  <si>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</si>
  <si>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</si>
  <si>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</si>
  <si>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</si>
  <si>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</si>
  <si>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</si>
  <si>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RYCHNOV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</si>
  <si>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</si>
  <si>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</si>
  <si>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Nemocnice Rychnov-porodnice v objektu DIGP</t>
  </si>
  <si>
    <t>KSO:</t>
  </si>
  <si>
    <t>CC-CZ:</t>
  </si>
  <si>
    <t>Místo:</t>
  </si>
  <si>
    <t xml:space="preserve">Rychnov nad Kněžnou </t>
  </si>
  <si>
    <t>Datum:</t>
  </si>
  <si>
    <t>24. 3. 2020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</si>
  <si>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</si>
  <si>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</si>
  <si>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</si>
  <si>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</si>
  <si>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</si>
  <si>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</si>
  <si>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</si>
  <si>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 xml:space="preserve">JIKA CZ 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</si>
  <si>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</si>
  <si>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</si>
  <si>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</si>
  <si>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</si>
  <si>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</si>
  <si>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</si>
  <si>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</si>
  <si>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</si>
  <si>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</si>
  <si>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</si>
  <si>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</si>
  <si>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</si>
  <si>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</si>
  <si>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</si>
  <si>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</si>
  <si>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</si>
  <si>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</si>
  <si>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</si>
  <si>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</si>
  <si>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</si>
  <si>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</si>
  <si>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</si>
  <si>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</si>
  <si>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</si>
  <si>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</si>
  <si>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</si>
  <si>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</si>
  <si>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</si>
  <si>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</si>
  <si>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</si>
  <si>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</si>
  <si>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</si>
  <si>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</si>
  <si>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</si>
  <si>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</si>
  <si>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</si>
  <si>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</si>
  <si>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</si>
  <si>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</si>
  <si>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</si>
  <si>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</si>
  <si>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</si>
  <si>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</si>
  <si>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</si>
  <si>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</si>
  <si>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</si>
  <si>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</si>
  <si>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</si>
  <si>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</si>
  <si>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</si>
  <si>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</si>
  <si>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{e65a68d2-ffd6-4ec4-9f21-2c32b46327ad}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</si>
  <si>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</si>
  <si>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</si>
  <si>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</si>
  <si>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</si>
  <si>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</si>
  <si>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</si>
  <si>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</si>
  <si>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</si>
  <si>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</si>
  <si>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797 - Interiér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</si>
  <si>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</si>
  <si>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</si>
  <si>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</si>
  <si>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</si>
  <si>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</si>
  <si>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</si>
  <si>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</si>
  <si>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</si>
  <si>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</si>
  <si>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</si>
  <si>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</si>
  <si>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</si>
  <si>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</si>
  <si>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</si>
  <si>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</si>
  <si>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VV</t>
  </si>
  <si>
    <t>16</t>
  </si>
  <si>
    <t>PSV</t>
  </si>
  <si>
    <t>Práce a dodávky PSV</t>
  </si>
  <si>
    <t>bm</t>
  </si>
  <si>
    <t>ks</t>
  </si>
  <si>
    <t>797</t>
  </si>
  <si>
    <t>Interiér</t>
  </si>
  <si>
    <t>101</t>
  </si>
  <si>
    <t>797001</t>
  </si>
  <si>
    <t xml:space="preserve">D+M věšák nástěnný nerez s 5ti háčky </t>
  </si>
  <si>
    <t>181612473</t>
  </si>
  <si>
    <t>"schema PV01"   3</t>
  </si>
  <si>
    <t>102</t>
  </si>
  <si>
    <t>797002</t>
  </si>
  <si>
    <t>D+M nástěnné zrcadlo 600/600mm hliníkový rám</t>
  </si>
  <si>
    <t>-1025171254</t>
  </si>
  <si>
    <t>"schema PV02"  1</t>
  </si>
  <si>
    <t>103</t>
  </si>
  <si>
    <t>797003</t>
  </si>
  <si>
    <t xml:space="preserve">D+M televizor s uhlopříčkou 43cm vč. kabeláže </t>
  </si>
  <si>
    <t>-1197831209</t>
  </si>
  <si>
    <t>"schema EL 01"   2</t>
  </si>
  <si>
    <t>104</t>
  </si>
  <si>
    <t>797004</t>
  </si>
  <si>
    <t>Chladnička objem 350l 59,5/66/187,5cm</t>
  </si>
  <si>
    <t>1106727743</t>
  </si>
  <si>
    <t>"schema EL 02"  1</t>
  </si>
  <si>
    <t>105</t>
  </si>
  <si>
    <t>797005</t>
  </si>
  <si>
    <t>Chladnička na léky 59,5/66/187,5cm</t>
  </si>
  <si>
    <t>778173055</t>
  </si>
  <si>
    <t>"schema EL 03"  1</t>
  </si>
  <si>
    <t>106</t>
  </si>
  <si>
    <t>797006</t>
  </si>
  <si>
    <t xml:space="preserve">D+M pojízdná skříňka se zásuvkami 53/56/60cm </t>
  </si>
  <si>
    <t>1779041192</t>
  </si>
  <si>
    <t>"schema VN01"  2</t>
  </si>
  <si>
    <t>107</t>
  </si>
  <si>
    <t>797007</t>
  </si>
  <si>
    <t>D+M uzamykatelná skříň s poličkami 75-80/60/235cm</t>
  </si>
  <si>
    <t>27902635</t>
  </si>
  <si>
    <t>"schema VN02,VN03" 3</t>
  </si>
  <si>
    <t>108</t>
  </si>
  <si>
    <t>797008</t>
  </si>
  <si>
    <t xml:space="preserve">D+M úložná skřín s poličkami 100/60/230cm </t>
  </si>
  <si>
    <t>-1947806662</t>
  </si>
  <si>
    <t>"schema VN 06" 2</t>
  </si>
  <si>
    <t>109</t>
  </si>
  <si>
    <t>797009</t>
  </si>
  <si>
    <t>dtto,avšak 150/50/230cm</t>
  </si>
  <si>
    <t>-1922138257</t>
  </si>
  <si>
    <t>"schema VN 05"  1</t>
  </si>
  <si>
    <t>110</t>
  </si>
  <si>
    <t>797010</t>
  </si>
  <si>
    <t>D+M šatní skříň s poličkami 100/40/230cm</t>
  </si>
  <si>
    <t>-552890274</t>
  </si>
  <si>
    <t>"schema VN07"  1</t>
  </si>
  <si>
    <t>111</t>
  </si>
  <si>
    <t>797011</t>
  </si>
  <si>
    <t>Úložná uzamykatelná skříň  s poličkami nastavitelnými 100/25/250cm</t>
  </si>
  <si>
    <t>993606076</t>
  </si>
  <si>
    <t>"schema VN08"  1</t>
  </si>
  <si>
    <t>112</t>
  </si>
  <si>
    <t>797012</t>
  </si>
  <si>
    <t>Úložná skříň s poličkami 40/30/230cm</t>
  </si>
  <si>
    <t>-1334215028</t>
  </si>
  <si>
    <t>"schema VN09"  1</t>
  </si>
  <si>
    <t>113</t>
  </si>
  <si>
    <t>797013</t>
  </si>
  <si>
    <t>D+M pracovní stůl s šuplíky 200/72/105cm DTD +lamino</t>
  </si>
  <si>
    <t>293915114</t>
  </si>
  <si>
    <t>"schema VN 10"  1</t>
  </si>
  <si>
    <t>114</t>
  </si>
  <si>
    <t>797014</t>
  </si>
  <si>
    <t xml:space="preserve">Kancelářská židle s nastav. polohami sedáku a opěrky hlavy kov s koženkou </t>
  </si>
  <si>
    <t>2004470789</t>
  </si>
  <si>
    <t>"schema VN04" 2</t>
  </si>
  <si>
    <t>115</t>
  </si>
  <si>
    <t>797015</t>
  </si>
  <si>
    <t xml:space="preserve">Křeslo polohovací s kovovou kostrou </t>
  </si>
  <si>
    <t>-1925008416</t>
  </si>
  <si>
    <t>"schema VN11"  2</t>
  </si>
  <si>
    <t>116</t>
  </si>
  <si>
    <t>797016</t>
  </si>
  <si>
    <t>Konferenční stolek materiál DTD s laminem 60/60/60cm</t>
  </si>
  <si>
    <t>-1115570202</t>
  </si>
  <si>
    <t>"schema VN12"  2</t>
  </si>
  <si>
    <t>117</t>
  </si>
  <si>
    <t>797017</t>
  </si>
  <si>
    <t xml:space="preserve">D+M nástěnný věšák se zrcadlem 80/36/140cm </t>
  </si>
  <si>
    <t>1395940660</t>
  </si>
  <si>
    <t>"schema VN13"  1</t>
  </si>
  <si>
    <t>118</t>
  </si>
  <si>
    <t>797018</t>
  </si>
  <si>
    <t>D+M pracovní linka s horními a spodními skříňkami délka 350cm</t>
  </si>
  <si>
    <t>767069210</t>
  </si>
  <si>
    <t>"schema ZN 01"  3,5</t>
  </si>
  <si>
    <t>119</t>
  </si>
  <si>
    <t>797019</t>
  </si>
  <si>
    <t>-2132745528</t>
  </si>
  <si>
    <t>"schema ZN03"  1</t>
  </si>
  <si>
    <t xml:space="preserve">D+M pracovní linka výška 90cm vč. otvoru pro dřez s poličkou DTD s laminem </t>
  </si>
  <si>
    <t>SO-01-Vlastní objekt - interiér</t>
  </si>
  <si>
    <t>RYCHNOV 1 - SO-01-Vlastní objekt - interiér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</si>
</sst>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1">
    <xf numFmtId="0" fontId="0" fillId="0" borderId="0" xfId="0"/>
    <xf numFmtId="4" fontId="20" fillId="3" borderId="22" xfId="0" applyNumberFormat="1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11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2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0" fillId="5" borderId="0" xfId="0" applyFont="1" applyFill="1" applyAlignment="1" applyProtection="1">
      <alignment horizontal="left" vertical="center"/>
    </xf>
    <xf numFmtId="0" fontId="20" fillId="5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5" borderId="16" xfId="0" applyFont="1" applyFill="1" applyBorder="1" applyAlignment="1" applyProtection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</xf>
    <xf numFmtId="0" fontId="20" fillId="5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21" fillId="3" borderId="14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15" fillId="0" borderId="5" xfId="0" applyFont="1" applyBorder="1" applyAlignment="1" applyProtection="1">
      <alignment horizontal="left"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0" fillId="5" borderId="6" xfId="0" applyFont="1" applyFill="1" applyBorder="1" applyAlignment="1" applyProtection="1">
      <alignment horizontal="center" vertical="center"/>
    </xf>
    <xf numFmtId="0" fontId="20" fillId="5" borderId="7" xfId="0" applyFont="1" applyFill="1" applyBorder="1" applyAlignment="1" applyProtection="1">
      <alignment horizontal="left" vertical="center"/>
    </xf>
    <xf numFmtId="0" fontId="20" fillId="5" borderId="7" xfId="0" applyFont="1" applyFill="1" applyBorder="1" applyAlignment="1" applyProtection="1">
      <alignment horizontal="center" vertical="center"/>
    </xf>
    <xf numFmtId="0" fontId="20" fillId="5" borderId="7" xfId="0" applyFont="1" applyFill="1" applyBorder="1" applyAlignment="1" applyProtection="1">
      <alignment horizontal="right" vertical="center"/>
    </xf>
    <xf numFmtId="0" fontId="20" fillId="5" borderId="8" xfId="0" applyFont="1" applyFill="1" applyBorder="1" applyAlignment="1" applyProtection="1">
      <alignment horizontal="left" vertical="center"/>
    </xf>
    <xf numFmtId="0" fontId="20" fillId="5" borderId="0" xfId="0" applyFont="1" applyFill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24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E23" sqref="E23:AN23"/>
    </sheetView>
  </sheetViews>
  <sheetFormatPr defaultRowHeight="10"/>
  <cols>
    <col min="1" max="1" width="8.33203125" style="6" customWidth="1"/>
    <col min="2" max="2" width="1.6640625" style="6" customWidth="1"/>
    <col min="3" max="3" width="4.109375" style="6" customWidth="1"/>
    <col min="4" max="33" width="2.6640625" style="6" customWidth="1"/>
    <col min="34" max="34" width="3.33203125" style="6" customWidth="1"/>
    <col min="35" max="35" width="31.6640625" style="6" customWidth="1"/>
    <col min="36" max="37" width="2.44140625" style="6" customWidth="1"/>
    <col min="38" max="38" width="8.33203125" style="6" customWidth="1"/>
    <col min="39" max="39" width="3.33203125" style="6" customWidth="1"/>
    <col min="40" max="40" width="13.33203125" style="6" customWidth="1"/>
    <col min="41" max="41" width="7.44140625" style="6" customWidth="1"/>
    <col min="42" max="42" width="4.109375" style="6" customWidth="1"/>
    <col min="43" max="43" width="15.6640625" style="6" hidden="1" customWidth="1"/>
    <col min="44" max="44" width="13.6640625" style="6" customWidth="1"/>
    <col min="45" max="47" width="25.77734375" style="6" hidden="1" customWidth="1"/>
    <col min="48" max="49" width="21.6640625" style="6" hidden="1" customWidth="1"/>
    <col min="50" max="51" width="25" style="6" hidden="1" customWidth="1"/>
    <col min="52" max="52" width="21.6640625" style="6" hidden="1" customWidth="1"/>
    <col min="53" max="53" width="19.109375" style="6" hidden="1" customWidth="1"/>
    <col min="54" max="54" width="25" style="6" hidden="1" customWidth="1"/>
    <col min="55" max="55" width="21.6640625" style="6" hidden="1" customWidth="1"/>
    <col min="56" max="56" width="19.109375" style="6" hidden="1" customWidth="1"/>
    <col min="57" max="57" width="66.44140625" style="6" customWidth="1"/>
    <col min="58" max="70" width="8.88671875" style="6"/>
    <col min="71" max="91" width="9.33203125" style="6" hidden="1"/>
    <col min="92" max="16384" width="8.88671875" style="6"/>
  </cols>
  <sheetData>
    <row r="1" spans="1:74">
      <c r="A1" s="124" t="s">
        <v>0</v>
      </c>
      <c r="AZ1" s="124" t="s">
        <v>1</v>
      </c>
      <c r="BA1" s="124" t="s">
        <v>2</v>
      </c>
      <c r="BB1" s="124" t="s">
        <v>1</v>
      </c>
      <c r="BT1" s="124" t="s">
        <v>3</v>
      </c>
      <c r="BU1" s="124" t="s">
        <v>3</v>
      </c>
      <c r="BV1" s="124" t="s">
        <v>4</v>
      </c>
    </row>
    <row r="2" spans="1:74" ht="37" customHeight="1">
      <c r="AR2" s="7" t="s">
        <v>5</v>
      </c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S2" s="9" t="s">
        <v>6</v>
      </c>
      <c r="BT2" s="9" t="s">
        <v>7</v>
      </c>
    </row>
    <row r="3" spans="1:74" ht="7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ht="25" customHeight="1">
      <c r="B4" s="12"/>
      <c r="D4" s="13" t="s">
        <v>9</v>
      </c>
      <c r="AR4" s="12"/>
      <c r="AS4" s="125" t="s">
        <v>10</v>
      </c>
      <c r="BE4" s="126" t="s">
        <v>11</v>
      </c>
      <c r="BS4" s="9" t="s">
        <v>12</v>
      </c>
    </row>
    <row r="5" spans="1:74" ht="12" customHeight="1">
      <c r="B5" s="12"/>
      <c r="D5" s="127" t="s">
        <v>13</v>
      </c>
      <c r="K5" s="26" t="s">
        <v>14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R5" s="12"/>
      <c r="BE5" s="128" t="s">
        <v>15</v>
      </c>
      <c r="BS5" s="9" t="s">
        <v>6</v>
      </c>
    </row>
    <row r="6" spans="1:74" ht="37" customHeight="1">
      <c r="B6" s="12"/>
      <c r="D6" s="129" t="s">
        <v>16</v>
      </c>
      <c r="K6" s="130" t="s">
        <v>17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R6" s="12"/>
      <c r="BE6" s="131"/>
      <c r="BS6" s="9" t="s">
        <v>6</v>
      </c>
    </row>
    <row r="7" spans="1:74" ht="12" customHeight="1">
      <c r="B7" s="12"/>
      <c r="D7" s="15" t="s">
        <v>18</v>
      </c>
      <c r="K7" s="24" t="s">
        <v>1</v>
      </c>
      <c r="AK7" s="15" t="s">
        <v>19</v>
      </c>
      <c r="AN7" s="24" t="s">
        <v>1</v>
      </c>
      <c r="AR7" s="12"/>
      <c r="BE7" s="131"/>
      <c r="BS7" s="9" t="s">
        <v>6</v>
      </c>
    </row>
    <row r="8" spans="1:74" ht="12" customHeight="1">
      <c r="B8" s="12"/>
      <c r="D8" s="15" t="s">
        <v>20</v>
      </c>
      <c r="K8" s="24" t="s">
        <v>21</v>
      </c>
      <c r="AK8" s="15" t="s">
        <v>22</v>
      </c>
      <c r="AN8" s="3" t="s">
        <v>23</v>
      </c>
      <c r="AR8" s="12"/>
      <c r="BE8" s="131"/>
      <c r="BS8" s="9" t="s">
        <v>6</v>
      </c>
    </row>
    <row r="9" spans="1:74" ht="14.4" customHeight="1">
      <c r="B9" s="12"/>
      <c r="AR9" s="12"/>
      <c r="BE9" s="131"/>
      <c r="BS9" s="9" t="s">
        <v>6</v>
      </c>
    </row>
    <row r="10" spans="1:74" ht="12" customHeight="1">
      <c r="B10" s="12"/>
      <c r="D10" s="15" t="s">
        <v>24</v>
      </c>
      <c r="AK10" s="15" t="s">
        <v>25</v>
      </c>
      <c r="AN10" s="24" t="s">
        <v>1</v>
      </c>
      <c r="AR10" s="12"/>
      <c r="BE10" s="131"/>
      <c r="BS10" s="9" t="s">
        <v>6</v>
      </c>
    </row>
    <row r="11" spans="1:74" ht="18.5" customHeight="1">
      <c r="B11" s="12"/>
      <c r="E11" s="24" t="s">
        <v>26</v>
      </c>
      <c r="AK11" s="15" t="s">
        <v>27</v>
      </c>
      <c r="AN11" s="24" t="s">
        <v>1</v>
      </c>
      <c r="AR11" s="12"/>
      <c r="BE11" s="131"/>
      <c r="BS11" s="9" t="s">
        <v>6</v>
      </c>
    </row>
    <row r="12" spans="1:74" ht="7" customHeight="1">
      <c r="B12" s="12"/>
      <c r="AR12" s="12"/>
      <c r="BE12" s="131"/>
      <c r="BS12" s="9" t="s">
        <v>6</v>
      </c>
    </row>
    <row r="13" spans="1:74" ht="12" customHeight="1">
      <c r="B13" s="12"/>
      <c r="D13" s="15" t="s">
        <v>28</v>
      </c>
      <c r="AK13" s="15" t="s">
        <v>25</v>
      </c>
      <c r="AN13" s="2" t="s">
        <v>29</v>
      </c>
      <c r="AR13" s="12"/>
      <c r="BE13" s="131"/>
      <c r="BS13" s="9" t="s">
        <v>6</v>
      </c>
    </row>
    <row r="14" spans="1:74" ht="12.5">
      <c r="B14" s="12"/>
      <c r="E14" s="4" t="s">
        <v>29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15" t="s">
        <v>27</v>
      </c>
      <c r="AN14" s="2" t="s">
        <v>29</v>
      </c>
      <c r="AR14" s="12"/>
      <c r="BE14" s="131"/>
      <c r="BS14" s="9" t="s">
        <v>6</v>
      </c>
    </row>
    <row r="15" spans="1:74" ht="7" customHeight="1">
      <c r="B15" s="12"/>
      <c r="AR15" s="12"/>
      <c r="BE15" s="131"/>
      <c r="BS15" s="9" t="s">
        <v>3</v>
      </c>
    </row>
    <row r="16" spans="1:74" ht="12" customHeight="1">
      <c r="B16" s="12"/>
      <c r="D16" s="15" t="s">
        <v>30</v>
      </c>
      <c r="AK16" s="15" t="s">
        <v>25</v>
      </c>
      <c r="AN16" s="24" t="s">
        <v>1</v>
      </c>
      <c r="AR16" s="12"/>
      <c r="BE16" s="131"/>
      <c r="BS16" s="9" t="s">
        <v>3</v>
      </c>
    </row>
    <row r="17" spans="1:71" ht="18.5" customHeight="1">
      <c r="B17" s="12"/>
      <c r="E17" s="24" t="s">
        <v>31</v>
      </c>
      <c r="AK17" s="15" t="s">
        <v>27</v>
      </c>
      <c r="AN17" s="24" t="s">
        <v>1</v>
      </c>
      <c r="AR17" s="12"/>
      <c r="BE17" s="131"/>
      <c r="BS17" s="9" t="s">
        <v>32</v>
      </c>
    </row>
    <row r="18" spans="1:71" ht="7" customHeight="1">
      <c r="B18" s="12"/>
      <c r="AR18" s="12"/>
      <c r="BE18" s="131"/>
      <c r="BS18" s="9" t="s">
        <v>6</v>
      </c>
    </row>
    <row r="19" spans="1:71" ht="12" customHeight="1">
      <c r="B19" s="12"/>
      <c r="D19" s="15" t="s">
        <v>33</v>
      </c>
      <c r="AK19" s="15" t="s">
        <v>25</v>
      </c>
      <c r="AN19" s="24" t="s">
        <v>1</v>
      </c>
      <c r="AR19" s="12"/>
      <c r="BE19" s="131"/>
      <c r="BS19" s="9" t="s">
        <v>6</v>
      </c>
    </row>
    <row r="20" spans="1:71" ht="18.5" customHeight="1">
      <c r="B20" s="12"/>
      <c r="E20" s="24" t="s">
        <v>34</v>
      </c>
      <c r="AK20" s="15" t="s">
        <v>27</v>
      </c>
      <c r="AN20" s="24" t="s">
        <v>1</v>
      </c>
      <c r="AR20" s="12"/>
      <c r="BE20" s="131"/>
      <c r="BS20" s="9" t="s">
        <v>32</v>
      </c>
    </row>
    <row r="21" spans="1:71" ht="7" customHeight="1">
      <c r="B21" s="12"/>
      <c r="AR21" s="12"/>
      <c r="BE21" s="131"/>
    </row>
    <row r="22" spans="1:71" ht="12" customHeight="1">
      <c r="B22" s="12"/>
      <c r="D22" s="15" t="s">
        <v>35</v>
      </c>
      <c r="AR22" s="12"/>
      <c r="BE22" s="131"/>
    </row>
    <row r="23" spans="1:71" ht="16.5" customHeight="1">
      <c r="B23" s="12"/>
      <c r="E23" s="29" t="s">
        <v>1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R23" s="12"/>
      <c r="BE23" s="131"/>
    </row>
    <row r="24" spans="1:71" ht="7" customHeight="1">
      <c r="B24" s="12"/>
      <c r="AR24" s="12"/>
      <c r="BE24" s="131"/>
    </row>
    <row r="25" spans="1:71" ht="7" customHeight="1">
      <c r="B25" s="1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R25" s="12"/>
      <c r="BE25" s="131"/>
    </row>
    <row r="26" spans="1:71" s="21" customFormat="1" ht="25.9" customHeight="1">
      <c r="A26" s="18"/>
      <c r="B26" s="19"/>
      <c r="C26" s="18"/>
      <c r="D26" s="133" t="s">
        <v>36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134">
        <f>ROUND(AG94,2)</f>
        <v>0</v>
      </c>
      <c r="AL26" s="135"/>
      <c r="AM26" s="135"/>
      <c r="AN26" s="135"/>
      <c r="AO26" s="135"/>
      <c r="AP26" s="18"/>
      <c r="AQ26" s="18"/>
      <c r="AR26" s="19"/>
      <c r="BE26" s="131"/>
    </row>
    <row r="27" spans="1:71" s="21" customFormat="1" ht="7" customHeight="1">
      <c r="A27" s="18"/>
      <c r="B27" s="19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9"/>
      <c r="BE27" s="131"/>
    </row>
    <row r="28" spans="1:71" s="21" customFormat="1" ht="12.5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36" t="s">
        <v>37</v>
      </c>
      <c r="M28" s="136"/>
      <c r="N28" s="136"/>
      <c r="O28" s="136"/>
      <c r="P28" s="136"/>
      <c r="Q28" s="18"/>
      <c r="R28" s="18"/>
      <c r="S28" s="18"/>
      <c r="T28" s="18"/>
      <c r="U28" s="18"/>
      <c r="V28" s="18"/>
      <c r="W28" s="136" t="s">
        <v>38</v>
      </c>
      <c r="X28" s="136"/>
      <c r="Y28" s="136"/>
      <c r="Z28" s="136"/>
      <c r="AA28" s="136"/>
      <c r="AB28" s="136"/>
      <c r="AC28" s="136"/>
      <c r="AD28" s="136"/>
      <c r="AE28" s="136"/>
      <c r="AF28" s="18"/>
      <c r="AG28" s="18"/>
      <c r="AH28" s="18"/>
      <c r="AI28" s="18"/>
      <c r="AJ28" s="18"/>
      <c r="AK28" s="136" t="s">
        <v>39</v>
      </c>
      <c r="AL28" s="136"/>
      <c r="AM28" s="136"/>
      <c r="AN28" s="136"/>
      <c r="AO28" s="136"/>
      <c r="AP28" s="18"/>
      <c r="AQ28" s="18"/>
      <c r="AR28" s="19"/>
      <c r="BE28" s="131"/>
    </row>
    <row r="29" spans="1:71" s="137" customFormat="1" ht="14.4" customHeight="1">
      <c r="B29" s="138"/>
      <c r="D29" s="15" t="s">
        <v>40</v>
      </c>
      <c r="F29" s="15" t="s">
        <v>41</v>
      </c>
      <c r="L29" s="139">
        <v>0.21</v>
      </c>
      <c r="M29" s="140"/>
      <c r="N29" s="140"/>
      <c r="O29" s="140"/>
      <c r="P29" s="140"/>
      <c r="W29" s="141">
        <f>ROUND(AZ94, 2)</f>
        <v>0</v>
      </c>
      <c r="X29" s="140"/>
      <c r="Y29" s="140"/>
      <c r="Z29" s="140"/>
      <c r="AA29" s="140"/>
      <c r="AB29" s="140"/>
      <c r="AC29" s="140"/>
      <c r="AD29" s="140"/>
      <c r="AE29" s="140"/>
      <c r="AK29" s="141">
        <f>ROUND(AV94, 2)</f>
        <v>0</v>
      </c>
      <c r="AL29" s="140"/>
      <c r="AM29" s="140"/>
      <c r="AN29" s="140"/>
      <c r="AO29" s="140"/>
      <c r="AR29" s="138"/>
      <c r="BE29" s="142"/>
    </row>
    <row r="30" spans="1:71" s="137" customFormat="1" ht="14.4" customHeight="1">
      <c r="B30" s="138"/>
      <c r="F30" s="15" t="s">
        <v>42</v>
      </c>
      <c r="L30" s="139">
        <v>0.15</v>
      </c>
      <c r="M30" s="140"/>
      <c r="N30" s="140"/>
      <c r="O30" s="140"/>
      <c r="P30" s="140"/>
      <c r="W30" s="141">
        <f>ROUND(BA94, 2)</f>
        <v>0</v>
      </c>
      <c r="X30" s="140"/>
      <c r="Y30" s="140"/>
      <c r="Z30" s="140"/>
      <c r="AA30" s="140"/>
      <c r="AB30" s="140"/>
      <c r="AC30" s="140"/>
      <c r="AD30" s="140"/>
      <c r="AE30" s="140"/>
      <c r="AK30" s="141">
        <f>ROUND(AW94, 2)</f>
        <v>0</v>
      </c>
      <c r="AL30" s="140"/>
      <c r="AM30" s="140"/>
      <c r="AN30" s="140"/>
      <c r="AO30" s="140"/>
      <c r="AR30" s="138"/>
      <c r="BE30" s="142"/>
    </row>
    <row r="31" spans="1:71" s="137" customFormat="1" ht="14.4" hidden="1" customHeight="1">
      <c r="B31" s="138"/>
      <c r="F31" s="15" t="s">
        <v>43</v>
      </c>
      <c r="L31" s="139">
        <v>0.21</v>
      </c>
      <c r="M31" s="140"/>
      <c r="N31" s="140"/>
      <c r="O31" s="140"/>
      <c r="P31" s="140"/>
      <c r="W31" s="141">
        <f>ROUND(BB94, 2)</f>
        <v>0</v>
      </c>
      <c r="X31" s="140"/>
      <c r="Y31" s="140"/>
      <c r="Z31" s="140"/>
      <c r="AA31" s="140"/>
      <c r="AB31" s="140"/>
      <c r="AC31" s="140"/>
      <c r="AD31" s="140"/>
      <c r="AE31" s="140"/>
      <c r="AK31" s="141">
        <v>0</v>
      </c>
      <c r="AL31" s="140"/>
      <c r="AM31" s="140"/>
      <c r="AN31" s="140"/>
      <c r="AO31" s="140"/>
      <c r="AR31" s="138"/>
      <c r="BE31" s="142"/>
    </row>
    <row r="32" spans="1:71" s="137" customFormat="1" ht="14.4" hidden="1" customHeight="1">
      <c r="B32" s="138"/>
      <c r="F32" s="15" t="s">
        <v>44</v>
      </c>
      <c r="L32" s="139">
        <v>0.15</v>
      </c>
      <c r="M32" s="140"/>
      <c r="N32" s="140"/>
      <c r="O32" s="140"/>
      <c r="P32" s="140"/>
      <c r="W32" s="141">
        <f>ROUND(BC94, 2)</f>
        <v>0</v>
      </c>
      <c r="X32" s="140"/>
      <c r="Y32" s="140"/>
      <c r="Z32" s="140"/>
      <c r="AA32" s="140"/>
      <c r="AB32" s="140"/>
      <c r="AC32" s="140"/>
      <c r="AD32" s="140"/>
      <c r="AE32" s="140"/>
      <c r="AK32" s="141">
        <v>0</v>
      </c>
      <c r="AL32" s="140"/>
      <c r="AM32" s="140"/>
      <c r="AN32" s="140"/>
      <c r="AO32" s="140"/>
      <c r="AR32" s="138"/>
      <c r="BE32" s="142"/>
    </row>
    <row r="33" spans="1:57" s="137" customFormat="1" ht="14.4" hidden="1" customHeight="1">
      <c r="B33" s="138"/>
      <c r="F33" s="15" t="s">
        <v>45</v>
      </c>
      <c r="L33" s="139">
        <v>0</v>
      </c>
      <c r="M33" s="140"/>
      <c r="N33" s="140"/>
      <c r="O33" s="140"/>
      <c r="P33" s="140"/>
      <c r="W33" s="141">
        <f>ROUND(BD94, 2)</f>
        <v>0</v>
      </c>
      <c r="X33" s="140"/>
      <c r="Y33" s="140"/>
      <c r="Z33" s="140"/>
      <c r="AA33" s="140"/>
      <c r="AB33" s="140"/>
      <c r="AC33" s="140"/>
      <c r="AD33" s="140"/>
      <c r="AE33" s="140"/>
      <c r="AK33" s="141">
        <v>0</v>
      </c>
      <c r="AL33" s="140"/>
      <c r="AM33" s="140"/>
      <c r="AN33" s="140"/>
      <c r="AO33" s="140"/>
      <c r="AR33" s="138"/>
      <c r="BE33" s="142"/>
    </row>
    <row r="34" spans="1:57" s="21" customFormat="1" ht="7" customHeight="1">
      <c r="A34" s="18"/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9"/>
      <c r="BE34" s="131"/>
    </row>
    <row r="35" spans="1:57" s="21" customFormat="1" ht="25.9" customHeight="1">
      <c r="A35" s="18"/>
      <c r="B35" s="19"/>
      <c r="C35" s="143"/>
      <c r="D35" s="144" t="s">
        <v>46</v>
      </c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6" t="s">
        <v>47</v>
      </c>
      <c r="U35" s="145"/>
      <c r="V35" s="145"/>
      <c r="W35" s="145"/>
      <c r="X35" s="147" t="s">
        <v>48</v>
      </c>
      <c r="Y35" s="148"/>
      <c r="Z35" s="148"/>
      <c r="AA35" s="148"/>
      <c r="AB35" s="148"/>
      <c r="AC35" s="145"/>
      <c r="AD35" s="145"/>
      <c r="AE35" s="145"/>
      <c r="AF35" s="145"/>
      <c r="AG35" s="145"/>
      <c r="AH35" s="145"/>
      <c r="AI35" s="145"/>
      <c r="AJ35" s="145"/>
      <c r="AK35" s="149">
        <f>SUM(AK26:AK33)</f>
        <v>0</v>
      </c>
      <c r="AL35" s="148"/>
      <c r="AM35" s="148"/>
      <c r="AN35" s="148"/>
      <c r="AO35" s="150"/>
      <c r="AP35" s="143"/>
      <c r="AQ35" s="143"/>
      <c r="AR35" s="19"/>
      <c r="BE35" s="18"/>
    </row>
    <row r="36" spans="1:57" s="21" customFormat="1" ht="7" customHeight="1">
      <c r="A36" s="18"/>
      <c r="B36" s="19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9"/>
      <c r="BE36" s="18"/>
    </row>
    <row r="37" spans="1:57" s="21" customFormat="1" ht="14.4" customHeight="1">
      <c r="A37" s="18"/>
      <c r="B37" s="1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9"/>
      <c r="BE37" s="18"/>
    </row>
    <row r="38" spans="1:57" ht="14.4" customHeight="1">
      <c r="B38" s="12"/>
      <c r="AR38" s="12"/>
    </row>
    <row r="39" spans="1:57" ht="14.4" customHeight="1">
      <c r="B39" s="12"/>
      <c r="AR39" s="12"/>
    </row>
    <row r="40" spans="1:57" ht="14.4" customHeight="1">
      <c r="B40" s="12"/>
      <c r="AR40" s="12"/>
    </row>
    <row r="41" spans="1:57" ht="14.4" customHeight="1">
      <c r="B41" s="12"/>
      <c r="AR41" s="12"/>
    </row>
    <row r="42" spans="1:57" ht="14.4" customHeight="1">
      <c r="B42" s="12"/>
      <c r="AR42" s="12"/>
    </row>
    <row r="43" spans="1:57" ht="14.4" customHeight="1">
      <c r="B43" s="12"/>
      <c r="AR43" s="12"/>
    </row>
    <row r="44" spans="1:57" ht="14.4" customHeight="1">
      <c r="B44" s="12"/>
      <c r="AR44" s="12"/>
    </row>
    <row r="45" spans="1:57" ht="14.4" customHeight="1">
      <c r="B45" s="12"/>
      <c r="AR45" s="12"/>
    </row>
    <row r="46" spans="1:57" ht="14.4" customHeight="1">
      <c r="B46" s="12"/>
      <c r="AR46" s="12"/>
    </row>
    <row r="47" spans="1:57" ht="14.4" customHeight="1">
      <c r="B47" s="12"/>
      <c r="AR47" s="12"/>
    </row>
    <row r="48" spans="1:57" ht="14.4" customHeight="1">
      <c r="B48" s="12"/>
      <c r="AR48" s="12"/>
    </row>
    <row r="49" spans="1:57" s="21" customFormat="1" ht="14.4" customHeight="1">
      <c r="B49" s="20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R49" s="20"/>
    </row>
    <row r="50" spans="1:57">
      <c r="B50" s="12"/>
      <c r="AR50" s="12"/>
    </row>
    <row r="51" spans="1:57">
      <c r="B51" s="12"/>
      <c r="AR51" s="12"/>
    </row>
    <row r="52" spans="1:57">
      <c r="B52" s="12"/>
      <c r="AR52" s="12"/>
    </row>
    <row r="53" spans="1:57">
      <c r="B53" s="12"/>
      <c r="AR53" s="12"/>
    </row>
    <row r="54" spans="1:57">
      <c r="B54" s="12"/>
      <c r="AR54" s="12"/>
    </row>
    <row r="55" spans="1:57">
      <c r="B55" s="12"/>
      <c r="AR55" s="12"/>
    </row>
    <row r="56" spans="1:57">
      <c r="B56" s="12"/>
      <c r="AR56" s="12"/>
    </row>
    <row r="57" spans="1:57">
      <c r="B57" s="12"/>
      <c r="AR57" s="12"/>
    </row>
    <row r="58" spans="1:57">
      <c r="B58" s="12"/>
      <c r="AR58" s="12"/>
    </row>
    <row r="59" spans="1:57">
      <c r="B59" s="12"/>
      <c r="AR59" s="12"/>
    </row>
    <row r="60" spans="1:57" s="21" customFormat="1" ht="12.5">
      <c r="A60" s="18"/>
      <c r="B60" s="19"/>
      <c r="C60" s="18"/>
      <c r="D60" s="48" t="s">
        <v>51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8" t="s">
        <v>52</v>
      </c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8" t="s">
        <v>51</v>
      </c>
      <c r="AI60" s="49"/>
      <c r="AJ60" s="49"/>
      <c r="AK60" s="49"/>
      <c r="AL60" s="49"/>
      <c r="AM60" s="48" t="s">
        <v>52</v>
      </c>
      <c r="AN60" s="49"/>
      <c r="AO60" s="49"/>
      <c r="AP60" s="18"/>
      <c r="AQ60" s="18"/>
      <c r="AR60" s="19"/>
      <c r="BE60" s="18"/>
    </row>
    <row r="61" spans="1:57">
      <c r="B61" s="12"/>
      <c r="AR61" s="12"/>
    </row>
    <row r="62" spans="1:57">
      <c r="B62" s="12"/>
      <c r="AR62" s="12"/>
    </row>
    <row r="63" spans="1:57">
      <c r="B63" s="12"/>
      <c r="AR63" s="12"/>
    </row>
    <row r="64" spans="1:57" s="21" customFormat="1" ht="13">
      <c r="A64" s="18"/>
      <c r="B64" s="19"/>
      <c r="C64" s="18"/>
      <c r="D64" s="46" t="s">
        <v>53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6" t="s">
        <v>54</v>
      </c>
      <c r="AI64" s="52"/>
      <c r="AJ64" s="52"/>
      <c r="AK64" s="52"/>
      <c r="AL64" s="52"/>
      <c r="AM64" s="52"/>
      <c r="AN64" s="52"/>
      <c r="AO64" s="52"/>
      <c r="AP64" s="18"/>
      <c r="AQ64" s="18"/>
      <c r="AR64" s="19"/>
      <c r="BE64" s="18"/>
    </row>
    <row r="65" spans="1:57">
      <c r="B65" s="12"/>
      <c r="AR65" s="12"/>
    </row>
    <row r="66" spans="1:57">
      <c r="B66" s="12"/>
      <c r="AR66" s="12"/>
    </row>
    <row r="67" spans="1:57">
      <c r="B67" s="12"/>
      <c r="AR67" s="12"/>
    </row>
    <row r="68" spans="1:57">
      <c r="B68" s="12"/>
      <c r="AR68" s="12"/>
    </row>
    <row r="69" spans="1:57">
      <c r="B69" s="12"/>
      <c r="AR69" s="12"/>
    </row>
    <row r="70" spans="1:57">
      <c r="B70" s="12"/>
      <c r="AR70" s="12"/>
    </row>
    <row r="71" spans="1:57">
      <c r="B71" s="12"/>
      <c r="AR71" s="12"/>
    </row>
    <row r="72" spans="1:57">
      <c r="B72" s="12"/>
      <c r="AR72" s="12"/>
    </row>
    <row r="73" spans="1:57">
      <c r="B73" s="12"/>
      <c r="AR73" s="12"/>
    </row>
    <row r="74" spans="1:57">
      <c r="B74" s="12"/>
      <c r="AR74" s="12"/>
    </row>
    <row r="75" spans="1:57" s="21" customFormat="1" ht="12.5">
      <c r="A75" s="18"/>
      <c r="B75" s="19"/>
      <c r="C75" s="18"/>
      <c r="D75" s="48" t="s">
        <v>51</v>
      </c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8" t="s">
        <v>52</v>
      </c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8" t="s">
        <v>51</v>
      </c>
      <c r="AI75" s="49"/>
      <c r="AJ75" s="49"/>
      <c r="AK75" s="49"/>
      <c r="AL75" s="49"/>
      <c r="AM75" s="48" t="s">
        <v>52</v>
      </c>
      <c r="AN75" s="49"/>
      <c r="AO75" s="49"/>
      <c r="AP75" s="18"/>
      <c r="AQ75" s="18"/>
      <c r="AR75" s="19"/>
      <c r="BE75" s="18"/>
    </row>
    <row r="76" spans="1:57" s="21" customFormat="1">
      <c r="A76" s="18"/>
      <c r="B76" s="19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9"/>
      <c r="BE76" s="18"/>
    </row>
    <row r="77" spans="1:57" s="21" customFormat="1" ht="7" customHeight="1">
      <c r="A77" s="18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19"/>
      <c r="BE77" s="18"/>
    </row>
    <row r="81" spans="1:91" s="21" customFormat="1" ht="7" customHeight="1">
      <c r="A81" s="18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19"/>
      <c r="BE81" s="18"/>
    </row>
    <row r="82" spans="1:91" s="21" customFormat="1" ht="25" customHeight="1">
      <c r="A82" s="18"/>
      <c r="B82" s="19"/>
      <c r="C82" s="13" t="s">
        <v>55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9"/>
      <c r="BE82" s="18"/>
    </row>
    <row r="83" spans="1:91" s="21" customFormat="1" ht="7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9"/>
      <c r="BE83" s="18"/>
    </row>
    <row r="84" spans="1:91" s="151" customFormat="1" ht="12" customHeight="1">
      <c r="B84" s="152"/>
      <c r="C84" s="15" t="s">
        <v>13</v>
      </c>
      <c r="L84" s="151" t="str">
        <f>K5</f>
        <v>RYCHNOV</v>
      </c>
      <c r="AR84" s="152"/>
    </row>
    <row r="85" spans="1:91" s="153" customFormat="1" ht="37" customHeight="1">
      <c r="B85" s="154"/>
      <c r="C85" s="155" t="s">
        <v>16</v>
      </c>
      <c r="L85" s="22" t="str">
        <f>K6</f>
        <v>Nemocnice Rychnov-porodnice v objektu DIGP</v>
      </c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R85" s="154"/>
    </row>
    <row r="86" spans="1:91" s="21" customFormat="1" ht="7" customHeight="1">
      <c r="A86" s="18"/>
      <c r="B86" s="19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9"/>
      <c r="BE86" s="18"/>
    </row>
    <row r="87" spans="1:91" s="21" customFormat="1" ht="12" customHeight="1">
      <c r="A87" s="18"/>
      <c r="B87" s="19"/>
      <c r="C87" s="15" t="s">
        <v>20</v>
      </c>
      <c r="D87" s="18"/>
      <c r="E87" s="18"/>
      <c r="F87" s="18"/>
      <c r="G87" s="18"/>
      <c r="H87" s="18"/>
      <c r="I87" s="18"/>
      <c r="J87" s="18"/>
      <c r="K87" s="18"/>
      <c r="L87" s="157" t="str">
        <f>IF(K8="","",K8)</f>
        <v xml:space="preserve">Rychnov nad Kněžnou </v>
      </c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5" t="s">
        <v>22</v>
      </c>
      <c r="AJ87" s="18"/>
      <c r="AK87" s="18"/>
      <c r="AL87" s="18"/>
      <c r="AM87" s="158" t="str">
        <f>IF(AN8= "","",AN8)</f>
        <v>24. 3. 2020</v>
      </c>
      <c r="AN87" s="158"/>
      <c r="AO87" s="18"/>
      <c r="AP87" s="18"/>
      <c r="AQ87" s="18"/>
      <c r="AR87" s="19"/>
      <c r="BE87" s="18"/>
    </row>
    <row r="88" spans="1:91" s="21" customFormat="1" ht="7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9"/>
      <c r="BE88" s="18"/>
    </row>
    <row r="89" spans="1:91" s="21" customFormat="1" ht="15.15" customHeight="1">
      <c r="A89" s="18"/>
      <c r="B89" s="19"/>
      <c r="C89" s="15" t="s">
        <v>24</v>
      </c>
      <c r="D89" s="18"/>
      <c r="E89" s="18"/>
      <c r="F89" s="18"/>
      <c r="G89" s="18"/>
      <c r="H89" s="18"/>
      <c r="I89" s="18"/>
      <c r="J89" s="18"/>
      <c r="K89" s="18"/>
      <c r="L89" s="151" t="str">
        <f>IF(E11= "","",E11)</f>
        <v>Královéhradecký kraj</v>
      </c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5" t="s">
        <v>30</v>
      </c>
      <c r="AJ89" s="18"/>
      <c r="AK89" s="18"/>
      <c r="AL89" s="18"/>
      <c r="AM89" s="159" t="str">
        <f>IF(E17="","",E17)</f>
        <v xml:space="preserve">JIKA CZ </v>
      </c>
      <c r="AN89" s="160"/>
      <c r="AO89" s="160"/>
      <c r="AP89" s="160"/>
      <c r="AQ89" s="18"/>
      <c r="AR89" s="19"/>
      <c r="AS89" s="161" t="s">
        <v>56</v>
      </c>
      <c r="AT89" s="162"/>
      <c r="AU89" s="84"/>
      <c r="AV89" s="84"/>
      <c r="AW89" s="84"/>
      <c r="AX89" s="84"/>
      <c r="AY89" s="84"/>
      <c r="AZ89" s="84"/>
      <c r="BA89" s="84"/>
      <c r="BB89" s="84"/>
      <c r="BC89" s="84"/>
      <c r="BD89" s="163"/>
      <c r="BE89" s="18"/>
    </row>
    <row r="90" spans="1:91" s="21" customFormat="1" ht="15.15" customHeight="1">
      <c r="A90" s="18"/>
      <c r="B90" s="19"/>
      <c r="C90" s="15" t="s">
        <v>28</v>
      </c>
      <c r="D90" s="18"/>
      <c r="E90" s="18"/>
      <c r="F90" s="18"/>
      <c r="G90" s="18"/>
      <c r="H90" s="18"/>
      <c r="I90" s="18"/>
      <c r="J90" s="18"/>
      <c r="K90" s="18"/>
      <c r="L90" s="151" t="str">
        <f>IF(E14= "Vyplň údaj","",E14)</f>
        <v/>
      </c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5" t="s">
        <v>33</v>
      </c>
      <c r="AJ90" s="18"/>
      <c r="AK90" s="18"/>
      <c r="AL90" s="18"/>
      <c r="AM90" s="159" t="str">
        <f>IF(E20="","",E20)</f>
        <v>Ing.Pavel Michálek</v>
      </c>
      <c r="AN90" s="160"/>
      <c r="AO90" s="160"/>
      <c r="AP90" s="160"/>
      <c r="AQ90" s="18"/>
      <c r="AR90" s="19"/>
      <c r="AS90" s="164"/>
      <c r="AT90" s="165"/>
      <c r="AU90" s="109"/>
      <c r="AV90" s="109"/>
      <c r="AW90" s="109"/>
      <c r="AX90" s="109"/>
      <c r="AY90" s="109"/>
      <c r="AZ90" s="109"/>
      <c r="BA90" s="109"/>
      <c r="BB90" s="109"/>
      <c r="BC90" s="109"/>
      <c r="BD90" s="166"/>
      <c r="BE90" s="18"/>
    </row>
    <row r="91" spans="1:91" s="21" customFormat="1" ht="10.75" customHeight="1">
      <c r="A91" s="18"/>
      <c r="B91" s="19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9"/>
      <c r="AS91" s="164"/>
      <c r="AT91" s="165"/>
      <c r="AU91" s="109"/>
      <c r="AV91" s="109"/>
      <c r="AW91" s="109"/>
      <c r="AX91" s="109"/>
      <c r="AY91" s="109"/>
      <c r="AZ91" s="109"/>
      <c r="BA91" s="109"/>
      <c r="BB91" s="109"/>
      <c r="BC91" s="109"/>
      <c r="BD91" s="166"/>
      <c r="BE91" s="18"/>
    </row>
    <row r="92" spans="1:91" s="21" customFormat="1" ht="29.25" customHeight="1">
      <c r="A92" s="18"/>
      <c r="B92" s="19"/>
      <c r="C92" s="167" t="s">
        <v>57</v>
      </c>
      <c r="D92" s="168"/>
      <c r="E92" s="168"/>
      <c r="F92" s="168"/>
      <c r="G92" s="168"/>
      <c r="H92" s="41"/>
      <c r="I92" s="169" t="s">
        <v>58</v>
      </c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70" t="s">
        <v>59</v>
      </c>
      <c r="AH92" s="168"/>
      <c r="AI92" s="168"/>
      <c r="AJ92" s="168"/>
      <c r="AK92" s="168"/>
      <c r="AL92" s="168"/>
      <c r="AM92" s="168"/>
      <c r="AN92" s="169" t="s">
        <v>60</v>
      </c>
      <c r="AO92" s="168"/>
      <c r="AP92" s="171"/>
      <c r="AQ92" s="172" t="s">
        <v>61</v>
      </c>
      <c r="AR92" s="19"/>
      <c r="AS92" s="77" t="s">
        <v>62</v>
      </c>
      <c r="AT92" s="78" t="s">
        <v>63</v>
      </c>
      <c r="AU92" s="78" t="s">
        <v>64</v>
      </c>
      <c r="AV92" s="78" t="s">
        <v>65</v>
      </c>
      <c r="AW92" s="78" t="s">
        <v>66</v>
      </c>
      <c r="AX92" s="78" t="s">
        <v>67</v>
      </c>
      <c r="AY92" s="78" t="s">
        <v>68</v>
      </c>
      <c r="AZ92" s="78" t="s">
        <v>69</v>
      </c>
      <c r="BA92" s="78" t="s">
        <v>70</v>
      </c>
      <c r="BB92" s="78" t="s">
        <v>71</v>
      </c>
      <c r="BC92" s="78" t="s">
        <v>72</v>
      </c>
      <c r="BD92" s="79" t="s">
        <v>73</v>
      </c>
      <c r="BE92" s="18"/>
    </row>
    <row r="93" spans="1:91" s="21" customFormat="1" ht="10.75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9"/>
      <c r="AS93" s="83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173"/>
      <c r="BE93" s="18"/>
    </row>
    <row r="94" spans="1:91" s="174" customFormat="1" ht="32.4" customHeight="1">
      <c r="B94" s="175"/>
      <c r="C94" s="81" t="s">
        <v>74</v>
      </c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7">
        <f>ROUND(AG95,2)</f>
        <v>0</v>
      </c>
      <c r="AH94" s="177"/>
      <c r="AI94" s="177"/>
      <c r="AJ94" s="177"/>
      <c r="AK94" s="177"/>
      <c r="AL94" s="177"/>
      <c r="AM94" s="177"/>
      <c r="AN94" s="178">
        <f>SUM(AG94,AT94)</f>
        <v>0</v>
      </c>
      <c r="AO94" s="178"/>
      <c r="AP94" s="178"/>
      <c r="AQ94" s="179" t="s">
        <v>1</v>
      </c>
      <c r="AR94" s="175"/>
      <c r="AS94" s="180">
        <f>ROUND(AS95,2)</f>
        <v>0</v>
      </c>
      <c r="AT94" s="181">
        <f>ROUND(SUM(AV94:AW94),2)</f>
        <v>0</v>
      </c>
      <c r="AU94" s="182" t="e">
        <f>ROUND(AU95,5)</f>
        <v>#REF!</v>
      </c>
      <c r="AV94" s="181">
        <f>ROUND(AZ94*L29,2)</f>
        <v>0</v>
      </c>
      <c r="AW94" s="181">
        <f>ROUND(BA94*L30,2)</f>
        <v>0</v>
      </c>
      <c r="AX94" s="181">
        <f>ROUND(BB94*L29,2)</f>
        <v>0</v>
      </c>
      <c r="AY94" s="181">
        <f>ROUND(BC94*L30,2)</f>
        <v>0</v>
      </c>
      <c r="AZ94" s="181">
        <f>ROUND(AZ95,2)</f>
        <v>0</v>
      </c>
      <c r="BA94" s="181">
        <f>ROUND(BA95,2)</f>
        <v>0</v>
      </c>
      <c r="BB94" s="181">
        <f>ROUND(BB95,2)</f>
        <v>0</v>
      </c>
      <c r="BC94" s="181">
        <f>ROUND(BC95,2)</f>
        <v>0</v>
      </c>
      <c r="BD94" s="183">
        <f>ROUND(BD95,2)</f>
        <v>0</v>
      </c>
      <c r="BS94" s="184" t="s">
        <v>75</v>
      </c>
      <c r="BT94" s="184" t="s">
        <v>76</v>
      </c>
      <c r="BU94" s="185" t="s">
        <v>77</v>
      </c>
      <c r="BV94" s="184" t="s">
        <v>78</v>
      </c>
      <c r="BW94" s="184" t="s">
        <v>4</v>
      </c>
      <c r="BX94" s="184" t="s">
        <v>79</v>
      </c>
      <c r="CL94" s="184" t="s">
        <v>1</v>
      </c>
    </row>
    <row r="95" spans="1:91" s="198" customFormat="1" ht="24.75" customHeight="1">
      <c r="A95" s="186" t="s">
        <v>80</v>
      </c>
      <c r="B95" s="187"/>
      <c r="C95" s="188"/>
      <c r="D95" s="189" t="s">
        <v>14</v>
      </c>
      <c r="E95" s="189"/>
      <c r="F95" s="189"/>
      <c r="G95" s="189"/>
      <c r="H95" s="189"/>
      <c r="I95" s="190"/>
      <c r="J95" s="189" t="s">
        <v>212</v>
      </c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91">
        <f>'RYCHNOV 1 - SO-01-Vlastní...'!J30</f>
        <v>0</v>
      </c>
      <c r="AH95" s="192"/>
      <c r="AI95" s="192"/>
      <c r="AJ95" s="192"/>
      <c r="AK95" s="192"/>
      <c r="AL95" s="192"/>
      <c r="AM95" s="192"/>
      <c r="AN95" s="191">
        <f>SUM(AG95,AT95)</f>
        <v>0</v>
      </c>
      <c r="AO95" s="192"/>
      <c r="AP95" s="192"/>
      <c r="AQ95" s="193" t="s">
        <v>81</v>
      </c>
      <c r="AR95" s="187"/>
      <c r="AS95" s="194">
        <v>0</v>
      </c>
      <c r="AT95" s="195">
        <f>ROUND(SUM(AV95:AW95),2)</f>
        <v>0</v>
      </c>
      <c r="AU95" s="196" t="e">
        <f>'RYCHNOV 1 - SO-01-Vlastní...'!P117</f>
        <v>#REF!</v>
      </c>
      <c r="AV95" s="195">
        <f>'RYCHNOV 1 - SO-01-Vlastní...'!J33</f>
        <v>0</v>
      </c>
      <c r="AW95" s="195">
        <f>'RYCHNOV 1 - SO-01-Vlastní...'!J34</f>
        <v>0</v>
      </c>
      <c r="AX95" s="195">
        <f>'RYCHNOV 1 - SO-01-Vlastní...'!J35</f>
        <v>0</v>
      </c>
      <c r="AY95" s="195">
        <f>'RYCHNOV 1 - SO-01-Vlastní...'!J36</f>
        <v>0</v>
      </c>
      <c r="AZ95" s="195">
        <f>'RYCHNOV 1 - SO-01-Vlastní...'!F33</f>
        <v>0</v>
      </c>
      <c r="BA95" s="195">
        <f>'RYCHNOV 1 - SO-01-Vlastní...'!F34</f>
        <v>0</v>
      </c>
      <c r="BB95" s="195">
        <f>'RYCHNOV 1 - SO-01-Vlastní...'!F35</f>
        <v>0</v>
      </c>
      <c r="BC95" s="195">
        <f>'RYCHNOV 1 - SO-01-Vlastní...'!F36</f>
        <v>0</v>
      </c>
      <c r="BD95" s="197">
        <f>'RYCHNOV 1 - SO-01-Vlastní...'!F37</f>
        <v>0</v>
      </c>
      <c r="BT95" s="199" t="s">
        <v>82</v>
      </c>
      <c r="BV95" s="199" t="s">
        <v>78</v>
      </c>
      <c r="BW95" s="199" t="s">
        <v>83</v>
      </c>
      <c r="BX95" s="199" t="s">
        <v>4</v>
      </c>
      <c r="CL95" s="199" t="s">
        <v>1</v>
      </c>
      <c r="CM95" s="199" t="s">
        <v>84</v>
      </c>
    </row>
    <row r="96" spans="1:91" s="21" customFormat="1" ht="30" customHeight="1">
      <c r="A96" s="18"/>
      <c r="B96" s="19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9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</row>
    <row r="97" spans="1:57" s="21" customFormat="1" ht="7" customHeight="1">
      <c r="A97" s="18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19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</row>
  </sheetData>
  <sheetProtection algorithmName="SHA-512" hashValue="cfitKiviNyPlpvkmTj8rzRQN3X0g5NzFhOwm+79z123KMFylPUH0IwEqms5soJJgobfvQoQTBuIbn4R1NI7qNQ==" saltValue="/3jDF0QuHTBpqPsIvL+hsw==" spinCount="100000" sheet="1" objects="1" scenarios="1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RYCHNOV 1 - SO-01-Vlastní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8"/>
  <sheetViews>
    <sheetView showGridLines="0" workbookViewId="0">
      <selection activeCell="I161" sqref="I161"/>
    </sheetView>
  </sheetViews>
  <sheetFormatPr defaultRowHeight="10"/>
  <cols>
    <col min="1" max="1" width="8.33203125" style="6" customWidth="1"/>
    <col min="2" max="2" width="1.6640625" style="6" customWidth="1"/>
    <col min="3" max="3" width="4.109375" style="6" customWidth="1"/>
    <col min="4" max="4" width="4.33203125" style="6" customWidth="1"/>
    <col min="5" max="5" width="17.109375" style="6" customWidth="1"/>
    <col min="6" max="6" width="50.77734375" style="6" customWidth="1"/>
    <col min="7" max="7" width="7" style="6" customWidth="1"/>
    <col min="8" max="8" width="11.44140625" style="6" customWidth="1"/>
    <col min="9" max="11" width="20.109375" style="6" customWidth="1"/>
    <col min="12" max="12" width="9.33203125" style="6" customWidth="1"/>
    <col min="13" max="13" width="10.77734375" style="6" hidden="1" customWidth="1"/>
    <col min="14" max="14" width="9.33203125" style="6" hidden="1"/>
    <col min="15" max="20" width="14.109375" style="6" hidden="1" customWidth="1"/>
    <col min="21" max="21" width="16.33203125" style="6" hidden="1" customWidth="1"/>
    <col min="22" max="22" width="12.33203125" style="6" customWidth="1"/>
    <col min="23" max="23" width="16.33203125" style="6" customWidth="1"/>
    <col min="24" max="24" width="12.33203125" style="6" customWidth="1"/>
    <col min="25" max="25" width="15" style="6" customWidth="1"/>
    <col min="26" max="26" width="11" style="6" customWidth="1"/>
    <col min="27" max="27" width="15" style="6" customWidth="1"/>
    <col min="28" max="28" width="16.33203125" style="6" customWidth="1"/>
    <col min="29" max="29" width="11" style="6" customWidth="1"/>
    <col min="30" max="30" width="15" style="6" customWidth="1"/>
    <col min="31" max="31" width="16.33203125" style="6" customWidth="1"/>
    <col min="32" max="43" width="8.88671875" style="6"/>
    <col min="44" max="65" width="9.33203125" style="6" hidden="1"/>
    <col min="66" max="16384" width="8.88671875" style="6"/>
  </cols>
  <sheetData>
    <row r="2" spans="1:46" ht="37" customHeight="1">
      <c r="L2" s="7" t="s">
        <v>5</v>
      </c>
      <c r="M2" s="8"/>
      <c r="N2" s="8"/>
      <c r="O2" s="8"/>
      <c r="P2" s="8"/>
      <c r="Q2" s="8"/>
      <c r="R2" s="8"/>
      <c r="S2" s="8"/>
      <c r="T2" s="8"/>
      <c r="U2" s="8"/>
      <c r="V2" s="8"/>
      <c r="AT2" s="9" t="s">
        <v>83</v>
      </c>
    </row>
    <row r="3" spans="1:46" ht="7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AT3" s="9" t="s">
        <v>84</v>
      </c>
    </row>
    <row r="4" spans="1:46" ht="25" customHeight="1">
      <c r="B4" s="12"/>
      <c r="D4" s="13" t="s">
        <v>85</v>
      </c>
      <c r="L4" s="12"/>
      <c r="M4" s="14" t="s">
        <v>10</v>
      </c>
      <c r="AT4" s="9" t="s">
        <v>3</v>
      </c>
    </row>
    <row r="5" spans="1:46" ht="7" customHeight="1">
      <c r="B5" s="12"/>
      <c r="L5" s="12"/>
    </row>
    <row r="6" spans="1:46" ht="12" customHeight="1">
      <c r="B6" s="12"/>
      <c r="D6" s="15" t="s">
        <v>16</v>
      </c>
      <c r="L6" s="12"/>
    </row>
    <row r="7" spans="1:46" ht="16.5" customHeight="1">
      <c r="B7" s="12"/>
      <c r="E7" s="16" t="str">
        <f>'Rekapitulace stavby'!K6</f>
        <v>Nemocnice Rychnov-porodnice v objektu DIGP</v>
      </c>
      <c r="F7" s="17"/>
      <c r="G7" s="17"/>
      <c r="H7" s="17"/>
      <c r="L7" s="12"/>
    </row>
    <row r="8" spans="1:46" s="21" customFormat="1" ht="12" customHeight="1">
      <c r="A8" s="18"/>
      <c r="B8" s="19"/>
      <c r="C8" s="18"/>
      <c r="D8" s="15" t="s">
        <v>86</v>
      </c>
      <c r="E8" s="18"/>
      <c r="F8" s="18"/>
      <c r="G8" s="18"/>
      <c r="H8" s="18"/>
      <c r="I8" s="18"/>
      <c r="J8" s="18"/>
      <c r="K8" s="18"/>
      <c r="L8" s="20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21" customFormat="1" ht="16.5" customHeight="1">
      <c r="A9" s="18"/>
      <c r="B9" s="19"/>
      <c r="C9" s="18"/>
      <c r="D9" s="18"/>
      <c r="E9" s="22" t="s">
        <v>213</v>
      </c>
      <c r="F9" s="23"/>
      <c r="G9" s="23"/>
      <c r="H9" s="23"/>
      <c r="I9" s="18"/>
      <c r="J9" s="18"/>
      <c r="K9" s="18"/>
      <c r="L9" s="20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21" customFormat="1">
      <c r="A10" s="18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20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21" customFormat="1" ht="12" customHeight="1">
      <c r="A11" s="18"/>
      <c r="B11" s="19"/>
      <c r="C11" s="18"/>
      <c r="D11" s="15" t="s">
        <v>18</v>
      </c>
      <c r="E11" s="18"/>
      <c r="F11" s="24" t="s">
        <v>1</v>
      </c>
      <c r="G11" s="18"/>
      <c r="H11" s="18"/>
      <c r="I11" s="15" t="s">
        <v>19</v>
      </c>
      <c r="J11" s="24" t="s">
        <v>1</v>
      </c>
      <c r="K11" s="18"/>
      <c r="L11" s="20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21" customFormat="1" ht="12" customHeight="1">
      <c r="A12" s="18"/>
      <c r="B12" s="19"/>
      <c r="C12" s="18"/>
      <c r="D12" s="15" t="s">
        <v>20</v>
      </c>
      <c r="E12" s="18"/>
      <c r="F12" s="24" t="s">
        <v>21</v>
      </c>
      <c r="G12" s="18"/>
      <c r="H12" s="18"/>
      <c r="I12" s="15" t="s">
        <v>22</v>
      </c>
      <c r="J12" s="25" t="str">
        <f>'Rekapitulace stavby'!AN8</f>
        <v>24. 3. 2020</v>
      </c>
      <c r="K12" s="18"/>
      <c r="L12" s="20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21" customFormat="1" ht="10.75" customHeight="1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20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21" customFormat="1" ht="12" customHeight="1">
      <c r="A14" s="18"/>
      <c r="B14" s="19"/>
      <c r="C14" s="18"/>
      <c r="D14" s="15" t="s">
        <v>24</v>
      </c>
      <c r="E14" s="18"/>
      <c r="F14" s="18"/>
      <c r="G14" s="18"/>
      <c r="H14" s="18"/>
      <c r="I14" s="15" t="s">
        <v>25</v>
      </c>
      <c r="J14" s="24" t="s">
        <v>1</v>
      </c>
      <c r="K14" s="18"/>
      <c r="L14" s="20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21" customFormat="1" ht="18" customHeight="1">
      <c r="A15" s="18"/>
      <c r="B15" s="19"/>
      <c r="C15" s="18"/>
      <c r="D15" s="18"/>
      <c r="E15" s="24" t="s">
        <v>26</v>
      </c>
      <c r="F15" s="18"/>
      <c r="G15" s="18"/>
      <c r="H15" s="18"/>
      <c r="I15" s="15" t="s">
        <v>27</v>
      </c>
      <c r="J15" s="24" t="s">
        <v>1</v>
      </c>
      <c r="K15" s="18"/>
      <c r="L15" s="20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21" customFormat="1" ht="7" customHeight="1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20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21" customFormat="1" ht="12" customHeight="1">
      <c r="A17" s="18"/>
      <c r="B17" s="19"/>
      <c r="C17" s="18"/>
      <c r="D17" s="15" t="s">
        <v>28</v>
      </c>
      <c r="E17" s="18"/>
      <c r="F17" s="18"/>
      <c r="G17" s="18"/>
      <c r="H17" s="18"/>
      <c r="I17" s="15" t="s">
        <v>25</v>
      </c>
      <c r="J17" s="3" t="str">
        <f>'Rekapitulace stavby'!AN13</f>
        <v>Vyplň údaj</v>
      </c>
      <c r="K17" s="18"/>
      <c r="L17" s="20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21" customFormat="1" ht="18" customHeight="1">
      <c r="A18" s="18"/>
      <c r="B18" s="19"/>
      <c r="C18" s="18"/>
      <c r="D18" s="18"/>
      <c r="E18" s="5" t="str">
        <f>'Rekapitulace stavby'!E14</f>
        <v>Vyplň údaj</v>
      </c>
      <c r="F18" s="123"/>
      <c r="G18" s="123"/>
      <c r="H18" s="123"/>
      <c r="I18" s="15" t="s">
        <v>27</v>
      </c>
      <c r="J18" s="3" t="str">
        <f>'Rekapitulace stavby'!AN14</f>
        <v>Vyplň údaj</v>
      </c>
      <c r="K18" s="18"/>
      <c r="L18" s="20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21" customFormat="1" ht="7" customHeight="1">
      <c r="A19" s="18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20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21" customFormat="1" ht="12" customHeight="1">
      <c r="A20" s="18"/>
      <c r="B20" s="19"/>
      <c r="C20" s="18"/>
      <c r="D20" s="15" t="s">
        <v>30</v>
      </c>
      <c r="E20" s="18"/>
      <c r="F20" s="18"/>
      <c r="G20" s="18"/>
      <c r="H20" s="18"/>
      <c r="I20" s="15" t="s">
        <v>25</v>
      </c>
      <c r="J20" s="24" t="s">
        <v>1</v>
      </c>
      <c r="K20" s="18"/>
      <c r="L20" s="20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21" customFormat="1" ht="18" customHeight="1">
      <c r="A21" s="18"/>
      <c r="B21" s="19"/>
      <c r="C21" s="18"/>
      <c r="D21" s="18"/>
      <c r="E21" s="24" t="s">
        <v>31</v>
      </c>
      <c r="F21" s="18"/>
      <c r="G21" s="18"/>
      <c r="H21" s="18"/>
      <c r="I21" s="15" t="s">
        <v>27</v>
      </c>
      <c r="J21" s="24" t="s">
        <v>1</v>
      </c>
      <c r="K21" s="18"/>
      <c r="L21" s="20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21" customFormat="1" ht="7" customHeight="1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20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21" customFormat="1" ht="12" customHeight="1">
      <c r="A23" s="18"/>
      <c r="B23" s="19"/>
      <c r="C23" s="18"/>
      <c r="D23" s="15" t="s">
        <v>33</v>
      </c>
      <c r="E23" s="18"/>
      <c r="F23" s="18"/>
      <c r="G23" s="18"/>
      <c r="H23" s="18"/>
      <c r="I23" s="15" t="s">
        <v>25</v>
      </c>
      <c r="J23" s="24" t="s">
        <v>1</v>
      </c>
      <c r="K23" s="18"/>
      <c r="L23" s="20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21" customFormat="1" ht="18" customHeight="1">
      <c r="A24" s="18"/>
      <c r="B24" s="19"/>
      <c r="C24" s="18"/>
      <c r="D24" s="18"/>
      <c r="E24" s="24" t="s">
        <v>34</v>
      </c>
      <c r="F24" s="18"/>
      <c r="G24" s="18"/>
      <c r="H24" s="18"/>
      <c r="I24" s="15" t="s">
        <v>27</v>
      </c>
      <c r="J24" s="24" t="s">
        <v>1</v>
      </c>
      <c r="K24" s="18"/>
      <c r="L24" s="20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21" customFormat="1" ht="7" customHeight="1">
      <c r="A25" s="18"/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20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21" customFormat="1" ht="12" customHeight="1">
      <c r="A26" s="18"/>
      <c r="B26" s="19"/>
      <c r="C26" s="18"/>
      <c r="D26" s="15" t="s">
        <v>35</v>
      </c>
      <c r="E26" s="18"/>
      <c r="F26" s="18"/>
      <c r="G26" s="18"/>
      <c r="H26" s="18"/>
      <c r="I26" s="18"/>
      <c r="J26" s="18"/>
      <c r="K26" s="18"/>
      <c r="L26" s="20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31" customFormat="1" ht="16.5" customHeight="1">
      <c r="A27" s="27"/>
      <c r="B27" s="28"/>
      <c r="C27" s="27"/>
      <c r="D27" s="27"/>
      <c r="E27" s="29" t="s">
        <v>1</v>
      </c>
      <c r="F27" s="29"/>
      <c r="G27" s="29"/>
      <c r="H27" s="29"/>
      <c r="I27" s="27"/>
      <c r="J27" s="27"/>
      <c r="K27" s="27"/>
      <c r="L27" s="30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s="21" customFormat="1" ht="7" customHeight="1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20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21" customFormat="1" ht="7" customHeight="1">
      <c r="A29" s="18"/>
      <c r="B29" s="19"/>
      <c r="C29" s="18"/>
      <c r="D29" s="32"/>
      <c r="E29" s="32"/>
      <c r="F29" s="32"/>
      <c r="G29" s="32"/>
      <c r="H29" s="32"/>
      <c r="I29" s="32"/>
      <c r="J29" s="32"/>
      <c r="K29" s="32"/>
      <c r="L29" s="20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21" customFormat="1" ht="25.4" customHeight="1">
      <c r="A30" s="18"/>
      <c r="B30" s="19"/>
      <c r="C30" s="18"/>
      <c r="D30" s="33" t="s">
        <v>36</v>
      </c>
      <c r="E30" s="18"/>
      <c r="F30" s="18"/>
      <c r="G30" s="18"/>
      <c r="H30" s="18"/>
      <c r="I30" s="18"/>
      <c r="J30" s="34">
        <f>ROUND(J117, 2)</f>
        <v>0</v>
      </c>
      <c r="K30" s="18"/>
      <c r="L30" s="20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21" customFormat="1" ht="7" customHeight="1">
      <c r="A31" s="18"/>
      <c r="B31" s="19"/>
      <c r="C31" s="18"/>
      <c r="D31" s="32"/>
      <c r="E31" s="32"/>
      <c r="F31" s="32"/>
      <c r="G31" s="32"/>
      <c r="H31" s="32"/>
      <c r="I31" s="32"/>
      <c r="J31" s="32"/>
      <c r="K31" s="32"/>
      <c r="L31" s="20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21" customFormat="1" ht="14.4" customHeight="1">
      <c r="A32" s="18"/>
      <c r="B32" s="19"/>
      <c r="C32" s="18"/>
      <c r="D32" s="18"/>
      <c r="E32" s="18"/>
      <c r="F32" s="35" t="s">
        <v>38</v>
      </c>
      <c r="G32" s="18"/>
      <c r="H32" s="18"/>
      <c r="I32" s="35" t="s">
        <v>37</v>
      </c>
      <c r="J32" s="35" t="s">
        <v>39</v>
      </c>
      <c r="K32" s="18"/>
      <c r="L32" s="20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21" customFormat="1" ht="14.4" customHeight="1">
      <c r="A33" s="18"/>
      <c r="B33" s="19"/>
      <c r="C33" s="18"/>
      <c r="D33" s="36" t="s">
        <v>40</v>
      </c>
      <c r="E33" s="15" t="s">
        <v>41</v>
      </c>
      <c r="F33" s="37">
        <f>ROUND((SUM(BE117:BE157)),  2)</f>
        <v>0</v>
      </c>
      <c r="G33" s="18"/>
      <c r="H33" s="18"/>
      <c r="I33" s="38">
        <v>0.21</v>
      </c>
      <c r="J33" s="37">
        <f>ROUND(((SUM(BE117:BE157))*I33),  2)</f>
        <v>0</v>
      </c>
      <c r="K33" s="18"/>
      <c r="L33" s="20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21" customFormat="1" ht="14.4" customHeight="1">
      <c r="A34" s="18"/>
      <c r="B34" s="19"/>
      <c r="C34" s="18"/>
      <c r="D34" s="18"/>
      <c r="E34" s="15" t="s">
        <v>42</v>
      </c>
      <c r="F34" s="37">
        <f>ROUND((SUM(BF117:BF157)),  2)</f>
        <v>0</v>
      </c>
      <c r="G34" s="18"/>
      <c r="H34" s="18"/>
      <c r="I34" s="38">
        <v>0.15</v>
      </c>
      <c r="J34" s="37">
        <f>ROUND(((SUM(BF117:BF157))*I34),  2)</f>
        <v>0</v>
      </c>
      <c r="K34" s="18"/>
      <c r="L34" s="20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21" customFormat="1" ht="14.4" hidden="1" customHeight="1">
      <c r="A35" s="18"/>
      <c r="B35" s="19"/>
      <c r="C35" s="18"/>
      <c r="D35" s="18"/>
      <c r="E35" s="15" t="s">
        <v>43</v>
      </c>
      <c r="F35" s="37">
        <f>ROUND((SUM(BG117:BG157)),  2)</f>
        <v>0</v>
      </c>
      <c r="G35" s="18"/>
      <c r="H35" s="18"/>
      <c r="I35" s="38">
        <v>0.21</v>
      </c>
      <c r="J35" s="37">
        <f>0</f>
        <v>0</v>
      </c>
      <c r="K35" s="18"/>
      <c r="L35" s="20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21" customFormat="1" ht="14.4" hidden="1" customHeight="1">
      <c r="A36" s="18"/>
      <c r="B36" s="19"/>
      <c r="C36" s="18"/>
      <c r="D36" s="18"/>
      <c r="E36" s="15" t="s">
        <v>44</v>
      </c>
      <c r="F36" s="37">
        <f>ROUND((SUM(BH117:BH157)),  2)</f>
        <v>0</v>
      </c>
      <c r="G36" s="18"/>
      <c r="H36" s="18"/>
      <c r="I36" s="38">
        <v>0.15</v>
      </c>
      <c r="J36" s="37">
        <f>0</f>
        <v>0</v>
      </c>
      <c r="K36" s="18"/>
      <c r="L36" s="20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21" customFormat="1" ht="14.4" hidden="1" customHeight="1">
      <c r="A37" s="18"/>
      <c r="B37" s="19"/>
      <c r="C37" s="18"/>
      <c r="D37" s="18"/>
      <c r="E37" s="15" t="s">
        <v>45</v>
      </c>
      <c r="F37" s="37">
        <f>ROUND((SUM(BI117:BI157)),  2)</f>
        <v>0</v>
      </c>
      <c r="G37" s="18"/>
      <c r="H37" s="18"/>
      <c r="I37" s="38">
        <v>0</v>
      </c>
      <c r="J37" s="37">
        <f>0</f>
        <v>0</v>
      </c>
      <c r="K37" s="18"/>
      <c r="L37" s="20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21" customFormat="1" ht="7" customHeight="1">
      <c r="A38" s="18"/>
      <c r="B38" s="19"/>
      <c r="C38" s="18"/>
      <c r="D38" s="18"/>
      <c r="E38" s="18"/>
      <c r="F38" s="18"/>
      <c r="G38" s="18"/>
      <c r="H38" s="18"/>
      <c r="I38" s="18"/>
      <c r="J38" s="18"/>
      <c r="K38" s="18"/>
      <c r="L38" s="20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21" customFormat="1" ht="25.4" customHeight="1">
      <c r="A39" s="18"/>
      <c r="B39" s="19"/>
      <c r="C39" s="39"/>
      <c r="D39" s="40" t="s">
        <v>46</v>
      </c>
      <c r="E39" s="41"/>
      <c r="F39" s="41"/>
      <c r="G39" s="42" t="s">
        <v>47</v>
      </c>
      <c r="H39" s="43" t="s">
        <v>48</v>
      </c>
      <c r="I39" s="41"/>
      <c r="J39" s="44">
        <f>SUM(J30:J37)</f>
        <v>0</v>
      </c>
      <c r="K39" s="45"/>
      <c r="L39" s="20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21" customFormat="1" ht="14.4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20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4.4" customHeight="1">
      <c r="B41" s="12"/>
      <c r="L41" s="12"/>
    </row>
    <row r="42" spans="1:31" ht="14.4" customHeight="1">
      <c r="B42" s="12"/>
      <c r="L42" s="12"/>
    </row>
    <row r="43" spans="1:31" ht="14.4" customHeight="1">
      <c r="B43" s="12"/>
      <c r="L43" s="12"/>
    </row>
    <row r="44" spans="1:31" ht="14.4" customHeight="1">
      <c r="B44" s="12"/>
      <c r="L44" s="12"/>
    </row>
    <row r="45" spans="1:31" ht="14.4" customHeight="1">
      <c r="B45" s="12"/>
      <c r="L45" s="12"/>
    </row>
    <row r="46" spans="1:31" ht="14.4" customHeight="1">
      <c r="B46" s="12"/>
      <c r="L46" s="12"/>
    </row>
    <row r="47" spans="1:31" ht="14.4" customHeight="1">
      <c r="B47" s="12"/>
      <c r="L47" s="12"/>
    </row>
    <row r="48" spans="1:31" ht="14.4" customHeight="1">
      <c r="B48" s="12"/>
      <c r="L48" s="12"/>
    </row>
    <row r="49" spans="1:31" ht="14.4" customHeight="1">
      <c r="B49" s="12"/>
      <c r="L49" s="12"/>
    </row>
    <row r="50" spans="1:31" s="21" customFormat="1" ht="14.4" customHeight="1">
      <c r="B50" s="20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20"/>
    </row>
    <row r="51" spans="1:31">
      <c r="B51" s="12"/>
      <c r="L51" s="12"/>
    </row>
    <row r="52" spans="1:31">
      <c r="B52" s="12"/>
      <c r="L52" s="12"/>
    </row>
    <row r="53" spans="1:31">
      <c r="B53" s="12"/>
      <c r="L53" s="12"/>
    </row>
    <row r="54" spans="1:31">
      <c r="B54" s="12"/>
      <c r="L54" s="12"/>
    </row>
    <row r="55" spans="1:31">
      <c r="B55" s="12"/>
      <c r="L55" s="12"/>
    </row>
    <row r="56" spans="1:31">
      <c r="B56" s="12"/>
      <c r="L56" s="12"/>
    </row>
    <row r="57" spans="1:31">
      <c r="B57" s="12"/>
      <c r="L57" s="12"/>
    </row>
    <row r="58" spans="1:31">
      <c r="B58" s="12"/>
      <c r="L58" s="12"/>
    </row>
    <row r="59" spans="1:31">
      <c r="B59" s="12"/>
      <c r="L59" s="12"/>
    </row>
    <row r="60" spans="1:31">
      <c r="B60" s="12"/>
      <c r="L60" s="12"/>
    </row>
    <row r="61" spans="1:31" s="21" customFormat="1" ht="12.5">
      <c r="A61" s="18"/>
      <c r="B61" s="19"/>
      <c r="C61" s="18"/>
      <c r="D61" s="48" t="s">
        <v>51</v>
      </c>
      <c r="E61" s="49"/>
      <c r="F61" s="50" t="s">
        <v>52</v>
      </c>
      <c r="G61" s="48" t="s">
        <v>51</v>
      </c>
      <c r="H61" s="49"/>
      <c r="I61" s="49"/>
      <c r="J61" s="51" t="s">
        <v>52</v>
      </c>
      <c r="K61" s="49"/>
      <c r="L61" s="20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12"/>
      <c r="L62" s="12"/>
    </row>
    <row r="63" spans="1:31">
      <c r="B63" s="12"/>
      <c r="L63" s="12"/>
    </row>
    <row r="64" spans="1:31">
      <c r="B64" s="12"/>
      <c r="L64" s="12"/>
    </row>
    <row r="65" spans="1:31" s="21" customFormat="1" ht="13">
      <c r="A65" s="18"/>
      <c r="B65" s="19"/>
      <c r="C65" s="18"/>
      <c r="D65" s="46" t="s">
        <v>53</v>
      </c>
      <c r="E65" s="52"/>
      <c r="F65" s="52"/>
      <c r="G65" s="46" t="s">
        <v>54</v>
      </c>
      <c r="H65" s="52"/>
      <c r="I65" s="52"/>
      <c r="J65" s="52"/>
      <c r="K65" s="52"/>
      <c r="L65" s="20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12"/>
      <c r="L66" s="12"/>
    </row>
    <row r="67" spans="1:31">
      <c r="B67" s="12"/>
      <c r="L67" s="12"/>
    </row>
    <row r="68" spans="1:31">
      <c r="B68" s="12"/>
      <c r="L68" s="12"/>
    </row>
    <row r="69" spans="1:31">
      <c r="B69" s="12"/>
      <c r="L69" s="12"/>
    </row>
    <row r="70" spans="1:31">
      <c r="B70" s="12"/>
      <c r="L70" s="12"/>
    </row>
    <row r="71" spans="1:31">
      <c r="B71" s="12"/>
      <c r="L71" s="12"/>
    </row>
    <row r="72" spans="1:31">
      <c r="B72" s="12"/>
      <c r="L72" s="12"/>
    </row>
    <row r="73" spans="1:31">
      <c r="B73" s="12"/>
      <c r="L73" s="12"/>
    </row>
    <row r="74" spans="1:31">
      <c r="B74" s="12"/>
      <c r="L74" s="12"/>
    </row>
    <row r="75" spans="1:31">
      <c r="B75" s="12"/>
      <c r="L75" s="12"/>
    </row>
    <row r="76" spans="1:31" s="21" customFormat="1" ht="12.5">
      <c r="A76" s="18"/>
      <c r="B76" s="19"/>
      <c r="C76" s="18"/>
      <c r="D76" s="48" t="s">
        <v>51</v>
      </c>
      <c r="E76" s="49"/>
      <c r="F76" s="50" t="s">
        <v>52</v>
      </c>
      <c r="G76" s="48" t="s">
        <v>51</v>
      </c>
      <c r="H76" s="49"/>
      <c r="I76" s="49"/>
      <c r="J76" s="51" t="s">
        <v>52</v>
      </c>
      <c r="K76" s="49"/>
      <c r="L76" s="20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21" customFormat="1" ht="14.4" customHeight="1">
      <c r="A77" s="18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0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47" s="21" customFormat="1" ht="7" customHeight="1">
      <c r="A81" s="18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0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21" customFormat="1" ht="25" customHeight="1">
      <c r="A82" s="18"/>
      <c r="B82" s="19"/>
      <c r="C82" s="13" t="s">
        <v>87</v>
      </c>
      <c r="D82" s="18"/>
      <c r="E82" s="18"/>
      <c r="F82" s="18"/>
      <c r="G82" s="18"/>
      <c r="H82" s="18"/>
      <c r="I82" s="18"/>
      <c r="J82" s="18"/>
      <c r="K82" s="18"/>
      <c r="L82" s="20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21" customFormat="1" ht="7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20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21" customFormat="1" ht="12" customHeight="1">
      <c r="A84" s="18"/>
      <c r="B84" s="19"/>
      <c r="C84" s="15" t="s">
        <v>16</v>
      </c>
      <c r="D84" s="18"/>
      <c r="E84" s="18"/>
      <c r="F84" s="18"/>
      <c r="G84" s="18"/>
      <c r="H84" s="18"/>
      <c r="I84" s="18"/>
      <c r="J84" s="18"/>
      <c r="K84" s="18"/>
      <c r="L84" s="20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21" customFormat="1" ht="16.5" customHeight="1">
      <c r="A85" s="18"/>
      <c r="B85" s="19"/>
      <c r="C85" s="18"/>
      <c r="D85" s="18"/>
      <c r="E85" s="16" t="str">
        <f>E7</f>
        <v>Nemocnice Rychnov-porodnice v objektu DIGP</v>
      </c>
      <c r="F85" s="17"/>
      <c r="G85" s="17"/>
      <c r="H85" s="17"/>
      <c r="I85" s="18"/>
      <c r="J85" s="18"/>
      <c r="K85" s="18"/>
      <c r="L85" s="20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21" customFormat="1" ht="12" customHeight="1">
      <c r="A86" s="18"/>
      <c r="B86" s="19"/>
      <c r="C86" s="15" t="s">
        <v>86</v>
      </c>
      <c r="D86" s="18"/>
      <c r="E86" s="18"/>
      <c r="F86" s="18"/>
      <c r="G86" s="18"/>
      <c r="H86" s="18"/>
      <c r="I86" s="18"/>
      <c r="J86" s="18"/>
      <c r="K86" s="18"/>
      <c r="L86" s="20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21" customFormat="1" ht="16.5" customHeight="1">
      <c r="A87" s="18"/>
      <c r="B87" s="19"/>
      <c r="C87" s="18"/>
      <c r="D87" s="18"/>
      <c r="E87" s="22" t="str">
        <f>E9</f>
        <v>RYCHNOV 1 - SO-01-Vlastní objekt - interiér</v>
      </c>
      <c r="F87" s="23"/>
      <c r="G87" s="23"/>
      <c r="H87" s="23"/>
      <c r="I87" s="18"/>
      <c r="J87" s="18"/>
      <c r="K87" s="18"/>
      <c r="L87" s="20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21" customFormat="1" ht="7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20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21" customFormat="1" ht="12" customHeight="1">
      <c r="A89" s="18"/>
      <c r="B89" s="19"/>
      <c r="C89" s="15" t="s">
        <v>20</v>
      </c>
      <c r="D89" s="18"/>
      <c r="E89" s="18"/>
      <c r="F89" s="24" t="str">
        <f>F12</f>
        <v xml:space="preserve">Rychnov nad Kněžnou </v>
      </c>
      <c r="G89" s="18"/>
      <c r="H89" s="18"/>
      <c r="I89" s="15" t="s">
        <v>22</v>
      </c>
      <c r="J89" s="25" t="str">
        <f>IF(J12="","",J12)</f>
        <v>24. 3. 2020</v>
      </c>
      <c r="K89" s="18"/>
      <c r="L89" s="20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21" customFormat="1" ht="7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20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21" customFormat="1" ht="15.15" customHeight="1">
      <c r="A91" s="18"/>
      <c r="B91" s="19"/>
      <c r="C91" s="15" t="s">
        <v>24</v>
      </c>
      <c r="D91" s="18"/>
      <c r="E91" s="18"/>
      <c r="F91" s="24" t="str">
        <f>E15</f>
        <v>Královéhradecký kraj</v>
      </c>
      <c r="G91" s="18"/>
      <c r="H91" s="18"/>
      <c r="I91" s="15" t="s">
        <v>30</v>
      </c>
      <c r="J91" s="57" t="str">
        <f>E21</f>
        <v xml:space="preserve">JIKA CZ </v>
      </c>
      <c r="K91" s="18"/>
      <c r="L91" s="20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21" customFormat="1" ht="15.15" customHeight="1">
      <c r="A92" s="18"/>
      <c r="B92" s="19"/>
      <c r="C92" s="15" t="s">
        <v>28</v>
      </c>
      <c r="D92" s="18"/>
      <c r="E92" s="18"/>
      <c r="F92" s="24" t="str">
        <f>IF(E18="","",E18)</f>
        <v>Vyplň údaj</v>
      </c>
      <c r="G92" s="18"/>
      <c r="H92" s="18"/>
      <c r="I92" s="15" t="s">
        <v>33</v>
      </c>
      <c r="J92" s="57" t="str">
        <f>E24</f>
        <v>Ing.Pavel Michálek</v>
      </c>
      <c r="K92" s="18"/>
      <c r="L92" s="20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21" customFormat="1" ht="10.25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20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21" customFormat="1" ht="29.25" customHeight="1">
      <c r="A94" s="18"/>
      <c r="B94" s="19"/>
      <c r="C94" s="58" t="s">
        <v>88</v>
      </c>
      <c r="D94" s="39"/>
      <c r="E94" s="39"/>
      <c r="F94" s="39"/>
      <c r="G94" s="39"/>
      <c r="H94" s="39"/>
      <c r="I94" s="39"/>
      <c r="J94" s="59" t="s">
        <v>89</v>
      </c>
      <c r="K94" s="39"/>
      <c r="L94" s="20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21" customFormat="1" ht="10.25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20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21" customFormat="1" ht="22.75" customHeight="1">
      <c r="A96" s="18"/>
      <c r="B96" s="19"/>
      <c r="C96" s="60" t="s">
        <v>90</v>
      </c>
      <c r="D96" s="18"/>
      <c r="E96" s="18"/>
      <c r="F96" s="18"/>
      <c r="G96" s="18"/>
      <c r="H96" s="18"/>
      <c r="I96" s="18"/>
      <c r="J96" s="34">
        <f>J117</f>
        <v>0</v>
      </c>
      <c r="K96" s="18"/>
      <c r="L96" s="20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9" t="s">
        <v>91</v>
      </c>
    </row>
    <row r="97" spans="1:31" s="61" customFormat="1" ht="25" customHeight="1">
      <c r="B97" s="62"/>
      <c r="D97" s="63" t="s">
        <v>92</v>
      </c>
      <c r="E97" s="64"/>
      <c r="F97" s="64"/>
      <c r="G97" s="64"/>
      <c r="H97" s="64"/>
      <c r="I97" s="64"/>
      <c r="J97" s="65">
        <f>J118</f>
        <v>0</v>
      </c>
      <c r="L97" s="62"/>
    </row>
    <row r="98" spans="1:31" s="66" customFormat="1" ht="19.899999999999999" customHeight="1">
      <c r="B98" s="67"/>
      <c r="D98" s="68" t="s">
        <v>93</v>
      </c>
      <c r="E98" s="69"/>
      <c r="F98" s="69"/>
      <c r="G98" s="69"/>
      <c r="H98" s="69"/>
      <c r="I98" s="69"/>
      <c r="J98" s="70">
        <f>J119</f>
        <v>0</v>
      </c>
      <c r="L98" s="67"/>
    </row>
    <row r="99" spans="1:31" s="21" customFormat="1" ht="7" customHeight="1">
      <c r="A99" s="18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20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</row>
    <row r="103" spans="1:31" s="21" customFormat="1" ht="7" customHeight="1">
      <c r="A103" s="18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20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</row>
    <row r="104" spans="1:31" s="21" customFormat="1" ht="25" customHeight="1">
      <c r="A104" s="18"/>
      <c r="B104" s="19"/>
      <c r="C104" s="13" t="s">
        <v>94</v>
      </c>
      <c r="D104" s="18"/>
      <c r="E104" s="18"/>
      <c r="F104" s="18"/>
      <c r="G104" s="18"/>
      <c r="H104" s="18"/>
      <c r="I104" s="18"/>
      <c r="J104" s="18"/>
      <c r="K104" s="18"/>
      <c r="L104" s="20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5" spans="1:31" s="21" customFormat="1" ht="7" customHeight="1">
      <c r="A105" s="18"/>
      <c r="B105" s="19"/>
      <c r="C105" s="18"/>
      <c r="D105" s="18"/>
      <c r="E105" s="18"/>
      <c r="F105" s="18"/>
      <c r="G105" s="18"/>
      <c r="H105" s="18"/>
      <c r="I105" s="18"/>
      <c r="J105" s="18"/>
      <c r="K105" s="18"/>
      <c r="L105" s="20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6" spans="1:31" s="21" customFormat="1" ht="12" customHeight="1">
      <c r="A106" s="18"/>
      <c r="B106" s="19"/>
      <c r="C106" s="15" t="s">
        <v>16</v>
      </c>
      <c r="D106" s="18"/>
      <c r="E106" s="18"/>
      <c r="F106" s="18"/>
      <c r="G106" s="18"/>
      <c r="H106" s="18"/>
      <c r="I106" s="18"/>
      <c r="J106" s="18"/>
      <c r="K106" s="18"/>
      <c r="L106" s="20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</row>
    <row r="107" spans="1:31" s="21" customFormat="1" ht="16.5" customHeight="1">
      <c r="A107" s="18"/>
      <c r="B107" s="19"/>
      <c r="C107" s="18"/>
      <c r="D107" s="18"/>
      <c r="E107" s="16" t="str">
        <f>E7</f>
        <v>Nemocnice Rychnov-porodnice v objektu DIGP</v>
      </c>
      <c r="F107" s="17"/>
      <c r="G107" s="17"/>
      <c r="H107" s="17"/>
      <c r="I107" s="18"/>
      <c r="J107" s="18"/>
      <c r="K107" s="18"/>
      <c r="L107" s="20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</row>
    <row r="108" spans="1:31" s="21" customFormat="1" ht="12" customHeight="1">
      <c r="A108" s="18"/>
      <c r="B108" s="19"/>
      <c r="C108" s="15" t="s">
        <v>86</v>
      </c>
      <c r="D108" s="18"/>
      <c r="E108" s="18"/>
      <c r="F108" s="18"/>
      <c r="G108" s="18"/>
      <c r="H108" s="18"/>
      <c r="I108" s="18"/>
      <c r="J108" s="18"/>
      <c r="K108" s="18"/>
      <c r="L108" s="20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s="21" customFormat="1" ht="16.5" customHeight="1">
      <c r="A109" s="18"/>
      <c r="B109" s="19"/>
      <c r="C109" s="18"/>
      <c r="D109" s="18"/>
      <c r="E109" s="22" t="str">
        <f>E9</f>
        <v>RYCHNOV 1 - SO-01-Vlastní objekt - interiér</v>
      </c>
      <c r="F109" s="23"/>
      <c r="G109" s="23"/>
      <c r="H109" s="23"/>
      <c r="I109" s="18"/>
      <c r="J109" s="18"/>
      <c r="K109" s="18"/>
      <c r="L109" s="20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s="21" customFormat="1" ht="7" customHeight="1">
      <c r="A110" s="18"/>
      <c r="B110" s="19"/>
      <c r="C110" s="18"/>
      <c r="D110" s="18"/>
      <c r="E110" s="18"/>
      <c r="F110" s="18"/>
      <c r="G110" s="18"/>
      <c r="H110" s="18"/>
      <c r="I110" s="18"/>
      <c r="J110" s="18"/>
      <c r="K110" s="18"/>
      <c r="L110" s="20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21" customFormat="1" ht="12" customHeight="1">
      <c r="A111" s="18"/>
      <c r="B111" s="19"/>
      <c r="C111" s="15" t="s">
        <v>20</v>
      </c>
      <c r="D111" s="18"/>
      <c r="E111" s="18"/>
      <c r="F111" s="24" t="str">
        <f>F12</f>
        <v xml:space="preserve">Rychnov nad Kněžnou </v>
      </c>
      <c r="G111" s="18"/>
      <c r="H111" s="18"/>
      <c r="I111" s="15" t="s">
        <v>22</v>
      </c>
      <c r="J111" s="25" t="str">
        <f>IF(J12="","",J12)</f>
        <v>24. 3. 2020</v>
      </c>
      <c r="K111" s="18"/>
      <c r="L111" s="20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21" customFormat="1" ht="7" customHeight="1">
      <c r="A112" s="18"/>
      <c r="B112" s="19"/>
      <c r="C112" s="18"/>
      <c r="D112" s="18"/>
      <c r="E112" s="18"/>
      <c r="F112" s="18"/>
      <c r="G112" s="18"/>
      <c r="H112" s="18"/>
      <c r="I112" s="18"/>
      <c r="J112" s="18"/>
      <c r="K112" s="18"/>
      <c r="L112" s="20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21" customFormat="1" ht="15.15" customHeight="1">
      <c r="A113" s="18"/>
      <c r="B113" s="19"/>
      <c r="C113" s="15" t="s">
        <v>24</v>
      </c>
      <c r="D113" s="18"/>
      <c r="E113" s="18"/>
      <c r="F113" s="24" t="str">
        <f>E15</f>
        <v>Královéhradecký kraj</v>
      </c>
      <c r="G113" s="18"/>
      <c r="H113" s="18"/>
      <c r="I113" s="15" t="s">
        <v>30</v>
      </c>
      <c r="J113" s="57" t="str">
        <f>E21</f>
        <v xml:space="preserve">JIKA CZ </v>
      </c>
      <c r="K113" s="18"/>
      <c r="L113" s="20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21" customFormat="1" ht="15.15" customHeight="1">
      <c r="A114" s="18"/>
      <c r="B114" s="19"/>
      <c r="C114" s="15" t="s">
        <v>28</v>
      </c>
      <c r="D114" s="18"/>
      <c r="E114" s="18"/>
      <c r="F114" s="24" t="str">
        <f>IF(E18="","",E18)</f>
        <v>Vyplň údaj</v>
      </c>
      <c r="G114" s="18"/>
      <c r="H114" s="18"/>
      <c r="I114" s="15" t="s">
        <v>33</v>
      </c>
      <c r="J114" s="57" t="str">
        <f>E24</f>
        <v>Ing.Pavel Michálek</v>
      </c>
      <c r="K114" s="18"/>
      <c r="L114" s="20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21" customFormat="1" ht="10.25" customHeight="1">
      <c r="A115" s="18"/>
      <c r="B115" s="19"/>
      <c r="C115" s="18"/>
      <c r="D115" s="18"/>
      <c r="E115" s="18"/>
      <c r="F115" s="18"/>
      <c r="G115" s="18"/>
      <c r="H115" s="18"/>
      <c r="I115" s="18"/>
      <c r="J115" s="18"/>
      <c r="K115" s="18"/>
      <c r="L115" s="20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80" customFormat="1" ht="29.25" customHeight="1">
      <c r="A116" s="71"/>
      <c r="B116" s="72"/>
      <c r="C116" s="73" t="s">
        <v>95</v>
      </c>
      <c r="D116" s="74" t="s">
        <v>61</v>
      </c>
      <c r="E116" s="74" t="s">
        <v>57</v>
      </c>
      <c r="F116" s="74" t="s">
        <v>58</v>
      </c>
      <c r="G116" s="74" t="s">
        <v>96</v>
      </c>
      <c r="H116" s="74" t="s">
        <v>97</v>
      </c>
      <c r="I116" s="74" t="s">
        <v>98</v>
      </c>
      <c r="J116" s="74" t="s">
        <v>89</v>
      </c>
      <c r="K116" s="75" t="s">
        <v>99</v>
      </c>
      <c r="L116" s="76"/>
      <c r="M116" s="77" t="s">
        <v>1</v>
      </c>
      <c r="N116" s="78" t="s">
        <v>40</v>
      </c>
      <c r="O116" s="78" t="s">
        <v>100</v>
      </c>
      <c r="P116" s="78" t="s">
        <v>101</v>
      </c>
      <c r="Q116" s="78" t="s">
        <v>102</v>
      </c>
      <c r="R116" s="78" t="s">
        <v>103</v>
      </c>
      <c r="S116" s="78" t="s">
        <v>104</v>
      </c>
      <c r="T116" s="79" t="s">
        <v>105</v>
      </c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</row>
    <row r="117" spans="1:65" s="21" customFormat="1" ht="22.75" customHeight="1">
      <c r="A117" s="18"/>
      <c r="B117" s="19"/>
      <c r="C117" s="81" t="s">
        <v>106</v>
      </c>
      <c r="D117" s="18"/>
      <c r="E117" s="18"/>
      <c r="F117" s="18"/>
      <c r="G117" s="18"/>
      <c r="H117" s="18"/>
      <c r="I117" s="18"/>
      <c r="J117" s="82">
        <f>J118</f>
        <v>0</v>
      </c>
      <c r="K117" s="18"/>
      <c r="L117" s="19"/>
      <c r="M117" s="83"/>
      <c r="N117" s="84"/>
      <c r="O117" s="32"/>
      <c r="P117" s="85" t="e">
        <f>#REF!+P118+#REF!+#REF!+#REF!</f>
        <v>#REF!</v>
      </c>
      <c r="Q117" s="32"/>
      <c r="R117" s="85" t="e">
        <f>#REF!+R118+#REF!+#REF!+#REF!</f>
        <v>#REF!</v>
      </c>
      <c r="S117" s="32"/>
      <c r="T117" s="86" t="e">
        <f>#REF!+T118+#REF!+#REF!+#REF!</f>
        <v>#REF!</v>
      </c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T117" s="9" t="s">
        <v>75</v>
      </c>
      <c r="AU117" s="9" t="s">
        <v>91</v>
      </c>
      <c r="BK117" s="87" t="e">
        <f>#REF!+BK118+#REF!+#REF!+#REF!</f>
        <v>#REF!</v>
      </c>
    </row>
    <row r="118" spans="1:65" s="88" customFormat="1" ht="25.9" customHeight="1">
      <c r="B118" s="89"/>
      <c r="D118" s="90" t="s">
        <v>75</v>
      </c>
      <c r="E118" s="91" t="s">
        <v>111</v>
      </c>
      <c r="F118" s="91" t="s">
        <v>112</v>
      </c>
      <c r="J118" s="92">
        <f>J119</f>
        <v>0</v>
      </c>
      <c r="L118" s="89"/>
      <c r="M118" s="93"/>
      <c r="N118" s="94"/>
      <c r="O118" s="94"/>
      <c r="P118" s="95" t="e">
        <f>#REF!+#REF!+#REF!+#REF!+#REF!+#REF!+#REF!+#REF!+#REF!+#REF!+#REF!+#REF!+#REF!+P119</f>
        <v>#REF!</v>
      </c>
      <c r="Q118" s="94"/>
      <c r="R118" s="95" t="e">
        <f>#REF!+#REF!+#REF!+#REF!+#REF!+#REF!+#REF!+#REF!+#REF!+#REF!+#REF!+#REF!+#REF!+R119</f>
        <v>#REF!</v>
      </c>
      <c r="S118" s="94"/>
      <c r="T118" s="96" t="e">
        <f>#REF!+#REF!+#REF!+#REF!+#REF!+#REF!+#REF!+#REF!+#REF!+#REF!+#REF!+#REF!+#REF!+T119</f>
        <v>#REF!</v>
      </c>
      <c r="AR118" s="90" t="s">
        <v>84</v>
      </c>
      <c r="AT118" s="97" t="s">
        <v>75</v>
      </c>
      <c r="AU118" s="97" t="s">
        <v>76</v>
      </c>
      <c r="AY118" s="90" t="s">
        <v>107</v>
      </c>
      <c r="BK118" s="98" t="e">
        <f>#REF!+#REF!+#REF!+#REF!+#REF!+#REF!+#REF!+#REF!+#REF!+#REF!+#REF!+#REF!+#REF!+BK119</f>
        <v>#REF!</v>
      </c>
    </row>
    <row r="119" spans="1:65" s="88" customFormat="1" ht="22.75" customHeight="1">
      <c r="B119" s="89"/>
      <c r="D119" s="90" t="s">
        <v>75</v>
      </c>
      <c r="E119" s="99" t="s">
        <v>115</v>
      </c>
      <c r="F119" s="99" t="s">
        <v>116</v>
      </c>
      <c r="J119" s="100">
        <f>BK119</f>
        <v>0</v>
      </c>
      <c r="L119" s="89"/>
      <c r="M119" s="93"/>
      <c r="N119" s="94"/>
      <c r="O119" s="94"/>
      <c r="P119" s="95">
        <f>SUM(P120:P157)</f>
        <v>0</v>
      </c>
      <c r="Q119" s="94"/>
      <c r="R119" s="95">
        <f>SUM(R120:R157)</f>
        <v>0</v>
      </c>
      <c r="S119" s="94"/>
      <c r="T119" s="96">
        <f>SUM(T120:T157)</f>
        <v>0</v>
      </c>
      <c r="AR119" s="90" t="s">
        <v>84</v>
      </c>
      <c r="AT119" s="97" t="s">
        <v>75</v>
      </c>
      <c r="AU119" s="97" t="s">
        <v>82</v>
      </c>
      <c r="AY119" s="90" t="s">
        <v>107</v>
      </c>
      <c r="BK119" s="98">
        <f>SUM(BK120:BK157)</f>
        <v>0</v>
      </c>
    </row>
    <row r="120" spans="1:65" s="21" customFormat="1" ht="16.5" customHeight="1">
      <c r="A120" s="18"/>
      <c r="B120" s="19"/>
      <c r="C120" s="101" t="s">
        <v>117</v>
      </c>
      <c r="D120" s="101" t="s">
        <v>108</v>
      </c>
      <c r="E120" s="102" t="s">
        <v>118</v>
      </c>
      <c r="F120" s="103" t="s">
        <v>119</v>
      </c>
      <c r="G120" s="104" t="s">
        <v>114</v>
      </c>
      <c r="H120" s="105">
        <v>3</v>
      </c>
      <c r="I120" s="1"/>
      <c r="J120" s="106">
        <f>ROUND(I120*H120,2)</f>
        <v>0</v>
      </c>
      <c r="K120" s="103" t="s">
        <v>1</v>
      </c>
      <c r="L120" s="19"/>
      <c r="M120" s="107" t="s">
        <v>1</v>
      </c>
      <c r="N120" s="108" t="s">
        <v>41</v>
      </c>
      <c r="O120" s="109"/>
      <c r="P120" s="110">
        <f>O120*H120</f>
        <v>0</v>
      </c>
      <c r="Q120" s="110">
        <v>0</v>
      </c>
      <c r="R120" s="110">
        <f>Q120*H120</f>
        <v>0</v>
      </c>
      <c r="S120" s="110">
        <v>0</v>
      </c>
      <c r="T120" s="111">
        <f>S120*H120</f>
        <v>0</v>
      </c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R120" s="112" t="s">
        <v>110</v>
      </c>
      <c r="AT120" s="112" t="s">
        <v>108</v>
      </c>
      <c r="AU120" s="112" t="s">
        <v>84</v>
      </c>
      <c r="AY120" s="9" t="s">
        <v>107</v>
      </c>
      <c r="BE120" s="113">
        <f>IF(N120="základní",J120,0)</f>
        <v>0</v>
      </c>
      <c r="BF120" s="113">
        <f>IF(N120="snížená",J120,0)</f>
        <v>0</v>
      </c>
      <c r="BG120" s="113">
        <f>IF(N120="zákl. přenesená",J120,0)</f>
        <v>0</v>
      </c>
      <c r="BH120" s="113">
        <f>IF(N120="sníž. přenesená",J120,0)</f>
        <v>0</v>
      </c>
      <c r="BI120" s="113">
        <f>IF(N120="nulová",J120,0)</f>
        <v>0</v>
      </c>
      <c r="BJ120" s="9" t="s">
        <v>82</v>
      </c>
      <c r="BK120" s="113">
        <f>ROUND(I120*H120,2)</f>
        <v>0</v>
      </c>
      <c r="BL120" s="9" t="s">
        <v>110</v>
      </c>
      <c r="BM120" s="112" t="s">
        <v>120</v>
      </c>
    </row>
    <row r="121" spans="1:65" s="114" customFormat="1">
      <c r="B121" s="115"/>
      <c r="D121" s="116" t="s">
        <v>109</v>
      </c>
      <c r="E121" s="117" t="s">
        <v>1</v>
      </c>
      <c r="F121" s="118" t="s">
        <v>121</v>
      </c>
      <c r="H121" s="119">
        <v>3</v>
      </c>
      <c r="L121" s="115"/>
      <c r="M121" s="120"/>
      <c r="N121" s="121"/>
      <c r="O121" s="121"/>
      <c r="P121" s="121"/>
      <c r="Q121" s="121"/>
      <c r="R121" s="121"/>
      <c r="S121" s="121"/>
      <c r="T121" s="122"/>
      <c r="AT121" s="117" t="s">
        <v>109</v>
      </c>
      <c r="AU121" s="117" t="s">
        <v>84</v>
      </c>
      <c r="AV121" s="114" t="s">
        <v>84</v>
      </c>
      <c r="AW121" s="114" t="s">
        <v>32</v>
      </c>
      <c r="AX121" s="114" t="s">
        <v>82</v>
      </c>
      <c r="AY121" s="117" t="s">
        <v>107</v>
      </c>
    </row>
    <row r="122" spans="1:65" s="21" customFormat="1" ht="16.5" customHeight="1">
      <c r="A122" s="18"/>
      <c r="B122" s="19"/>
      <c r="C122" s="101" t="s">
        <v>122</v>
      </c>
      <c r="D122" s="101" t="s">
        <v>108</v>
      </c>
      <c r="E122" s="102" t="s">
        <v>123</v>
      </c>
      <c r="F122" s="103" t="s">
        <v>124</v>
      </c>
      <c r="G122" s="104" t="s">
        <v>114</v>
      </c>
      <c r="H122" s="105">
        <v>1</v>
      </c>
      <c r="I122" s="1"/>
      <c r="J122" s="106">
        <f>ROUND(I122*H122,2)</f>
        <v>0</v>
      </c>
      <c r="K122" s="103" t="s">
        <v>1</v>
      </c>
      <c r="L122" s="19"/>
      <c r="M122" s="107" t="s">
        <v>1</v>
      </c>
      <c r="N122" s="108" t="s">
        <v>41</v>
      </c>
      <c r="O122" s="109"/>
      <c r="P122" s="110">
        <f>O122*H122</f>
        <v>0</v>
      </c>
      <c r="Q122" s="110">
        <v>0</v>
      </c>
      <c r="R122" s="110">
        <f>Q122*H122</f>
        <v>0</v>
      </c>
      <c r="S122" s="110">
        <v>0</v>
      </c>
      <c r="T122" s="111">
        <f>S122*H122</f>
        <v>0</v>
      </c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R122" s="112" t="s">
        <v>110</v>
      </c>
      <c r="AT122" s="112" t="s">
        <v>108</v>
      </c>
      <c r="AU122" s="112" t="s">
        <v>84</v>
      </c>
      <c r="AY122" s="9" t="s">
        <v>107</v>
      </c>
      <c r="BE122" s="113">
        <f>IF(N122="základní",J122,0)</f>
        <v>0</v>
      </c>
      <c r="BF122" s="113">
        <f>IF(N122="snížená",J122,0)</f>
        <v>0</v>
      </c>
      <c r="BG122" s="113">
        <f>IF(N122="zákl. přenesená",J122,0)</f>
        <v>0</v>
      </c>
      <c r="BH122" s="113">
        <f>IF(N122="sníž. přenesená",J122,0)</f>
        <v>0</v>
      </c>
      <c r="BI122" s="113">
        <f>IF(N122="nulová",J122,0)</f>
        <v>0</v>
      </c>
      <c r="BJ122" s="9" t="s">
        <v>82</v>
      </c>
      <c r="BK122" s="113">
        <f>ROUND(I122*H122,2)</f>
        <v>0</v>
      </c>
      <c r="BL122" s="9" t="s">
        <v>110</v>
      </c>
      <c r="BM122" s="112" t="s">
        <v>125</v>
      </c>
    </row>
    <row r="123" spans="1:65" s="114" customFormat="1">
      <c r="B123" s="115"/>
      <c r="D123" s="116" t="s">
        <v>109</v>
      </c>
      <c r="E123" s="117" t="s">
        <v>1</v>
      </c>
      <c r="F123" s="118" t="s">
        <v>126</v>
      </c>
      <c r="H123" s="119">
        <v>1</v>
      </c>
      <c r="L123" s="115"/>
      <c r="M123" s="120"/>
      <c r="N123" s="121"/>
      <c r="O123" s="121"/>
      <c r="P123" s="121"/>
      <c r="Q123" s="121"/>
      <c r="R123" s="121"/>
      <c r="S123" s="121"/>
      <c r="T123" s="122"/>
      <c r="AT123" s="117" t="s">
        <v>109</v>
      </c>
      <c r="AU123" s="117" t="s">
        <v>84</v>
      </c>
      <c r="AV123" s="114" t="s">
        <v>84</v>
      </c>
      <c r="AW123" s="114" t="s">
        <v>32</v>
      </c>
      <c r="AX123" s="114" t="s">
        <v>82</v>
      </c>
      <c r="AY123" s="117" t="s">
        <v>107</v>
      </c>
    </row>
    <row r="124" spans="1:65" s="21" customFormat="1" ht="16.5" customHeight="1">
      <c r="A124" s="18"/>
      <c r="B124" s="19"/>
      <c r="C124" s="101" t="s">
        <v>127</v>
      </c>
      <c r="D124" s="101" t="s">
        <v>108</v>
      </c>
      <c r="E124" s="102" t="s">
        <v>128</v>
      </c>
      <c r="F124" s="103" t="s">
        <v>129</v>
      </c>
      <c r="G124" s="104" t="s">
        <v>114</v>
      </c>
      <c r="H124" s="105">
        <v>2</v>
      </c>
      <c r="I124" s="1"/>
      <c r="J124" s="106">
        <f>ROUND(I124*H124,2)</f>
        <v>0</v>
      </c>
      <c r="K124" s="103" t="s">
        <v>1</v>
      </c>
      <c r="L124" s="19"/>
      <c r="M124" s="107" t="s">
        <v>1</v>
      </c>
      <c r="N124" s="108" t="s">
        <v>41</v>
      </c>
      <c r="O124" s="109"/>
      <c r="P124" s="110">
        <f>O124*H124</f>
        <v>0</v>
      </c>
      <c r="Q124" s="110">
        <v>0</v>
      </c>
      <c r="R124" s="110">
        <f>Q124*H124</f>
        <v>0</v>
      </c>
      <c r="S124" s="110">
        <v>0</v>
      </c>
      <c r="T124" s="111">
        <f>S124*H124</f>
        <v>0</v>
      </c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R124" s="112" t="s">
        <v>110</v>
      </c>
      <c r="AT124" s="112" t="s">
        <v>108</v>
      </c>
      <c r="AU124" s="112" t="s">
        <v>84</v>
      </c>
      <c r="AY124" s="9" t="s">
        <v>107</v>
      </c>
      <c r="BE124" s="113">
        <f>IF(N124="základní",J124,0)</f>
        <v>0</v>
      </c>
      <c r="BF124" s="113">
        <f>IF(N124="snížená",J124,0)</f>
        <v>0</v>
      </c>
      <c r="BG124" s="113">
        <f>IF(N124="zákl. přenesená",J124,0)</f>
        <v>0</v>
      </c>
      <c r="BH124" s="113">
        <f>IF(N124="sníž. přenesená",J124,0)</f>
        <v>0</v>
      </c>
      <c r="BI124" s="113">
        <f>IF(N124="nulová",J124,0)</f>
        <v>0</v>
      </c>
      <c r="BJ124" s="9" t="s">
        <v>82</v>
      </c>
      <c r="BK124" s="113">
        <f>ROUND(I124*H124,2)</f>
        <v>0</v>
      </c>
      <c r="BL124" s="9" t="s">
        <v>110</v>
      </c>
      <c r="BM124" s="112" t="s">
        <v>130</v>
      </c>
    </row>
    <row r="125" spans="1:65" s="114" customFormat="1">
      <c r="B125" s="115"/>
      <c r="D125" s="116" t="s">
        <v>109</v>
      </c>
      <c r="E125" s="117" t="s">
        <v>1</v>
      </c>
      <c r="F125" s="118" t="s">
        <v>131</v>
      </c>
      <c r="H125" s="119">
        <v>2</v>
      </c>
      <c r="L125" s="115"/>
      <c r="M125" s="120"/>
      <c r="N125" s="121"/>
      <c r="O125" s="121"/>
      <c r="P125" s="121"/>
      <c r="Q125" s="121"/>
      <c r="R125" s="121"/>
      <c r="S125" s="121"/>
      <c r="T125" s="122"/>
      <c r="AT125" s="117" t="s">
        <v>109</v>
      </c>
      <c r="AU125" s="117" t="s">
        <v>84</v>
      </c>
      <c r="AV125" s="114" t="s">
        <v>84</v>
      </c>
      <c r="AW125" s="114" t="s">
        <v>32</v>
      </c>
      <c r="AX125" s="114" t="s">
        <v>82</v>
      </c>
      <c r="AY125" s="117" t="s">
        <v>107</v>
      </c>
    </row>
    <row r="126" spans="1:65" s="21" customFormat="1" ht="16.5" customHeight="1">
      <c r="A126" s="18"/>
      <c r="B126" s="19"/>
      <c r="C126" s="101" t="s">
        <v>132</v>
      </c>
      <c r="D126" s="101" t="s">
        <v>108</v>
      </c>
      <c r="E126" s="102" t="s">
        <v>133</v>
      </c>
      <c r="F126" s="103" t="s">
        <v>134</v>
      </c>
      <c r="G126" s="104" t="s">
        <v>114</v>
      </c>
      <c r="H126" s="105">
        <v>1</v>
      </c>
      <c r="I126" s="1"/>
      <c r="J126" s="106">
        <f>ROUND(I126*H126,2)</f>
        <v>0</v>
      </c>
      <c r="K126" s="103" t="s">
        <v>1</v>
      </c>
      <c r="L126" s="19"/>
      <c r="M126" s="107" t="s">
        <v>1</v>
      </c>
      <c r="N126" s="108" t="s">
        <v>41</v>
      </c>
      <c r="O126" s="109"/>
      <c r="P126" s="110">
        <f>O126*H126</f>
        <v>0</v>
      </c>
      <c r="Q126" s="110">
        <v>0</v>
      </c>
      <c r="R126" s="110">
        <f>Q126*H126</f>
        <v>0</v>
      </c>
      <c r="S126" s="110">
        <v>0</v>
      </c>
      <c r="T126" s="111">
        <f>S126*H126</f>
        <v>0</v>
      </c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R126" s="112" t="s">
        <v>110</v>
      </c>
      <c r="AT126" s="112" t="s">
        <v>108</v>
      </c>
      <c r="AU126" s="112" t="s">
        <v>84</v>
      </c>
      <c r="AY126" s="9" t="s">
        <v>107</v>
      </c>
      <c r="BE126" s="113">
        <f>IF(N126="základní",J126,0)</f>
        <v>0</v>
      </c>
      <c r="BF126" s="113">
        <f>IF(N126="snížená",J126,0)</f>
        <v>0</v>
      </c>
      <c r="BG126" s="113">
        <f>IF(N126="zákl. přenesená",J126,0)</f>
        <v>0</v>
      </c>
      <c r="BH126" s="113">
        <f>IF(N126="sníž. přenesená",J126,0)</f>
        <v>0</v>
      </c>
      <c r="BI126" s="113">
        <f>IF(N126="nulová",J126,0)</f>
        <v>0</v>
      </c>
      <c r="BJ126" s="9" t="s">
        <v>82</v>
      </c>
      <c r="BK126" s="113">
        <f>ROUND(I126*H126,2)</f>
        <v>0</v>
      </c>
      <c r="BL126" s="9" t="s">
        <v>110</v>
      </c>
      <c r="BM126" s="112" t="s">
        <v>135</v>
      </c>
    </row>
    <row r="127" spans="1:65" s="114" customFormat="1">
      <c r="B127" s="115"/>
      <c r="D127" s="116" t="s">
        <v>109</v>
      </c>
      <c r="E127" s="117" t="s">
        <v>1</v>
      </c>
      <c r="F127" s="118" t="s">
        <v>136</v>
      </c>
      <c r="H127" s="119">
        <v>1</v>
      </c>
      <c r="L127" s="115"/>
      <c r="M127" s="120"/>
      <c r="N127" s="121"/>
      <c r="O127" s="121"/>
      <c r="P127" s="121"/>
      <c r="Q127" s="121"/>
      <c r="R127" s="121"/>
      <c r="S127" s="121"/>
      <c r="T127" s="122"/>
      <c r="AT127" s="117" t="s">
        <v>109</v>
      </c>
      <c r="AU127" s="117" t="s">
        <v>84</v>
      </c>
      <c r="AV127" s="114" t="s">
        <v>84</v>
      </c>
      <c r="AW127" s="114" t="s">
        <v>32</v>
      </c>
      <c r="AX127" s="114" t="s">
        <v>82</v>
      </c>
      <c r="AY127" s="117" t="s">
        <v>107</v>
      </c>
    </row>
    <row r="128" spans="1:65" s="21" customFormat="1" ht="16.5" customHeight="1">
      <c r="A128" s="18"/>
      <c r="B128" s="19"/>
      <c r="C128" s="101" t="s">
        <v>137</v>
      </c>
      <c r="D128" s="101" t="s">
        <v>108</v>
      </c>
      <c r="E128" s="102" t="s">
        <v>138</v>
      </c>
      <c r="F128" s="103" t="s">
        <v>139</v>
      </c>
      <c r="G128" s="104" t="s">
        <v>114</v>
      </c>
      <c r="H128" s="105">
        <v>1</v>
      </c>
      <c r="I128" s="1"/>
      <c r="J128" s="106">
        <f>ROUND(I128*H128,2)</f>
        <v>0</v>
      </c>
      <c r="K128" s="103" t="s">
        <v>1</v>
      </c>
      <c r="L128" s="19"/>
      <c r="M128" s="107" t="s">
        <v>1</v>
      </c>
      <c r="N128" s="108" t="s">
        <v>41</v>
      </c>
      <c r="O128" s="109"/>
      <c r="P128" s="110">
        <f>O128*H128</f>
        <v>0</v>
      </c>
      <c r="Q128" s="110">
        <v>0</v>
      </c>
      <c r="R128" s="110">
        <f>Q128*H128</f>
        <v>0</v>
      </c>
      <c r="S128" s="110">
        <v>0</v>
      </c>
      <c r="T128" s="111">
        <f>S128*H128</f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12" t="s">
        <v>110</v>
      </c>
      <c r="AT128" s="112" t="s">
        <v>108</v>
      </c>
      <c r="AU128" s="112" t="s">
        <v>84</v>
      </c>
      <c r="AY128" s="9" t="s">
        <v>107</v>
      </c>
      <c r="BE128" s="113">
        <f>IF(N128="základní",J128,0)</f>
        <v>0</v>
      </c>
      <c r="BF128" s="113">
        <f>IF(N128="snížená",J128,0)</f>
        <v>0</v>
      </c>
      <c r="BG128" s="113">
        <f>IF(N128="zákl. přenesená",J128,0)</f>
        <v>0</v>
      </c>
      <c r="BH128" s="113">
        <f>IF(N128="sníž. přenesená",J128,0)</f>
        <v>0</v>
      </c>
      <c r="BI128" s="113">
        <f>IF(N128="nulová",J128,0)</f>
        <v>0</v>
      </c>
      <c r="BJ128" s="9" t="s">
        <v>82</v>
      </c>
      <c r="BK128" s="113">
        <f>ROUND(I128*H128,2)</f>
        <v>0</v>
      </c>
      <c r="BL128" s="9" t="s">
        <v>110</v>
      </c>
      <c r="BM128" s="112" t="s">
        <v>140</v>
      </c>
    </row>
    <row r="129" spans="1:65" s="114" customFormat="1">
      <c r="B129" s="115"/>
      <c r="D129" s="116" t="s">
        <v>109</v>
      </c>
      <c r="E129" s="117" t="s">
        <v>1</v>
      </c>
      <c r="F129" s="118" t="s">
        <v>141</v>
      </c>
      <c r="H129" s="119">
        <v>1</v>
      </c>
      <c r="L129" s="115"/>
      <c r="M129" s="120"/>
      <c r="N129" s="121"/>
      <c r="O129" s="121"/>
      <c r="P129" s="121"/>
      <c r="Q129" s="121"/>
      <c r="R129" s="121"/>
      <c r="S129" s="121"/>
      <c r="T129" s="122"/>
      <c r="AT129" s="117" t="s">
        <v>109</v>
      </c>
      <c r="AU129" s="117" t="s">
        <v>84</v>
      </c>
      <c r="AV129" s="114" t="s">
        <v>84</v>
      </c>
      <c r="AW129" s="114" t="s">
        <v>32</v>
      </c>
      <c r="AX129" s="114" t="s">
        <v>82</v>
      </c>
      <c r="AY129" s="117" t="s">
        <v>107</v>
      </c>
    </row>
    <row r="130" spans="1:65" s="21" customFormat="1" ht="16.5" customHeight="1">
      <c r="A130" s="18"/>
      <c r="B130" s="19"/>
      <c r="C130" s="101" t="s">
        <v>142</v>
      </c>
      <c r="D130" s="101" t="s">
        <v>108</v>
      </c>
      <c r="E130" s="102" t="s">
        <v>143</v>
      </c>
      <c r="F130" s="103" t="s">
        <v>144</v>
      </c>
      <c r="G130" s="104" t="s">
        <v>114</v>
      </c>
      <c r="H130" s="105">
        <v>2</v>
      </c>
      <c r="I130" s="1"/>
      <c r="J130" s="106">
        <f>ROUND(I130*H130,2)</f>
        <v>0</v>
      </c>
      <c r="K130" s="103" t="s">
        <v>1</v>
      </c>
      <c r="L130" s="19"/>
      <c r="M130" s="107" t="s">
        <v>1</v>
      </c>
      <c r="N130" s="108" t="s">
        <v>41</v>
      </c>
      <c r="O130" s="109"/>
      <c r="P130" s="110">
        <f>O130*H130</f>
        <v>0</v>
      </c>
      <c r="Q130" s="110">
        <v>0</v>
      </c>
      <c r="R130" s="110">
        <f>Q130*H130</f>
        <v>0</v>
      </c>
      <c r="S130" s="110">
        <v>0</v>
      </c>
      <c r="T130" s="111">
        <f>S130*H130</f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12" t="s">
        <v>110</v>
      </c>
      <c r="AT130" s="112" t="s">
        <v>108</v>
      </c>
      <c r="AU130" s="112" t="s">
        <v>84</v>
      </c>
      <c r="AY130" s="9" t="s">
        <v>107</v>
      </c>
      <c r="BE130" s="113">
        <f>IF(N130="základní",J130,0)</f>
        <v>0</v>
      </c>
      <c r="BF130" s="113">
        <f>IF(N130="snížená",J130,0)</f>
        <v>0</v>
      </c>
      <c r="BG130" s="113">
        <f>IF(N130="zákl. přenesená",J130,0)</f>
        <v>0</v>
      </c>
      <c r="BH130" s="113">
        <f>IF(N130="sníž. přenesená",J130,0)</f>
        <v>0</v>
      </c>
      <c r="BI130" s="113">
        <f>IF(N130="nulová",J130,0)</f>
        <v>0</v>
      </c>
      <c r="BJ130" s="9" t="s">
        <v>82</v>
      </c>
      <c r="BK130" s="113">
        <f>ROUND(I130*H130,2)</f>
        <v>0</v>
      </c>
      <c r="BL130" s="9" t="s">
        <v>110</v>
      </c>
      <c r="BM130" s="112" t="s">
        <v>145</v>
      </c>
    </row>
    <row r="131" spans="1:65" s="114" customFormat="1">
      <c r="B131" s="115"/>
      <c r="D131" s="116" t="s">
        <v>109</v>
      </c>
      <c r="E131" s="117" t="s">
        <v>1</v>
      </c>
      <c r="F131" s="118" t="s">
        <v>146</v>
      </c>
      <c r="H131" s="119">
        <v>2</v>
      </c>
      <c r="L131" s="115"/>
      <c r="M131" s="120"/>
      <c r="N131" s="121"/>
      <c r="O131" s="121"/>
      <c r="P131" s="121"/>
      <c r="Q131" s="121"/>
      <c r="R131" s="121"/>
      <c r="S131" s="121"/>
      <c r="T131" s="122"/>
      <c r="AT131" s="117" t="s">
        <v>109</v>
      </c>
      <c r="AU131" s="117" t="s">
        <v>84</v>
      </c>
      <c r="AV131" s="114" t="s">
        <v>84</v>
      </c>
      <c r="AW131" s="114" t="s">
        <v>32</v>
      </c>
      <c r="AX131" s="114" t="s">
        <v>82</v>
      </c>
      <c r="AY131" s="117" t="s">
        <v>107</v>
      </c>
    </row>
    <row r="132" spans="1:65" s="21" customFormat="1" ht="16.5" customHeight="1">
      <c r="A132" s="18"/>
      <c r="B132" s="19"/>
      <c r="C132" s="101" t="s">
        <v>147</v>
      </c>
      <c r="D132" s="101" t="s">
        <v>108</v>
      </c>
      <c r="E132" s="102" t="s">
        <v>148</v>
      </c>
      <c r="F132" s="103" t="s">
        <v>149</v>
      </c>
      <c r="G132" s="104" t="s">
        <v>114</v>
      </c>
      <c r="H132" s="105">
        <v>3</v>
      </c>
      <c r="I132" s="1"/>
      <c r="J132" s="106">
        <f>ROUND(I132*H132,2)</f>
        <v>0</v>
      </c>
      <c r="K132" s="103" t="s">
        <v>1</v>
      </c>
      <c r="L132" s="19"/>
      <c r="M132" s="107" t="s">
        <v>1</v>
      </c>
      <c r="N132" s="108" t="s">
        <v>41</v>
      </c>
      <c r="O132" s="109"/>
      <c r="P132" s="110">
        <f>O132*H132</f>
        <v>0</v>
      </c>
      <c r="Q132" s="110">
        <v>0</v>
      </c>
      <c r="R132" s="110">
        <f>Q132*H132</f>
        <v>0</v>
      </c>
      <c r="S132" s="110">
        <v>0</v>
      </c>
      <c r="T132" s="111">
        <f>S132*H132</f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12" t="s">
        <v>110</v>
      </c>
      <c r="AT132" s="112" t="s">
        <v>108</v>
      </c>
      <c r="AU132" s="112" t="s">
        <v>84</v>
      </c>
      <c r="AY132" s="9" t="s">
        <v>107</v>
      </c>
      <c r="BE132" s="113">
        <f>IF(N132="základní",J132,0)</f>
        <v>0</v>
      </c>
      <c r="BF132" s="113">
        <f>IF(N132="snížená",J132,0)</f>
        <v>0</v>
      </c>
      <c r="BG132" s="113">
        <f>IF(N132="zákl. přenesená",J132,0)</f>
        <v>0</v>
      </c>
      <c r="BH132" s="113">
        <f>IF(N132="sníž. přenesená",J132,0)</f>
        <v>0</v>
      </c>
      <c r="BI132" s="113">
        <f>IF(N132="nulová",J132,0)</f>
        <v>0</v>
      </c>
      <c r="BJ132" s="9" t="s">
        <v>82</v>
      </c>
      <c r="BK132" s="113">
        <f>ROUND(I132*H132,2)</f>
        <v>0</v>
      </c>
      <c r="BL132" s="9" t="s">
        <v>110</v>
      </c>
      <c r="BM132" s="112" t="s">
        <v>150</v>
      </c>
    </row>
    <row r="133" spans="1:65" s="114" customFormat="1">
      <c r="B133" s="115"/>
      <c r="D133" s="116" t="s">
        <v>109</v>
      </c>
      <c r="E133" s="117" t="s">
        <v>1</v>
      </c>
      <c r="F133" s="118" t="s">
        <v>151</v>
      </c>
      <c r="H133" s="119">
        <v>3</v>
      </c>
      <c r="L133" s="115"/>
      <c r="M133" s="120"/>
      <c r="N133" s="121"/>
      <c r="O133" s="121"/>
      <c r="P133" s="121"/>
      <c r="Q133" s="121"/>
      <c r="R133" s="121"/>
      <c r="S133" s="121"/>
      <c r="T133" s="122"/>
      <c r="AT133" s="117" t="s">
        <v>109</v>
      </c>
      <c r="AU133" s="117" t="s">
        <v>84</v>
      </c>
      <c r="AV133" s="114" t="s">
        <v>84</v>
      </c>
      <c r="AW133" s="114" t="s">
        <v>32</v>
      </c>
      <c r="AX133" s="114" t="s">
        <v>82</v>
      </c>
      <c r="AY133" s="117" t="s">
        <v>107</v>
      </c>
    </row>
    <row r="134" spans="1:65" s="21" customFormat="1" ht="16.5" customHeight="1">
      <c r="A134" s="18"/>
      <c r="B134" s="19"/>
      <c r="C134" s="101" t="s">
        <v>152</v>
      </c>
      <c r="D134" s="101" t="s">
        <v>108</v>
      </c>
      <c r="E134" s="102" t="s">
        <v>153</v>
      </c>
      <c r="F134" s="103" t="s">
        <v>154</v>
      </c>
      <c r="G134" s="104" t="s">
        <v>114</v>
      </c>
      <c r="H134" s="105">
        <v>2</v>
      </c>
      <c r="I134" s="1"/>
      <c r="J134" s="106">
        <f>ROUND(I134*H134,2)</f>
        <v>0</v>
      </c>
      <c r="K134" s="103" t="s">
        <v>1</v>
      </c>
      <c r="L134" s="19"/>
      <c r="M134" s="107" t="s">
        <v>1</v>
      </c>
      <c r="N134" s="108" t="s">
        <v>41</v>
      </c>
      <c r="O134" s="109"/>
      <c r="P134" s="110">
        <f>O134*H134</f>
        <v>0</v>
      </c>
      <c r="Q134" s="110">
        <v>0</v>
      </c>
      <c r="R134" s="110">
        <f>Q134*H134</f>
        <v>0</v>
      </c>
      <c r="S134" s="110">
        <v>0</v>
      </c>
      <c r="T134" s="111">
        <f>S134*H134</f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12" t="s">
        <v>110</v>
      </c>
      <c r="AT134" s="112" t="s">
        <v>108</v>
      </c>
      <c r="AU134" s="112" t="s">
        <v>84</v>
      </c>
      <c r="AY134" s="9" t="s">
        <v>107</v>
      </c>
      <c r="BE134" s="113">
        <f>IF(N134="základní",J134,0)</f>
        <v>0</v>
      </c>
      <c r="BF134" s="113">
        <f>IF(N134="snížená",J134,0)</f>
        <v>0</v>
      </c>
      <c r="BG134" s="113">
        <f>IF(N134="zákl. přenesená",J134,0)</f>
        <v>0</v>
      </c>
      <c r="BH134" s="113">
        <f>IF(N134="sníž. přenesená",J134,0)</f>
        <v>0</v>
      </c>
      <c r="BI134" s="113">
        <f>IF(N134="nulová",J134,0)</f>
        <v>0</v>
      </c>
      <c r="BJ134" s="9" t="s">
        <v>82</v>
      </c>
      <c r="BK134" s="113">
        <f>ROUND(I134*H134,2)</f>
        <v>0</v>
      </c>
      <c r="BL134" s="9" t="s">
        <v>110</v>
      </c>
      <c r="BM134" s="112" t="s">
        <v>155</v>
      </c>
    </row>
    <row r="135" spans="1:65" s="114" customFormat="1">
      <c r="B135" s="115"/>
      <c r="D135" s="116" t="s">
        <v>109</v>
      </c>
      <c r="E135" s="117" t="s">
        <v>1</v>
      </c>
      <c r="F135" s="118" t="s">
        <v>156</v>
      </c>
      <c r="H135" s="119">
        <v>2</v>
      </c>
      <c r="L135" s="115"/>
      <c r="M135" s="120"/>
      <c r="N135" s="121"/>
      <c r="O135" s="121"/>
      <c r="P135" s="121"/>
      <c r="Q135" s="121"/>
      <c r="R135" s="121"/>
      <c r="S135" s="121"/>
      <c r="T135" s="122"/>
      <c r="AT135" s="117" t="s">
        <v>109</v>
      </c>
      <c r="AU135" s="117" t="s">
        <v>84</v>
      </c>
      <c r="AV135" s="114" t="s">
        <v>84</v>
      </c>
      <c r="AW135" s="114" t="s">
        <v>32</v>
      </c>
      <c r="AX135" s="114" t="s">
        <v>82</v>
      </c>
      <c r="AY135" s="117" t="s">
        <v>107</v>
      </c>
    </row>
    <row r="136" spans="1:65" s="21" customFormat="1" ht="16.5" customHeight="1">
      <c r="A136" s="18"/>
      <c r="B136" s="19"/>
      <c r="C136" s="101" t="s">
        <v>157</v>
      </c>
      <c r="D136" s="101" t="s">
        <v>108</v>
      </c>
      <c r="E136" s="102" t="s">
        <v>158</v>
      </c>
      <c r="F136" s="103" t="s">
        <v>159</v>
      </c>
      <c r="G136" s="104" t="s">
        <v>114</v>
      </c>
      <c r="H136" s="105">
        <v>1</v>
      </c>
      <c r="I136" s="1"/>
      <c r="J136" s="106">
        <f>ROUND(I136*H136,2)</f>
        <v>0</v>
      </c>
      <c r="K136" s="103" t="s">
        <v>1</v>
      </c>
      <c r="L136" s="19"/>
      <c r="M136" s="107" t="s">
        <v>1</v>
      </c>
      <c r="N136" s="108" t="s">
        <v>41</v>
      </c>
      <c r="O136" s="109"/>
      <c r="P136" s="110">
        <f>O136*H136</f>
        <v>0</v>
      </c>
      <c r="Q136" s="110">
        <v>0</v>
      </c>
      <c r="R136" s="110">
        <f>Q136*H136</f>
        <v>0</v>
      </c>
      <c r="S136" s="110">
        <v>0</v>
      </c>
      <c r="T136" s="111">
        <f>S136*H136</f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12" t="s">
        <v>110</v>
      </c>
      <c r="AT136" s="112" t="s">
        <v>108</v>
      </c>
      <c r="AU136" s="112" t="s">
        <v>84</v>
      </c>
      <c r="AY136" s="9" t="s">
        <v>107</v>
      </c>
      <c r="BE136" s="113">
        <f>IF(N136="základní",J136,0)</f>
        <v>0</v>
      </c>
      <c r="BF136" s="113">
        <f>IF(N136="snížená",J136,0)</f>
        <v>0</v>
      </c>
      <c r="BG136" s="113">
        <f>IF(N136="zákl. přenesená",J136,0)</f>
        <v>0</v>
      </c>
      <c r="BH136" s="113">
        <f>IF(N136="sníž. přenesená",J136,0)</f>
        <v>0</v>
      </c>
      <c r="BI136" s="113">
        <f>IF(N136="nulová",J136,0)</f>
        <v>0</v>
      </c>
      <c r="BJ136" s="9" t="s">
        <v>82</v>
      </c>
      <c r="BK136" s="113">
        <f>ROUND(I136*H136,2)</f>
        <v>0</v>
      </c>
      <c r="BL136" s="9" t="s">
        <v>110</v>
      </c>
      <c r="BM136" s="112" t="s">
        <v>160</v>
      </c>
    </row>
    <row r="137" spans="1:65" s="114" customFormat="1">
      <c r="B137" s="115"/>
      <c r="D137" s="116" t="s">
        <v>109</v>
      </c>
      <c r="E137" s="117" t="s">
        <v>1</v>
      </c>
      <c r="F137" s="118" t="s">
        <v>161</v>
      </c>
      <c r="H137" s="119">
        <v>1</v>
      </c>
      <c r="L137" s="115"/>
      <c r="M137" s="120"/>
      <c r="N137" s="121"/>
      <c r="O137" s="121"/>
      <c r="P137" s="121"/>
      <c r="Q137" s="121"/>
      <c r="R137" s="121"/>
      <c r="S137" s="121"/>
      <c r="T137" s="122"/>
      <c r="AT137" s="117" t="s">
        <v>109</v>
      </c>
      <c r="AU137" s="117" t="s">
        <v>84</v>
      </c>
      <c r="AV137" s="114" t="s">
        <v>84</v>
      </c>
      <c r="AW137" s="114" t="s">
        <v>32</v>
      </c>
      <c r="AX137" s="114" t="s">
        <v>82</v>
      </c>
      <c r="AY137" s="117" t="s">
        <v>107</v>
      </c>
    </row>
    <row r="138" spans="1:65" s="21" customFormat="1" ht="16.5" customHeight="1">
      <c r="A138" s="18"/>
      <c r="B138" s="19"/>
      <c r="C138" s="101" t="s">
        <v>162</v>
      </c>
      <c r="D138" s="101" t="s">
        <v>108</v>
      </c>
      <c r="E138" s="102" t="s">
        <v>163</v>
      </c>
      <c r="F138" s="103" t="s">
        <v>164</v>
      </c>
      <c r="G138" s="104" t="s">
        <v>114</v>
      </c>
      <c r="H138" s="105">
        <v>1</v>
      </c>
      <c r="I138" s="1"/>
      <c r="J138" s="106">
        <f>ROUND(I138*H138,2)</f>
        <v>0</v>
      </c>
      <c r="K138" s="103" t="s">
        <v>1</v>
      </c>
      <c r="L138" s="19"/>
      <c r="M138" s="107" t="s">
        <v>1</v>
      </c>
      <c r="N138" s="108" t="s">
        <v>41</v>
      </c>
      <c r="O138" s="109"/>
      <c r="P138" s="110">
        <f>O138*H138</f>
        <v>0</v>
      </c>
      <c r="Q138" s="110">
        <v>0</v>
      </c>
      <c r="R138" s="110">
        <f>Q138*H138</f>
        <v>0</v>
      </c>
      <c r="S138" s="110">
        <v>0</v>
      </c>
      <c r="T138" s="111">
        <f>S138*H138</f>
        <v>0</v>
      </c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R138" s="112" t="s">
        <v>110</v>
      </c>
      <c r="AT138" s="112" t="s">
        <v>108</v>
      </c>
      <c r="AU138" s="112" t="s">
        <v>84</v>
      </c>
      <c r="AY138" s="9" t="s">
        <v>107</v>
      </c>
      <c r="BE138" s="113">
        <f>IF(N138="základní",J138,0)</f>
        <v>0</v>
      </c>
      <c r="BF138" s="113">
        <f>IF(N138="snížená",J138,0)</f>
        <v>0</v>
      </c>
      <c r="BG138" s="113">
        <f>IF(N138="zákl. přenesená",J138,0)</f>
        <v>0</v>
      </c>
      <c r="BH138" s="113">
        <f>IF(N138="sníž. přenesená",J138,0)</f>
        <v>0</v>
      </c>
      <c r="BI138" s="113">
        <f>IF(N138="nulová",J138,0)</f>
        <v>0</v>
      </c>
      <c r="BJ138" s="9" t="s">
        <v>82</v>
      </c>
      <c r="BK138" s="113">
        <f>ROUND(I138*H138,2)</f>
        <v>0</v>
      </c>
      <c r="BL138" s="9" t="s">
        <v>110</v>
      </c>
      <c r="BM138" s="112" t="s">
        <v>165</v>
      </c>
    </row>
    <row r="139" spans="1:65" s="114" customFormat="1">
      <c r="B139" s="115"/>
      <c r="D139" s="116" t="s">
        <v>109</v>
      </c>
      <c r="E139" s="117" t="s">
        <v>1</v>
      </c>
      <c r="F139" s="118" t="s">
        <v>166</v>
      </c>
      <c r="H139" s="119">
        <v>1</v>
      </c>
      <c r="L139" s="115"/>
      <c r="M139" s="120"/>
      <c r="N139" s="121"/>
      <c r="O139" s="121"/>
      <c r="P139" s="121"/>
      <c r="Q139" s="121"/>
      <c r="R139" s="121"/>
      <c r="S139" s="121"/>
      <c r="T139" s="122"/>
      <c r="AT139" s="117" t="s">
        <v>109</v>
      </c>
      <c r="AU139" s="117" t="s">
        <v>84</v>
      </c>
      <c r="AV139" s="114" t="s">
        <v>84</v>
      </c>
      <c r="AW139" s="114" t="s">
        <v>32</v>
      </c>
      <c r="AX139" s="114" t="s">
        <v>82</v>
      </c>
      <c r="AY139" s="117" t="s">
        <v>107</v>
      </c>
    </row>
    <row r="140" spans="1:65" s="21" customFormat="1" ht="21.75" customHeight="1">
      <c r="A140" s="18"/>
      <c r="B140" s="19"/>
      <c r="C140" s="101" t="s">
        <v>167</v>
      </c>
      <c r="D140" s="101" t="s">
        <v>108</v>
      </c>
      <c r="E140" s="102" t="s">
        <v>168</v>
      </c>
      <c r="F140" s="103" t="s">
        <v>169</v>
      </c>
      <c r="G140" s="104" t="s">
        <v>114</v>
      </c>
      <c r="H140" s="105">
        <v>1</v>
      </c>
      <c r="I140" s="1"/>
      <c r="J140" s="106">
        <f>ROUND(I140*H140,2)</f>
        <v>0</v>
      </c>
      <c r="K140" s="103" t="s">
        <v>1</v>
      </c>
      <c r="L140" s="19"/>
      <c r="M140" s="107" t="s">
        <v>1</v>
      </c>
      <c r="N140" s="108" t="s">
        <v>41</v>
      </c>
      <c r="O140" s="109"/>
      <c r="P140" s="110">
        <f>O140*H140</f>
        <v>0</v>
      </c>
      <c r="Q140" s="110">
        <v>0</v>
      </c>
      <c r="R140" s="110">
        <f>Q140*H140</f>
        <v>0</v>
      </c>
      <c r="S140" s="110">
        <v>0</v>
      </c>
      <c r="T140" s="111">
        <f>S140*H140</f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12" t="s">
        <v>110</v>
      </c>
      <c r="AT140" s="112" t="s">
        <v>108</v>
      </c>
      <c r="AU140" s="112" t="s">
        <v>84</v>
      </c>
      <c r="AY140" s="9" t="s">
        <v>107</v>
      </c>
      <c r="BE140" s="113">
        <f>IF(N140="základní",J140,0)</f>
        <v>0</v>
      </c>
      <c r="BF140" s="113">
        <f>IF(N140="snížená",J140,0)</f>
        <v>0</v>
      </c>
      <c r="BG140" s="113">
        <f>IF(N140="zákl. přenesená",J140,0)</f>
        <v>0</v>
      </c>
      <c r="BH140" s="113">
        <f>IF(N140="sníž. přenesená",J140,0)</f>
        <v>0</v>
      </c>
      <c r="BI140" s="113">
        <f>IF(N140="nulová",J140,0)</f>
        <v>0</v>
      </c>
      <c r="BJ140" s="9" t="s">
        <v>82</v>
      </c>
      <c r="BK140" s="113">
        <f>ROUND(I140*H140,2)</f>
        <v>0</v>
      </c>
      <c r="BL140" s="9" t="s">
        <v>110</v>
      </c>
      <c r="BM140" s="112" t="s">
        <v>170</v>
      </c>
    </row>
    <row r="141" spans="1:65" s="114" customFormat="1">
      <c r="B141" s="115"/>
      <c r="D141" s="116" t="s">
        <v>109</v>
      </c>
      <c r="E141" s="117" t="s">
        <v>1</v>
      </c>
      <c r="F141" s="118" t="s">
        <v>171</v>
      </c>
      <c r="H141" s="119">
        <v>1</v>
      </c>
      <c r="L141" s="115"/>
      <c r="M141" s="120"/>
      <c r="N141" s="121"/>
      <c r="O141" s="121"/>
      <c r="P141" s="121"/>
      <c r="Q141" s="121"/>
      <c r="R141" s="121"/>
      <c r="S141" s="121"/>
      <c r="T141" s="122"/>
      <c r="AT141" s="117" t="s">
        <v>109</v>
      </c>
      <c r="AU141" s="117" t="s">
        <v>84</v>
      </c>
      <c r="AV141" s="114" t="s">
        <v>84</v>
      </c>
      <c r="AW141" s="114" t="s">
        <v>32</v>
      </c>
      <c r="AX141" s="114" t="s">
        <v>82</v>
      </c>
      <c r="AY141" s="117" t="s">
        <v>107</v>
      </c>
    </row>
    <row r="142" spans="1:65" s="21" customFormat="1" ht="16.5" customHeight="1">
      <c r="A142" s="18"/>
      <c r="B142" s="19"/>
      <c r="C142" s="101" t="s">
        <v>172</v>
      </c>
      <c r="D142" s="101" t="s">
        <v>108</v>
      </c>
      <c r="E142" s="102" t="s">
        <v>173</v>
      </c>
      <c r="F142" s="103" t="s">
        <v>174</v>
      </c>
      <c r="G142" s="104" t="s">
        <v>114</v>
      </c>
      <c r="H142" s="105">
        <v>1</v>
      </c>
      <c r="I142" s="1"/>
      <c r="J142" s="106">
        <f>ROUND(I142*H142,2)</f>
        <v>0</v>
      </c>
      <c r="K142" s="103" t="s">
        <v>1</v>
      </c>
      <c r="L142" s="19"/>
      <c r="M142" s="107" t="s">
        <v>1</v>
      </c>
      <c r="N142" s="108" t="s">
        <v>41</v>
      </c>
      <c r="O142" s="109"/>
      <c r="P142" s="110">
        <f>O142*H142</f>
        <v>0</v>
      </c>
      <c r="Q142" s="110">
        <v>0</v>
      </c>
      <c r="R142" s="110">
        <f>Q142*H142</f>
        <v>0</v>
      </c>
      <c r="S142" s="110">
        <v>0</v>
      </c>
      <c r="T142" s="111">
        <f>S142*H142</f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12" t="s">
        <v>110</v>
      </c>
      <c r="AT142" s="112" t="s">
        <v>108</v>
      </c>
      <c r="AU142" s="112" t="s">
        <v>84</v>
      </c>
      <c r="AY142" s="9" t="s">
        <v>107</v>
      </c>
      <c r="BE142" s="113">
        <f>IF(N142="základní",J142,0)</f>
        <v>0</v>
      </c>
      <c r="BF142" s="113">
        <f>IF(N142="snížená",J142,0)</f>
        <v>0</v>
      </c>
      <c r="BG142" s="113">
        <f>IF(N142="zákl. přenesená",J142,0)</f>
        <v>0</v>
      </c>
      <c r="BH142" s="113">
        <f>IF(N142="sníž. přenesená",J142,0)</f>
        <v>0</v>
      </c>
      <c r="BI142" s="113">
        <f>IF(N142="nulová",J142,0)</f>
        <v>0</v>
      </c>
      <c r="BJ142" s="9" t="s">
        <v>82</v>
      </c>
      <c r="BK142" s="113">
        <f>ROUND(I142*H142,2)</f>
        <v>0</v>
      </c>
      <c r="BL142" s="9" t="s">
        <v>110</v>
      </c>
      <c r="BM142" s="112" t="s">
        <v>175</v>
      </c>
    </row>
    <row r="143" spans="1:65" s="114" customFormat="1">
      <c r="B143" s="115"/>
      <c r="D143" s="116" t="s">
        <v>109</v>
      </c>
      <c r="E143" s="117" t="s">
        <v>1</v>
      </c>
      <c r="F143" s="118" t="s">
        <v>176</v>
      </c>
      <c r="H143" s="119">
        <v>1</v>
      </c>
      <c r="L143" s="115"/>
      <c r="M143" s="120"/>
      <c r="N143" s="121"/>
      <c r="O143" s="121"/>
      <c r="P143" s="121"/>
      <c r="Q143" s="121"/>
      <c r="R143" s="121"/>
      <c r="S143" s="121"/>
      <c r="T143" s="122"/>
      <c r="AT143" s="117" t="s">
        <v>109</v>
      </c>
      <c r="AU143" s="117" t="s">
        <v>84</v>
      </c>
      <c r="AV143" s="114" t="s">
        <v>84</v>
      </c>
      <c r="AW143" s="114" t="s">
        <v>32</v>
      </c>
      <c r="AX143" s="114" t="s">
        <v>82</v>
      </c>
      <c r="AY143" s="117" t="s">
        <v>107</v>
      </c>
    </row>
    <row r="144" spans="1:65" s="21" customFormat="1" ht="21.75" customHeight="1">
      <c r="A144" s="18"/>
      <c r="B144" s="19"/>
      <c r="C144" s="101" t="s">
        <v>177</v>
      </c>
      <c r="D144" s="101" t="s">
        <v>108</v>
      </c>
      <c r="E144" s="102" t="s">
        <v>178</v>
      </c>
      <c r="F144" s="103" t="s">
        <v>179</v>
      </c>
      <c r="G144" s="104" t="s">
        <v>114</v>
      </c>
      <c r="H144" s="105">
        <v>1</v>
      </c>
      <c r="I144" s="1"/>
      <c r="J144" s="106">
        <f>ROUND(I144*H144,2)</f>
        <v>0</v>
      </c>
      <c r="K144" s="103" t="s">
        <v>1</v>
      </c>
      <c r="L144" s="19"/>
      <c r="M144" s="107" t="s">
        <v>1</v>
      </c>
      <c r="N144" s="108" t="s">
        <v>41</v>
      </c>
      <c r="O144" s="109"/>
      <c r="P144" s="110">
        <f>O144*H144</f>
        <v>0</v>
      </c>
      <c r="Q144" s="110">
        <v>0</v>
      </c>
      <c r="R144" s="110">
        <f>Q144*H144</f>
        <v>0</v>
      </c>
      <c r="S144" s="110">
        <v>0</v>
      </c>
      <c r="T144" s="111">
        <f>S144*H144</f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12" t="s">
        <v>110</v>
      </c>
      <c r="AT144" s="112" t="s">
        <v>108</v>
      </c>
      <c r="AU144" s="112" t="s">
        <v>84</v>
      </c>
      <c r="AY144" s="9" t="s">
        <v>107</v>
      </c>
      <c r="BE144" s="113">
        <f>IF(N144="základní",J144,0)</f>
        <v>0</v>
      </c>
      <c r="BF144" s="113">
        <f>IF(N144="snížená",J144,0)</f>
        <v>0</v>
      </c>
      <c r="BG144" s="113">
        <f>IF(N144="zákl. přenesená",J144,0)</f>
        <v>0</v>
      </c>
      <c r="BH144" s="113">
        <f>IF(N144="sníž. přenesená",J144,0)</f>
        <v>0</v>
      </c>
      <c r="BI144" s="113">
        <f>IF(N144="nulová",J144,0)</f>
        <v>0</v>
      </c>
      <c r="BJ144" s="9" t="s">
        <v>82</v>
      </c>
      <c r="BK144" s="113">
        <f>ROUND(I144*H144,2)</f>
        <v>0</v>
      </c>
      <c r="BL144" s="9" t="s">
        <v>110</v>
      </c>
      <c r="BM144" s="112" t="s">
        <v>180</v>
      </c>
    </row>
    <row r="145" spans="1:65" s="114" customFormat="1">
      <c r="B145" s="115"/>
      <c r="D145" s="116" t="s">
        <v>109</v>
      </c>
      <c r="E145" s="117" t="s">
        <v>1</v>
      </c>
      <c r="F145" s="118" t="s">
        <v>181</v>
      </c>
      <c r="H145" s="119">
        <v>1</v>
      </c>
      <c r="L145" s="115"/>
      <c r="M145" s="120"/>
      <c r="N145" s="121"/>
      <c r="O145" s="121"/>
      <c r="P145" s="121"/>
      <c r="Q145" s="121"/>
      <c r="R145" s="121"/>
      <c r="S145" s="121"/>
      <c r="T145" s="122"/>
      <c r="AT145" s="117" t="s">
        <v>109</v>
      </c>
      <c r="AU145" s="117" t="s">
        <v>84</v>
      </c>
      <c r="AV145" s="114" t="s">
        <v>84</v>
      </c>
      <c r="AW145" s="114" t="s">
        <v>32</v>
      </c>
      <c r="AX145" s="114" t="s">
        <v>82</v>
      </c>
      <c r="AY145" s="117" t="s">
        <v>107</v>
      </c>
    </row>
    <row r="146" spans="1:65" s="21" customFormat="1" ht="21.75" customHeight="1">
      <c r="A146" s="18"/>
      <c r="B146" s="19"/>
      <c r="C146" s="101" t="s">
        <v>182</v>
      </c>
      <c r="D146" s="101" t="s">
        <v>108</v>
      </c>
      <c r="E146" s="102" t="s">
        <v>183</v>
      </c>
      <c r="F146" s="103" t="s">
        <v>184</v>
      </c>
      <c r="G146" s="104" t="s">
        <v>114</v>
      </c>
      <c r="H146" s="105">
        <v>2</v>
      </c>
      <c r="I146" s="1"/>
      <c r="J146" s="106">
        <f>ROUND(I146*H146,2)</f>
        <v>0</v>
      </c>
      <c r="K146" s="103" t="s">
        <v>1</v>
      </c>
      <c r="L146" s="19"/>
      <c r="M146" s="107" t="s">
        <v>1</v>
      </c>
      <c r="N146" s="108" t="s">
        <v>41</v>
      </c>
      <c r="O146" s="109"/>
      <c r="P146" s="110">
        <f>O146*H146</f>
        <v>0</v>
      </c>
      <c r="Q146" s="110">
        <v>0</v>
      </c>
      <c r="R146" s="110">
        <f>Q146*H146</f>
        <v>0</v>
      </c>
      <c r="S146" s="110">
        <v>0</v>
      </c>
      <c r="T146" s="111">
        <f>S146*H146</f>
        <v>0</v>
      </c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R146" s="112" t="s">
        <v>110</v>
      </c>
      <c r="AT146" s="112" t="s">
        <v>108</v>
      </c>
      <c r="AU146" s="112" t="s">
        <v>84</v>
      </c>
      <c r="AY146" s="9" t="s">
        <v>107</v>
      </c>
      <c r="BE146" s="113">
        <f>IF(N146="základní",J146,0)</f>
        <v>0</v>
      </c>
      <c r="BF146" s="113">
        <f>IF(N146="snížená",J146,0)</f>
        <v>0</v>
      </c>
      <c r="BG146" s="113">
        <f>IF(N146="zákl. přenesená",J146,0)</f>
        <v>0</v>
      </c>
      <c r="BH146" s="113">
        <f>IF(N146="sníž. přenesená",J146,0)</f>
        <v>0</v>
      </c>
      <c r="BI146" s="113">
        <f>IF(N146="nulová",J146,0)</f>
        <v>0</v>
      </c>
      <c r="BJ146" s="9" t="s">
        <v>82</v>
      </c>
      <c r="BK146" s="113">
        <f>ROUND(I146*H146,2)</f>
        <v>0</v>
      </c>
      <c r="BL146" s="9" t="s">
        <v>110</v>
      </c>
      <c r="BM146" s="112" t="s">
        <v>185</v>
      </c>
    </row>
    <row r="147" spans="1:65" s="114" customFormat="1">
      <c r="B147" s="115"/>
      <c r="D147" s="116" t="s">
        <v>109</v>
      </c>
      <c r="E147" s="117" t="s">
        <v>1</v>
      </c>
      <c r="F147" s="118" t="s">
        <v>186</v>
      </c>
      <c r="H147" s="119">
        <v>2</v>
      </c>
      <c r="L147" s="115"/>
      <c r="M147" s="120"/>
      <c r="N147" s="121"/>
      <c r="O147" s="121"/>
      <c r="P147" s="121"/>
      <c r="Q147" s="121"/>
      <c r="R147" s="121"/>
      <c r="S147" s="121"/>
      <c r="T147" s="122"/>
      <c r="AT147" s="117" t="s">
        <v>109</v>
      </c>
      <c r="AU147" s="117" t="s">
        <v>84</v>
      </c>
      <c r="AV147" s="114" t="s">
        <v>84</v>
      </c>
      <c r="AW147" s="114" t="s">
        <v>32</v>
      </c>
      <c r="AX147" s="114" t="s">
        <v>82</v>
      </c>
      <c r="AY147" s="117" t="s">
        <v>107</v>
      </c>
    </row>
    <row r="148" spans="1:65" s="21" customFormat="1" ht="16.5" customHeight="1">
      <c r="A148" s="18"/>
      <c r="B148" s="19"/>
      <c r="C148" s="101" t="s">
        <v>187</v>
      </c>
      <c r="D148" s="101" t="s">
        <v>108</v>
      </c>
      <c r="E148" s="102" t="s">
        <v>188</v>
      </c>
      <c r="F148" s="103" t="s">
        <v>189</v>
      </c>
      <c r="G148" s="104" t="s">
        <v>114</v>
      </c>
      <c r="H148" s="105">
        <v>2</v>
      </c>
      <c r="I148" s="1"/>
      <c r="J148" s="106">
        <f>ROUND(I148*H148,2)</f>
        <v>0</v>
      </c>
      <c r="K148" s="103" t="s">
        <v>1</v>
      </c>
      <c r="L148" s="19"/>
      <c r="M148" s="107" t="s">
        <v>1</v>
      </c>
      <c r="N148" s="108" t="s">
        <v>41</v>
      </c>
      <c r="O148" s="109"/>
      <c r="P148" s="110">
        <f>O148*H148</f>
        <v>0</v>
      </c>
      <c r="Q148" s="110">
        <v>0</v>
      </c>
      <c r="R148" s="110">
        <f>Q148*H148</f>
        <v>0</v>
      </c>
      <c r="S148" s="110">
        <v>0</v>
      </c>
      <c r="T148" s="111">
        <f>S148*H148</f>
        <v>0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R148" s="112" t="s">
        <v>110</v>
      </c>
      <c r="AT148" s="112" t="s">
        <v>108</v>
      </c>
      <c r="AU148" s="112" t="s">
        <v>84</v>
      </c>
      <c r="AY148" s="9" t="s">
        <v>107</v>
      </c>
      <c r="BE148" s="113">
        <f>IF(N148="základní",J148,0)</f>
        <v>0</v>
      </c>
      <c r="BF148" s="113">
        <f>IF(N148="snížená",J148,0)</f>
        <v>0</v>
      </c>
      <c r="BG148" s="113">
        <f>IF(N148="zákl. přenesená",J148,0)</f>
        <v>0</v>
      </c>
      <c r="BH148" s="113">
        <f>IF(N148="sníž. přenesená",J148,0)</f>
        <v>0</v>
      </c>
      <c r="BI148" s="113">
        <f>IF(N148="nulová",J148,0)</f>
        <v>0</v>
      </c>
      <c r="BJ148" s="9" t="s">
        <v>82</v>
      </c>
      <c r="BK148" s="113">
        <f>ROUND(I148*H148,2)</f>
        <v>0</v>
      </c>
      <c r="BL148" s="9" t="s">
        <v>110</v>
      </c>
      <c r="BM148" s="112" t="s">
        <v>190</v>
      </c>
    </row>
    <row r="149" spans="1:65" s="114" customFormat="1">
      <c r="B149" s="115"/>
      <c r="D149" s="116" t="s">
        <v>109</v>
      </c>
      <c r="E149" s="117" t="s">
        <v>1</v>
      </c>
      <c r="F149" s="118" t="s">
        <v>191</v>
      </c>
      <c r="H149" s="119">
        <v>2</v>
      </c>
      <c r="L149" s="115"/>
      <c r="M149" s="120"/>
      <c r="N149" s="121"/>
      <c r="O149" s="121"/>
      <c r="P149" s="121"/>
      <c r="Q149" s="121"/>
      <c r="R149" s="121"/>
      <c r="S149" s="121"/>
      <c r="T149" s="122"/>
      <c r="AT149" s="117" t="s">
        <v>109</v>
      </c>
      <c r="AU149" s="117" t="s">
        <v>84</v>
      </c>
      <c r="AV149" s="114" t="s">
        <v>84</v>
      </c>
      <c r="AW149" s="114" t="s">
        <v>32</v>
      </c>
      <c r="AX149" s="114" t="s">
        <v>82</v>
      </c>
      <c r="AY149" s="117" t="s">
        <v>107</v>
      </c>
    </row>
    <row r="150" spans="1:65" s="21" customFormat="1" ht="21.75" customHeight="1">
      <c r="A150" s="18"/>
      <c r="B150" s="19"/>
      <c r="C150" s="101" t="s">
        <v>192</v>
      </c>
      <c r="D150" s="101" t="s">
        <v>108</v>
      </c>
      <c r="E150" s="102" t="s">
        <v>193</v>
      </c>
      <c r="F150" s="103" t="s">
        <v>194</v>
      </c>
      <c r="G150" s="104" t="s">
        <v>114</v>
      </c>
      <c r="H150" s="105">
        <v>2</v>
      </c>
      <c r="I150" s="1"/>
      <c r="J150" s="106">
        <f>ROUND(I150*H150,2)</f>
        <v>0</v>
      </c>
      <c r="K150" s="103" t="s">
        <v>1</v>
      </c>
      <c r="L150" s="19"/>
      <c r="M150" s="107" t="s">
        <v>1</v>
      </c>
      <c r="N150" s="108" t="s">
        <v>41</v>
      </c>
      <c r="O150" s="109"/>
      <c r="P150" s="110">
        <f>O150*H150</f>
        <v>0</v>
      </c>
      <c r="Q150" s="110">
        <v>0</v>
      </c>
      <c r="R150" s="110">
        <f>Q150*H150</f>
        <v>0</v>
      </c>
      <c r="S150" s="110">
        <v>0</v>
      </c>
      <c r="T150" s="111">
        <f>S150*H150</f>
        <v>0</v>
      </c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R150" s="112" t="s">
        <v>110</v>
      </c>
      <c r="AT150" s="112" t="s">
        <v>108</v>
      </c>
      <c r="AU150" s="112" t="s">
        <v>84</v>
      </c>
      <c r="AY150" s="9" t="s">
        <v>107</v>
      </c>
      <c r="BE150" s="113">
        <f>IF(N150="základní",J150,0)</f>
        <v>0</v>
      </c>
      <c r="BF150" s="113">
        <f>IF(N150="snížená",J150,0)</f>
        <v>0</v>
      </c>
      <c r="BG150" s="113">
        <f>IF(N150="zákl. přenesená",J150,0)</f>
        <v>0</v>
      </c>
      <c r="BH150" s="113">
        <f>IF(N150="sníž. přenesená",J150,0)</f>
        <v>0</v>
      </c>
      <c r="BI150" s="113">
        <f>IF(N150="nulová",J150,0)</f>
        <v>0</v>
      </c>
      <c r="BJ150" s="9" t="s">
        <v>82</v>
      </c>
      <c r="BK150" s="113">
        <f>ROUND(I150*H150,2)</f>
        <v>0</v>
      </c>
      <c r="BL150" s="9" t="s">
        <v>110</v>
      </c>
      <c r="BM150" s="112" t="s">
        <v>195</v>
      </c>
    </row>
    <row r="151" spans="1:65" s="114" customFormat="1">
      <c r="B151" s="115"/>
      <c r="D151" s="116" t="s">
        <v>109</v>
      </c>
      <c r="E151" s="117" t="s">
        <v>1</v>
      </c>
      <c r="F151" s="118" t="s">
        <v>196</v>
      </c>
      <c r="H151" s="119">
        <v>2</v>
      </c>
      <c r="L151" s="115"/>
      <c r="M151" s="120"/>
      <c r="N151" s="121"/>
      <c r="O151" s="121"/>
      <c r="P151" s="121"/>
      <c r="Q151" s="121"/>
      <c r="R151" s="121"/>
      <c r="S151" s="121"/>
      <c r="T151" s="122"/>
      <c r="AT151" s="117" t="s">
        <v>109</v>
      </c>
      <c r="AU151" s="117" t="s">
        <v>84</v>
      </c>
      <c r="AV151" s="114" t="s">
        <v>84</v>
      </c>
      <c r="AW151" s="114" t="s">
        <v>32</v>
      </c>
      <c r="AX151" s="114" t="s">
        <v>82</v>
      </c>
      <c r="AY151" s="117" t="s">
        <v>107</v>
      </c>
    </row>
    <row r="152" spans="1:65" s="21" customFormat="1" ht="16.5" customHeight="1">
      <c r="A152" s="18"/>
      <c r="B152" s="19"/>
      <c r="C152" s="101" t="s">
        <v>197</v>
      </c>
      <c r="D152" s="101" t="s">
        <v>108</v>
      </c>
      <c r="E152" s="102" t="s">
        <v>198</v>
      </c>
      <c r="F152" s="103" t="s">
        <v>199</v>
      </c>
      <c r="G152" s="104" t="s">
        <v>114</v>
      </c>
      <c r="H152" s="105">
        <v>1</v>
      </c>
      <c r="I152" s="1"/>
      <c r="J152" s="106">
        <f>ROUND(I152*H152,2)</f>
        <v>0</v>
      </c>
      <c r="K152" s="103" t="s">
        <v>1</v>
      </c>
      <c r="L152" s="19"/>
      <c r="M152" s="107" t="s">
        <v>1</v>
      </c>
      <c r="N152" s="108" t="s">
        <v>41</v>
      </c>
      <c r="O152" s="109"/>
      <c r="P152" s="110">
        <f>O152*H152</f>
        <v>0</v>
      </c>
      <c r="Q152" s="110">
        <v>0</v>
      </c>
      <c r="R152" s="110">
        <f>Q152*H152</f>
        <v>0</v>
      </c>
      <c r="S152" s="110">
        <v>0</v>
      </c>
      <c r="T152" s="111">
        <f>S152*H152</f>
        <v>0</v>
      </c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R152" s="112" t="s">
        <v>110</v>
      </c>
      <c r="AT152" s="112" t="s">
        <v>108</v>
      </c>
      <c r="AU152" s="112" t="s">
        <v>84</v>
      </c>
      <c r="AY152" s="9" t="s">
        <v>107</v>
      </c>
      <c r="BE152" s="113">
        <f>IF(N152="základní",J152,0)</f>
        <v>0</v>
      </c>
      <c r="BF152" s="113">
        <f>IF(N152="snížená",J152,0)</f>
        <v>0</v>
      </c>
      <c r="BG152" s="113">
        <f>IF(N152="zákl. přenesená",J152,0)</f>
        <v>0</v>
      </c>
      <c r="BH152" s="113">
        <f>IF(N152="sníž. přenesená",J152,0)</f>
        <v>0</v>
      </c>
      <c r="BI152" s="113">
        <f>IF(N152="nulová",J152,0)</f>
        <v>0</v>
      </c>
      <c r="BJ152" s="9" t="s">
        <v>82</v>
      </c>
      <c r="BK152" s="113">
        <f>ROUND(I152*H152,2)</f>
        <v>0</v>
      </c>
      <c r="BL152" s="9" t="s">
        <v>110</v>
      </c>
      <c r="BM152" s="112" t="s">
        <v>200</v>
      </c>
    </row>
    <row r="153" spans="1:65" s="114" customFormat="1">
      <c r="B153" s="115"/>
      <c r="D153" s="116" t="s">
        <v>109</v>
      </c>
      <c r="E153" s="117" t="s">
        <v>1</v>
      </c>
      <c r="F153" s="118" t="s">
        <v>201</v>
      </c>
      <c r="H153" s="119">
        <v>1</v>
      </c>
      <c r="L153" s="115"/>
      <c r="M153" s="120"/>
      <c r="N153" s="121"/>
      <c r="O153" s="121"/>
      <c r="P153" s="121"/>
      <c r="Q153" s="121"/>
      <c r="R153" s="121"/>
      <c r="S153" s="121"/>
      <c r="T153" s="122"/>
      <c r="AT153" s="117" t="s">
        <v>109</v>
      </c>
      <c r="AU153" s="117" t="s">
        <v>84</v>
      </c>
      <c r="AV153" s="114" t="s">
        <v>84</v>
      </c>
      <c r="AW153" s="114" t="s">
        <v>32</v>
      </c>
      <c r="AX153" s="114" t="s">
        <v>82</v>
      </c>
      <c r="AY153" s="117" t="s">
        <v>107</v>
      </c>
    </row>
    <row r="154" spans="1:65" s="21" customFormat="1" ht="21.75" customHeight="1">
      <c r="A154" s="18"/>
      <c r="B154" s="19"/>
      <c r="C154" s="101" t="s">
        <v>202</v>
      </c>
      <c r="D154" s="101" t="s">
        <v>108</v>
      </c>
      <c r="E154" s="102" t="s">
        <v>203</v>
      </c>
      <c r="F154" s="103" t="s">
        <v>204</v>
      </c>
      <c r="G154" s="104" t="s">
        <v>113</v>
      </c>
      <c r="H154" s="105">
        <v>3.5</v>
      </c>
      <c r="I154" s="1"/>
      <c r="J154" s="106">
        <f>ROUND(I154*H154,2)</f>
        <v>0</v>
      </c>
      <c r="K154" s="103" t="s">
        <v>1</v>
      </c>
      <c r="L154" s="19"/>
      <c r="M154" s="107" t="s">
        <v>1</v>
      </c>
      <c r="N154" s="108" t="s">
        <v>41</v>
      </c>
      <c r="O154" s="109"/>
      <c r="P154" s="110">
        <f>O154*H154</f>
        <v>0</v>
      </c>
      <c r="Q154" s="110">
        <v>0</v>
      </c>
      <c r="R154" s="110">
        <f>Q154*H154</f>
        <v>0</v>
      </c>
      <c r="S154" s="110">
        <v>0</v>
      </c>
      <c r="T154" s="111">
        <f>S154*H154</f>
        <v>0</v>
      </c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R154" s="112" t="s">
        <v>110</v>
      </c>
      <c r="AT154" s="112" t="s">
        <v>108</v>
      </c>
      <c r="AU154" s="112" t="s">
        <v>84</v>
      </c>
      <c r="AY154" s="9" t="s">
        <v>107</v>
      </c>
      <c r="BE154" s="113">
        <f>IF(N154="základní",J154,0)</f>
        <v>0</v>
      </c>
      <c r="BF154" s="113">
        <f>IF(N154="snížená",J154,0)</f>
        <v>0</v>
      </c>
      <c r="BG154" s="113">
        <f>IF(N154="zákl. přenesená",J154,0)</f>
        <v>0</v>
      </c>
      <c r="BH154" s="113">
        <f>IF(N154="sníž. přenesená",J154,0)</f>
        <v>0</v>
      </c>
      <c r="BI154" s="113">
        <f>IF(N154="nulová",J154,0)</f>
        <v>0</v>
      </c>
      <c r="BJ154" s="9" t="s">
        <v>82</v>
      </c>
      <c r="BK154" s="113">
        <f>ROUND(I154*H154,2)</f>
        <v>0</v>
      </c>
      <c r="BL154" s="9" t="s">
        <v>110</v>
      </c>
      <c r="BM154" s="112" t="s">
        <v>205</v>
      </c>
    </row>
    <row r="155" spans="1:65" s="114" customFormat="1">
      <c r="B155" s="115"/>
      <c r="D155" s="116" t="s">
        <v>109</v>
      </c>
      <c r="E155" s="117" t="s">
        <v>1</v>
      </c>
      <c r="F155" s="118" t="s">
        <v>206</v>
      </c>
      <c r="H155" s="119">
        <v>3.5</v>
      </c>
      <c r="L155" s="115"/>
      <c r="M155" s="120"/>
      <c r="N155" s="121"/>
      <c r="O155" s="121"/>
      <c r="P155" s="121"/>
      <c r="Q155" s="121"/>
      <c r="R155" s="121"/>
      <c r="S155" s="121"/>
      <c r="T155" s="122"/>
      <c r="AT155" s="117" t="s">
        <v>109</v>
      </c>
      <c r="AU155" s="117" t="s">
        <v>84</v>
      </c>
      <c r="AV155" s="114" t="s">
        <v>84</v>
      </c>
      <c r="AW155" s="114" t="s">
        <v>32</v>
      </c>
      <c r="AX155" s="114" t="s">
        <v>82</v>
      </c>
      <c r="AY155" s="117" t="s">
        <v>107</v>
      </c>
    </row>
    <row r="156" spans="1:65" s="21" customFormat="1" ht="21.75" customHeight="1">
      <c r="A156" s="18"/>
      <c r="B156" s="19"/>
      <c r="C156" s="101" t="s">
        <v>207</v>
      </c>
      <c r="D156" s="101" t="s">
        <v>108</v>
      </c>
      <c r="E156" s="102" t="s">
        <v>208</v>
      </c>
      <c r="F156" s="103" t="s">
        <v>211</v>
      </c>
      <c r="G156" s="104" t="s">
        <v>114</v>
      </c>
      <c r="H156" s="105">
        <v>1</v>
      </c>
      <c r="I156" s="1"/>
      <c r="J156" s="106">
        <f>ROUND(I156*H156,2)</f>
        <v>0</v>
      </c>
      <c r="K156" s="103" t="s">
        <v>1</v>
      </c>
      <c r="L156" s="19"/>
      <c r="M156" s="107" t="s">
        <v>1</v>
      </c>
      <c r="N156" s="108" t="s">
        <v>41</v>
      </c>
      <c r="O156" s="109"/>
      <c r="P156" s="110">
        <f>O156*H156</f>
        <v>0</v>
      </c>
      <c r="Q156" s="110">
        <v>0</v>
      </c>
      <c r="R156" s="110">
        <f>Q156*H156</f>
        <v>0</v>
      </c>
      <c r="S156" s="110">
        <v>0</v>
      </c>
      <c r="T156" s="111">
        <f>S156*H156</f>
        <v>0</v>
      </c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R156" s="112" t="s">
        <v>110</v>
      </c>
      <c r="AT156" s="112" t="s">
        <v>108</v>
      </c>
      <c r="AU156" s="112" t="s">
        <v>84</v>
      </c>
      <c r="AY156" s="9" t="s">
        <v>107</v>
      </c>
      <c r="BE156" s="113">
        <f>IF(N156="základní",J156,0)</f>
        <v>0</v>
      </c>
      <c r="BF156" s="113">
        <f>IF(N156="snížená",J156,0)</f>
        <v>0</v>
      </c>
      <c r="BG156" s="113">
        <f>IF(N156="zákl. přenesená",J156,0)</f>
        <v>0</v>
      </c>
      <c r="BH156" s="113">
        <f>IF(N156="sníž. přenesená",J156,0)</f>
        <v>0</v>
      </c>
      <c r="BI156" s="113">
        <f>IF(N156="nulová",J156,0)</f>
        <v>0</v>
      </c>
      <c r="BJ156" s="9" t="s">
        <v>82</v>
      </c>
      <c r="BK156" s="113">
        <f>ROUND(I156*H156,2)</f>
        <v>0</v>
      </c>
      <c r="BL156" s="9" t="s">
        <v>110</v>
      </c>
      <c r="BM156" s="112" t="s">
        <v>209</v>
      </c>
    </row>
    <row r="157" spans="1:65" s="114" customFormat="1">
      <c r="B157" s="115"/>
      <c r="D157" s="116" t="s">
        <v>109</v>
      </c>
      <c r="E157" s="117" t="s">
        <v>1</v>
      </c>
      <c r="F157" s="118" t="s">
        <v>210</v>
      </c>
      <c r="H157" s="119">
        <v>1</v>
      </c>
      <c r="L157" s="115"/>
      <c r="M157" s="120"/>
      <c r="N157" s="121"/>
      <c r="O157" s="121"/>
      <c r="P157" s="121"/>
      <c r="Q157" s="121"/>
      <c r="R157" s="121"/>
      <c r="S157" s="121"/>
      <c r="T157" s="122"/>
      <c r="AT157" s="117" t="s">
        <v>109</v>
      </c>
      <c r="AU157" s="117" t="s">
        <v>84</v>
      </c>
      <c r="AV157" s="114" t="s">
        <v>84</v>
      </c>
      <c r="AW157" s="114" t="s">
        <v>32</v>
      </c>
      <c r="AX157" s="114" t="s">
        <v>82</v>
      </c>
      <c r="AY157" s="117" t="s">
        <v>107</v>
      </c>
    </row>
    <row r="158" spans="1:65" s="21" customFormat="1" ht="7" customHeight="1">
      <c r="A158" s="18"/>
      <c r="B158" s="53"/>
      <c r="C158" s="54"/>
      <c r="D158" s="54"/>
      <c r="E158" s="54"/>
      <c r="F158" s="54"/>
      <c r="G158" s="54"/>
      <c r="H158" s="54"/>
      <c r="I158" s="54"/>
      <c r="J158" s="54"/>
      <c r="K158" s="54"/>
      <c r="L158" s="19"/>
      <c r="M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</row>
  </sheetData>
  <sheetProtection algorithmName="SHA-512" hashValue="DMklvYFnJKGLhdpFIRFTxiR2XBXWJf80wgziAaNINUEbOExJ5+Knnti0QBu5ZrFxf1/t8AjP3kj/B46QpjCODA==" saltValue="kSJ/Dfd/37ALc3a5mnSUvQ==" spinCount="100000" sheet="1" objects="1" scenarios="1"/>
  <autoFilter ref="C116:K157" xr:uid="{00000000-0009-0000-0000-000001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RYCHNOV 1 - SO-01-Vlastní...</vt:lpstr>
      <vt:lpstr>'Rekapitulace stavby'!Názvy_tisku</vt:lpstr>
      <vt:lpstr>'RYCHNOV 1 - SO-01-Vlastní...'!Názvy_tisku</vt:lpstr>
      <vt:lpstr>'Rekapitulace stavby'!Oblast_tisku</vt:lpstr>
      <vt:lpstr>'RYCHNOV 1 - SO-01-Vlastní...'!Oblast_tisku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MICHÁLEK\Michálek</dc:creator>
  <cp:lastModifiedBy>petr.becicka</cp:lastModifiedBy>
  <dcterms:created xsi:type="dcterms:W3CDTF">2020-04-01T08:28:49Z</dcterms:created>
  <dcterms:modified xsi:type="dcterms:W3CDTF">2020-05-12T07:32:11Z</dcterms:modified>
</cp:coreProperties>
</file>