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20 Harmonické skalpely\"/>
    </mc:Choice>
  </mc:AlternateContent>
  <xr:revisionPtr revIDLastSave="0" documentId="13_ncr:1_{64384DE9-5D22-45FD-9FA8-53570D6FAEBC}" xr6:coauthVersionLast="36" xr6:coauthVersionMax="36" xr10:uidLastSave="{00000000-0000-0000-0000-000000000000}"/>
  <bookViews>
    <workbookView xWindow="0" yWindow="0" windowWidth="7480" windowHeight="2960" activeTab="2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práce'!$B$1:$N$18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11" i="2" l="1"/>
  <c r="N10" i="2" l="1"/>
  <c r="N11" i="2" s="1"/>
  <c r="L10" i="2"/>
  <c r="L11" i="2" s="1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<sst xmlns="http://schemas.openxmlformats.org/spreadsheetml/2006/main" count="76" uniqueCount="56">
  <si>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</si>
  <si>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</si>
  <si>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</si>
  <si>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</si>
  <si>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</si>
  <si>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</si>
  <si>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</si>
  <si>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</si>
  <si>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</si>
  <si>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</si>
  <si>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</si>
  <si>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</si>
  <si>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</si>
  <si>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</si>
  <si>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</si>
  <si>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</si>
  <si>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</si>
  <si>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</si>
  <si>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</si>
  <si>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</si>
  <si>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</si>
  <si>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</si>
  <si>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</si>
  <si>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</si>
  <si>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</si>
  <si>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</si>
  <si>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</si>
  <si>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</si>
  <si>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</si>
  <si>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</si>
  <si>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</si>
  <si>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</si>
  <si>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</si>
  <si>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</si>
  <si>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</si>
  <si>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</si>
  <si>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</si>
  <si>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</si>
  <si>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</si>
  <si>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</si>
  <si>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</si>
  <si>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</si>
  <si>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</si>
  <si>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</si>
  <si>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</si>
  <si>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</si>
  <si>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</si>
  <si>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</si>
  <si>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</si>
  <si>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</si>
  <si>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</si>
  <si>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</si>
  <si>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</si>
  <si>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T-0701</t>
  </si>
  <si>
    <t>skalpel harmonický</t>
  </si>
  <si>
    <t>Harmonické skalpely pro Oblastní nemocnici Náchod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</si>
</sst>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19" xfId="0" applyFont="1" applyFill="1" applyBorder="1" applyAlignment="1">
      <alignment horizontal="left"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0" fontId="4" fillId="3" borderId="55" xfId="0" applyFont="1" applyFill="1" applyBorder="1" applyAlignment="1">
      <alignment horizontal="center" vertical="center"/>
    </xf>
    <xf numFmtId="4" fontId="4" fillId="4" borderId="56" xfId="0" applyNumberFormat="1" applyFont="1" applyFill="1" applyBorder="1" applyAlignment="1" applyProtection="1">
      <alignment horizontal="right" vertical="center"/>
      <protection locked="0"/>
    </xf>
    <xf numFmtId="4" fontId="4" fillId="3" borderId="57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zoomScaleNormal="100" workbookViewId="0">
      <selection activeCell="C11" sqref="C11:D11"/>
    </sheetView>
  </sheetViews>
  <sheetFormatPr defaultColWidth="8.90625" defaultRowHeight="14.5" x14ac:dyDescent="0.35"/>
  <cols>
    <col min="1" max="1" width="2.81640625" style="2" customWidth="1"/>
    <col min="2" max="2" width="3.36328125" style="1" customWidth="1"/>
    <col min="3" max="3" width="10" style="1" customWidth="1"/>
    <col min="4" max="4" width="70.54296875" style="1" customWidth="1"/>
    <col min="5" max="5" width="23.36328125" style="1" customWidth="1"/>
    <col min="6" max="6" width="23.36328125" style="5" customWidth="1"/>
    <col min="7" max="7" width="7.54296875" style="1" bestFit="1" customWidth="1"/>
    <col min="8" max="8" width="14.453125" style="1" customWidth="1"/>
    <col min="9" max="9" width="53.54296875" style="2" customWidth="1"/>
    <col min="10" max="16384" width="8.90625" style="1"/>
  </cols>
  <sheetData>
    <row r="1" spans="2:8" s="2" customFormat="1" ht="45" customHeight="1" x14ac:dyDescent="0.35">
      <c r="B1" s="88" t="s">
        <v>30</v>
      </c>
      <c r="C1" s="88"/>
      <c r="D1" s="88"/>
      <c r="E1" s="88"/>
      <c r="F1" s="88"/>
      <c r="G1" s="88"/>
      <c r="H1" s="88"/>
    </row>
    <row r="2" spans="2:8" s="2" customFormat="1" ht="30" customHeight="1" x14ac:dyDescent="0.35">
      <c r="B2" s="87" t="s">
        <v>4</v>
      </c>
      <c r="C2" s="87"/>
      <c r="D2" s="89" t="s">
        <v>55</v>
      </c>
      <c r="E2" s="89"/>
      <c r="F2" s="89"/>
      <c r="G2" s="89"/>
      <c r="H2" s="89"/>
    </row>
    <row r="3" spans="2:8" s="2" customFormat="1" x14ac:dyDescent="0.35">
      <c r="B3" s="87" t="s">
        <v>0</v>
      </c>
      <c r="C3" s="87"/>
      <c r="D3" s="90" t="s">
        <v>1</v>
      </c>
      <c r="E3" s="90"/>
      <c r="F3" s="90"/>
      <c r="G3" s="90"/>
      <c r="H3" s="90"/>
    </row>
    <row r="4" spans="2:8" s="2" customFormat="1" x14ac:dyDescent="0.35">
      <c r="B4" s="87" t="s">
        <v>26</v>
      </c>
      <c r="C4" s="87"/>
      <c r="D4" s="56"/>
      <c r="E4" s="57" t="s">
        <v>7</v>
      </c>
      <c r="F4" s="57" t="s">
        <v>8</v>
      </c>
      <c r="G4" s="27" t="s">
        <v>5</v>
      </c>
      <c r="H4" s="58"/>
    </row>
    <row r="5" spans="2:8" s="2" customFormat="1" ht="24" customHeight="1" x14ac:dyDescent="0.35">
      <c r="B5" s="45"/>
      <c r="C5" s="45"/>
      <c r="D5" s="45"/>
      <c r="G5" s="45"/>
      <c r="H5" s="45"/>
    </row>
    <row r="6" spans="2:8" s="2" customFormat="1" ht="21" customHeight="1" x14ac:dyDescent="0.35">
      <c r="B6" s="50"/>
      <c r="C6" s="50"/>
      <c r="D6" s="50"/>
      <c r="E6" s="51" t="s">
        <v>38</v>
      </c>
      <c r="F6" s="51" t="s">
        <v>39</v>
      </c>
      <c r="G6" s="22"/>
      <c r="H6" s="22"/>
    </row>
    <row r="7" spans="2:8" s="2" customFormat="1" ht="21" customHeight="1" x14ac:dyDescent="0.35">
      <c r="B7" s="80" t="s">
        <v>31</v>
      </c>
      <c r="C7" s="81"/>
      <c r="D7" s="82"/>
      <c r="E7" s="48">
        <f>'A - soupis dodávek'!H8</f>
        <v>0</v>
      </c>
      <c r="F7" s="54">
        <f>'A - soupis dodávek'!K8</f>
        <v>0</v>
      </c>
      <c r="G7" s="52"/>
      <c r="H7" s="53"/>
    </row>
    <row r="8" spans="2:8" s="2" customFormat="1" ht="21" customHeight="1" x14ac:dyDescent="0.35">
      <c r="B8" s="80" t="s">
        <v>32</v>
      </c>
      <c r="C8" s="81"/>
      <c r="D8" s="82"/>
      <c r="E8" s="48">
        <f>'B - servisní práce'!I14</f>
        <v>0</v>
      </c>
      <c r="F8" s="54">
        <f>E8*1.21</f>
        <v>0</v>
      </c>
      <c r="G8" s="52"/>
      <c r="H8" s="53"/>
    </row>
    <row r="9" spans="2:8" s="2" customFormat="1" ht="21" customHeight="1" x14ac:dyDescent="0.35">
      <c r="B9" s="47"/>
      <c r="C9" s="83" t="s">
        <v>37</v>
      </c>
      <c r="D9" s="84"/>
      <c r="E9" s="49">
        <f>'B - servisní práce'!I11</f>
        <v>0</v>
      </c>
      <c r="F9" s="49">
        <f t="shared" ref="F9:F11" si="0">E9*1.21</f>
        <v>0</v>
      </c>
      <c r="G9" s="52"/>
      <c r="H9" s="53"/>
    </row>
    <row r="10" spans="2:8" s="2" customFormat="1" ht="21" customHeight="1" x14ac:dyDescent="0.35">
      <c r="B10" s="46"/>
      <c r="C10" s="85" t="s">
        <v>48</v>
      </c>
      <c r="D10" s="86"/>
      <c r="E10" s="49">
        <f>'B - servisní práce'!L11</f>
        <v>0</v>
      </c>
      <c r="F10" s="49">
        <f t="shared" si="0"/>
        <v>0</v>
      </c>
      <c r="G10" s="52"/>
      <c r="H10" s="53"/>
    </row>
    <row r="11" spans="2:8" s="2" customFormat="1" ht="21" customHeight="1" x14ac:dyDescent="0.35">
      <c r="B11" s="46"/>
      <c r="C11" s="85" t="s">
        <v>49</v>
      </c>
      <c r="D11" s="86"/>
      <c r="E11" s="49">
        <f>'B - servisní práce'!N11</f>
        <v>0</v>
      </c>
      <c r="F11" s="49">
        <f t="shared" si="0"/>
        <v>0</v>
      </c>
      <c r="G11" s="52"/>
      <c r="H11" s="53"/>
    </row>
    <row r="12" spans="2:8" s="2" customFormat="1" ht="36" customHeight="1" x14ac:dyDescent="0.35">
      <c r="B12" s="76" t="s">
        <v>40</v>
      </c>
      <c r="C12" s="77"/>
      <c r="D12" s="78"/>
      <c r="E12" s="55">
        <f>E7+E8</f>
        <v>0</v>
      </c>
      <c r="F12" s="55">
        <f>F7+F8</f>
        <v>0</v>
      </c>
      <c r="G12" s="52"/>
      <c r="H12" s="53"/>
    </row>
    <row r="13" spans="2:8" ht="30.65" customHeight="1" x14ac:dyDescent="0.35">
      <c r="B13" s="2"/>
      <c r="C13" s="79"/>
      <c r="D13" s="79"/>
      <c r="E13" s="2"/>
      <c r="F13" s="4"/>
      <c r="G13" s="2"/>
      <c r="H13" s="2"/>
    </row>
    <row r="14" spans="2:8" x14ac:dyDescent="0.35">
      <c r="B14" s="2"/>
      <c r="C14" s="79"/>
      <c r="D14" s="79"/>
      <c r="E14" s="2"/>
      <c r="F14" s="4"/>
      <c r="G14" s="2"/>
      <c r="H14" s="2"/>
    </row>
  </sheetData>
  <sheetProtection algorithmName="SHA-512" hashValue="cT5p2qiY0TiRsmMYcrHImZ/vkuRMWwFVzvLD/UirLeg5gd+SRQC367sNXK9oMBDXcRwj2qZ/KBtXAbH3crlbaQ==" saltValue="uCLHwxCreTm0Hjxaq+BRyQ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G7" sqref="G7"/>
    </sheetView>
  </sheetViews>
  <sheetFormatPr defaultColWidth="8.90625" defaultRowHeight="14.5" x14ac:dyDescent="0.35"/>
  <cols>
    <col min="1" max="1" width="2.81640625" style="2" customWidth="1"/>
    <col min="2" max="2" width="6.6328125" style="1" customWidth="1"/>
    <col min="3" max="3" width="10" style="1" customWidth="1"/>
    <col min="4" max="4" width="67.81640625" style="1" customWidth="1"/>
    <col min="5" max="5" width="5.36328125" style="1" customWidth="1"/>
    <col min="6" max="6" width="10" style="1" customWidth="1"/>
    <col min="7" max="7" width="16.08984375" style="5" customWidth="1"/>
    <col min="8" max="8" width="17.1796875" style="1" customWidth="1"/>
    <col min="9" max="9" width="1.6328125" style="1" customWidth="1"/>
    <col min="10" max="10" width="13.36328125" style="1" bestFit="1" customWidth="1"/>
    <col min="11" max="11" width="17.1796875" style="1" customWidth="1"/>
    <col min="12" max="12" width="53.54296875" style="2" customWidth="1"/>
    <col min="13" max="16384" width="8.90625" style="1"/>
  </cols>
  <sheetData>
    <row r="1" spans="2:11" ht="45" customHeight="1" x14ac:dyDescent="0.35">
      <c r="B1" s="88" t="s">
        <v>20</v>
      </c>
      <c r="C1" s="88"/>
      <c r="D1" s="88"/>
      <c r="E1" s="88"/>
      <c r="F1" s="88"/>
      <c r="G1" s="88"/>
      <c r="H1" s="88"/>
      <c r="I1" s="88"/>
      <c r="J1" s="88"/>
      <c r="K1" s="88"/>
    </row>
    <row r="2" spans="2:11" ht="30" customHeight="1" x14ac:dyDescent="0.35">
      <c r="B2" s="87" t="s">
        <v>4</v>
      </c>
      <c r="C2" s="87"/>
      <c r="D2" s="89" t="str">
        <f>'Souhrnný list'!D2:H2</f>
        <v>Harmonické skalpely pro Oblastní nemocnici Náchod</v>
      </c>
      <c r="E2" s="89"/>
      <c r="F2" s="89"/>
      <c r="G2" s="89"/>
      <c r="H2" s="89"/>
      <c r="I2" s="89"/>
      <c r="J2" s="89"/>
      <c r="K2" s="89"/>
    </row>
    <row r="3" spans="2:11" x14ac:dyDescent="0.35">
      <c r="B3" s="87" t="s">
        <v>0</v>
      </c>
      <c r="C3" s="87"/>
      <c r="D3" s="90" t="s">
        <v>1</v>
      </c>
      <c r="E3" s="90"/>
      <c r="F3" s="90"/>
      <c r="G3" s="90"/>
      <c r="H3" s="90"/>
      <c r="I3" s="90"/>
      <c r="J3" s="90"/>
      <c r="K3" s="90"/>
    </row>
    <row r="4" spans="2:11" x14ac:dyDescent="0.35">
      <c r="B4" s="87" t="s">
        <v>26</v>
      </c>
      <c r="C4" s="87"/>
      <c r="D4" s="43">
        <f>'Souhrnný list'!D4</f>
        <v>0</v>
      </c>
      <c r="E4" s="93" t="str">
        <f>'Souhrnný list'!E4</f>
        <v>IČO:</v>
      </c>
      <c r="F4" s="94"/>
      <c r="G4" s="93" t="str">
        <f>'Souhrnný list'!F4</f>
        <v>DIČ:</v>
      </c>
      <c r="H4" s="94"/>
      <c r="I4" s="95"/>
      <c r="J4" s="3" t="s">
        <v>5</v>
      </c>
      <c r="K4" s="44">
        <f>'Souhrnný list'!H4</f>
        <v>0</v>
      </c>
    </row>
    <row r="5" spans="2:11" ht="30" customHeight="1" x14ac:dyDescent="0.3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3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6"/>
      <c r="J6" s="6" t="s">
        <v>14</v>
      </c>
      <c r="K6" s="6" t="s">
        <v>18</v>
      </c>
    </row>
    <row r="7" spans="2:11" ht="30" customHeight="1" x14ac:dyDescent="0.35">
      <c r="B7" s="9">
        <v>1</v>
      </c>
      <c r="C7" s="8" t="s">
        <v>53</v>
      </c>
      <c r="D7" s="75" t="s">
        <v>54</v>
      </c>
      <c r="E7" s="9" t="s">
        <v>10</v>
      </c>
      <c r="F7" s="10">
        <v>2</v>
      </c>
      <c r="G7" s="59"/>
      <c r="H7" s="11">
        <f>F7*G7</f>
        <v>0</v>
      </c>
      <c r="I7" s="17"/>
      <c r="J7" s="59">
        <v>21</v>
      </c>
      <c r="K7" s="11">
        <f>H7*((100+J7)/100)</f>
        <v>0</v>
      </c>
    </row>
    <row r="8" spans="2:11" ht="30" customHeight="1" x14ac:dyDescent="0.35">
      <c r="B8" s="91" t="s">
        <v>15</v>
      </c>
      <c r="C8" s="92"/>
      <c r="D8" s="92"/>
      <c r="E8" s="12"/>
      <c r="F8" s="12"/>
      <c r="G8" s="13" t="s">
        <v>16</v>
      </c>
      <c r="H8" s="14">
        <f>SUM(H7:H7)</f>
        <v>0</v>
      </c>
      <c r="I8" s="15"/>
      <c r="J8" s="13" t="s">
        <v>17</v>
      </c>
      <c r="K8" s="14">
        <f>SUM(K7:K7)</f>
        <v>0</v>
      </c>
    </row>
    <row r="9" spans="2:11" x14ac:dyDescent="0.3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3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18" customHeight="1" x14ac:dyDescent="0.35">
      <c r="B11" s="2" t="s">
        <v>50</v>
      </c>
      <c r="C11" s="2"/>
      <c r="D11" s="2"/>
      <c r="E11" s="2"/>
      <c r="F11" s="2"/>
      <c r="G11" s="4"/>
      <c r="H11" s="2"/>
      <c r="I11" s="2"/>
      <c r="J11" s="2"/>
      <c r="K11" s="2"/>
    </row>
    <row r="12" spans="2:11" ht="30" customHeight="1" x14ac:dyDescent="0.3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AU/OWxiWjt2SIagrX1w0SBR9+kn4sBELaQugXqBBguGdOzuT2FRHdXIDWG2L68ikgTWc7qJxS9AC6NZD6bRpGw==" saltValue="spXsRJXSS7G1dCA5jwvaNg==" spinCount="100000" sheet="1" formatColumns="0" formatRows="0"/>
  <mergeCells count="9">
    <mergeCell ref="B8:D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tabSelected="1" zoomScaleNormal="100" workbookViewId="0">
      <selection activeCell="D8" sqref="D8:D9"/>
    </sheetView>
  </sheetViews>
  <sheetFormatPr defaultColWidth="8.90625" defaultRowHeight="14.5" x14ac:dyDescent="0.35"/>
  <cols>
    <col min="1" max="1" width="2.81640625" style="2" customWidth="1"/>
    <col min="2" max="2" width="6.6328125" style="1" customWidth="1"/>
    <col min="3" max="3" width="10" style="1" customWidth="1"/>
    <col min="4" max="4" width="67.81640625" style="1" customWidth="1"/>
    <col min="5" max="5" width="14.453125" style="1" customWidth="1"/>
    <col min="6" max="6" width="5" style="1" bestFit="1" customWidth="1"/>
    <col min="7" max="7" width="4.1796875" style="1" customWidth="1"/>
    <col min="8" max="8" width="5.1796875" style="1" bestFit="1" customWidth="1"/>
    <col min="9" max="9" width="17.1796875" style="1" customWidth="1"/>
    <col min="10" max="10" width="1.08984375" style="1" customWidth="1"/>
    <col min="11" max="11" width="14.453125" style="1" customWidth="1"/>
    <col min="12" max="12" width="17.1796875" style="5" customWidth="1"/>
    <col min="13" max="13" width="14.453125" style="1" customWidth="1"/>
    <col min="14" max="14" width="17.1796875" style="1" customWidth="1"/>
    <col min="15" max="15" width="17.81640625" style="2" customWidth="1"/>
    <col min="16" max="16384" width="8.90625" style="1"/>
  </cols>
  <sheetData>
    <row r="1" spans="2:14" ht="45" customHeight="1" x14ac:dyDescent="0.35">
      <c r="B1" s="88" t="s">
        <v>27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2:14" ht="30" customHeight="1" x14ac:dyDescent="0.35">
      <c r="B2" s="87" t="s">
        <v>4</v>
      </c>
      <c r="C2" s="87"/>
      <c r="D2" s="116" t="str">
        <f>'Souhrnný list'!D2:H2</f>
        <v>Harmonické skalpely pro Oblastní nemocnici Náchod</v>
      </c>
      <c r="E2" s="117"/>
      <c r="F2" s="117"/>
      <c r="G2" s="117"/>
      <c r="H2" s="117"/>
      <c r="I2" s="117"/>
      <c r="J2" s="117"/>
      <c r="K2" s="117"/>
      <c r="L2" s="117"/>
      <c r="M2" s="117"/>
      <c r="N2" s="118"/>
    </row>
    <row r="3" spans="2:14" x14ac:dyDescent="0.35">
      <c r="B3" s="87" t="s">
        <v>0</v>
      </c>
      <c r="C3" s="87"/>
      <c r="D3" s="119" t="s">
        <v>1</v>
      </c>
      <c r="E3" s="120"/>
      <c r="F3" s="120"/>
      <c r="G3" s="120"/>
      <c r="H3" s="120"/>
      <c r="I3" s="120"/>
      <c r="J3" s="120"/>
      <c r="K3" s="120"/>
      <c r="L3" s="120"/>
      <c r="M3" s="120"/>
      <c r="N3" s="121"/>
    </row>
    <row r="4" spans="2:14" x14ac:dyDescent="0.35">
      <c r="B4" s="87" t="s">
        <v>26</v>
      </c>
      <c r="C4" s="87"/>
      <c r="D4" s="41">
        <f>'Souhrnný list'!D4</f>
        <v>0</v>
      </c>
      <c r="E4" s="66" t="str">
        <f>'Souhrnný list'!E4</f>
        <v>IČO:</v>
      </c>
      <c r="F4" s="122" t="str">
        <f>'Souhrnný list'!F4</f>
        <v>DIČ:</v>
      </c>
      <c r="G4" s="124"/>
      <c r="H4" s="124"/>
      <c r="I4" s="124"/>
      <c r="J4" s="67"/>
      <c r="K4" s="36" t="s">
        <v>5</v>
      </c>
      <c r="L4" s="42">
        <f>'Souhrnný list'!H4</f>
        <v>0</v>
      </c>
      <c r="M4" s="122"/>
      <c r="N4" s="123"/>
    </row>
    <row r="5" spans="2:14" ht="14.4" customHeight="1" thickBot="1" x14ac:dyDescent="0.4">
      <c r="B5" s="2"/>
      <c r="C5" s="2"/>
      <c r="D5" s="2"/>
      <c r="E5" s="2"/>
      <c r="F5" s="2"/>
      <c r="G5" s="61"/>
      <c r="H5" s="61"/>
      <c r="I5" s="2"/>
      <c r="J5" s="2"/>
      <c r="K5" s="2"/>
      <c r="L5" s="4"/>
      <c r="M5" s="2"/>
      <c r="N5" s="2"/>
    </row>
    <row r="6" spans="2:14" s="2" customFormat="1" ht="30" customHeight="1" x14ac:dyDescent="0.45">
      <c r="B6" s="28"/>
      <c r="E6" s="98" t="s">
        <v>21</v>
      </c>
      <c r="F6" s="125"/>
      <c r="G6" s="125"/>
      <c r="H6" s="125"/>
      <c r="I6" s="99"/>
      <c r="J6" s="31"/>
      <c r="K6" s="98" t="s">
        <v>34</v>
      </c>
      <c r="L6" s="99"/>
      <c r="M6" s="98" t="s">
        <v>35</v>
      </c>
      <c r="N6" s="99"/>
    </row>
    <row r="7" spans="2:14" s="2" customFormat="1" ht="45" customHeight="1" x14ac:dyDescent="0.35">
      <c r="B7" s="37" t="s">
        <v>36</v>
      </c>
      <c r="E7" s="100" t="s">
        <v>51</v>
      </c>
      <c r="F7" s="111"/>
      <c r="G7" s="111"/>
      <c r="H7" s="111"/>
      <c r="I7" s="101"/>
      <c r="J7" s="32"/>
      <c r="K7" s="100" t="s">
        <v>23</v>
      </c>
      <c r="L7" s="101"/>
      <c r="M7" s="100" t="s">
        <v>52</v>
      </c>
      <c r="N7" s="101"/>
    </row>
    <row r="8" spans="2:14" s="2" customFormat="1" ht="15" customHeight="1" x14ac:dyDescent="0.35">
      <c r="B8" s="104" t="s">
        <v>2</v>
      </c>
      <c r="C8" s="114" t="s">
        <v>3</v>
      </c>
      <c r="D8" s="115" t="s">
        <v>6</v>
      </c>
      <c r="E8" s="102" t="s">
        <v>45</v>
      </c>
      <c r="F8" s="105" t="s">
        <v>41</v>
      </c>
      <c r="G8" s="106"/>
      <c r="H8" s="107"/>
      <c r="I8" s="29" t="s">
        <v>22</v>
      </c>
      <c r="J8" s="33"/>
      <c r="K8" s="102" t="s">
        <v>24</v>
      </c>
      <c r="L8" s="29" t="s">
        <v>22</v>
      </c>
      <c r="M8" s="102" t="s">
        <v>25</v>
      </c>
      <c r="N8" s="29" t="s">
        <v>22</v>
      </c>
    </row>
    <row r="9" spans="2:14" s="2" customFormat="1" ht="57" customHeight="1" thickBot="1" x14ac:dyDescent="0.4">
      <c r="B9" s="104"/>
      <c r="C9" s="114"/>
      <c r="D9" s="115"/>
      <c r="E9" s="102"/>
      <c r="F9" s="108"/>
      <c r="G9" s="109"/>
      <c r="H9" s="110"/>
      <c r="I9" s="69" t="s">
        <v>44</v>
      </c>
      <c r="J9" s="34"/>
      <c r="K9" s="103"/>
      <c r="L9" s="26" t="s">
        <v>46</v>
      </c>
      <c r="M9" s="103"/>
      <c r="N9" s="26" t="s">
        <v>47</v>
      </c>
    </row>
    <row r="10" spans="2:14" s="2" customFormat="1" ht="30" customHeight="1" thickBot="1" x14ac:dyDescent="0.4">
      <c r="B10" s="70">
        <v>1</v>
      </c>
      <c r="C10" s="8" t="s">
        <v>53</v>
      </c>
      <c r="D10" s="75" t="s">
        <v>54</v>
      </c>
      <c r="E10" s="71"/>
      <c r="F10" s="64" t="s">
        <v>42</v>
      </c>
      <c r="G10" s="63"/>
      <c r="H10" s="65" t="s">
        <v>43</v>
      </c>
      <c r="I10" s="72">
        <f>IFERROR((1/G10)*5*E10,0)</f>
        <v>0</v>
      </c>
      <c r="J10" s="73"/>
      <c r="K10" s="60"/>
      <c r="L10" s="24">
        <f>K10*200</f>
        <v>0</v>
      </c>
      <c r="M10" s="60"/>
      <c r="N10" s="24">
        <f>M10*8000</f>
        <v>0</v>
      </c>
    </row>
    <row r="11" spans="2:14" s="2" customFormat="1" ht="30" customHeight="1" thickBot="1" x14ac:dyDescent="0.4">
      <c r="B11" s="112" t="s">
        <v>33</v>
      </c>
      <c r="C11" s="113"/>
      <c r="D11" s="113"/>
      <c r="E11" s="21"/>
      <c r="F11" s="20"/>
      <c r="G11" s="20"/>
      <c r="H11" s="20"/>
      <c r="I11" s="25">
        <f>SUM(I10:I10)</f>
        <v>0</v>
      </c>
      <c r="J11" s="74"/>
      <c r="K11" s="19"/>
      <c r="L11" s="25">
        <f>SUM(L10:L10)</f>
        <v>0</v>
      </c>
      <c r="M11" s="19"/>
      <c r="N11" s="25">
        <f>SUM(N10:N10)</f>
        <v>0</v>
      </c>
    </row>
    <row r="12" spans="2:14" ht="15" thickBot="1" x14ac:dyDescent="0.4">
      <c r="B12" s="2"/>
      <c r="C12" s="2"/>
      <c r="D12" s="2"/>
      <c r="E12" s="2"/>
      <c r="F12" s="2"/>
      <c r="G12" s="61"/>
      <c r="H12" s="61"/>
      <c r="I12" s="23" t="s">
        <v>22</v>
      </c>
      <c r="J12" s="35"/>
      <c r="L12" s="23" t="s">
        <v>22</v>
      </c>
      <c r="M12" s="68"/>
      <c r="N12" s="23" t="s">
        <v>22</v>
      </c>
    </row>
    <row r="13" spans="2:14" ht="15" thickBot="1" x14ac:dyDescent="0.4">
      <c r="B13" s="2"/>
      <c r="C13" s="2"/>
      <c r="D13" s="2"/>
      <c r="E13" s="2"/>
      <c r="F13" s="2"/>
      <c r="G13" s="61"/>
      <c r="H13" s="61"/>
      <c r="I13" s="30"/>
      <c r="J13" s="30"/>
      <c r="K13" s="2"/>
      <c r="L13" s="30"/>
      <c r="M13" s="2"/>
      <c r="N13" s="30"/>
    </row>
    <row r="14" spans="2:14" s="2" customFormat="1" ht="30" customHeight="1" thickBot="1" x14ac:dyDescent="0.4">
      <c r="B14" s="96" t="s">
        <v>28</v>
      </c>
      <c r="C14" s="97"/>
      <c r="D14" s="97"/>
      <c r="E14" s="97"/>
      <c r="F14" s="97"/>
      <c r="G14" s="62"/>
      <c r="H14" s="62"/>
      <c r="I14" s="38">
        <f>I11+L11+N11</f>
        <v>0</v>
      </c>
      <c r="J14" s="40"/>
      <c r="K14" s="39" t="s">
        <v>29</v>
      </c>
      <c r="L14" s="4"/>
    </row>
    <row r="15" spans="2:14" s="2" customFormat="1" ht="30.65" customHeight="1" x14ac:dyDescent="0.35">
      <c r="G15" s="61"/>
      <c r="H15" s="61"/>
      <c r="L15" s="4"/>
    </row>
    <row r="16" spans="2:14" s="2" customFormat="1" ht="18" customHeight="1" x14ac:dyDescent="0.35">
      <c r="B16" s="18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3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35"/>
  </sheetData>
  <sheetProtection algorithmName="SHA-512" hashValue="B9TFY1ufhQLN+UbuAZT8v8r2uCfbQy+GIIP6iVfPPPrkLNT7ulAQZZ6EvxfoKv4NkcbfCnPXxsob8s9SbMIPPw==" saltValue="zvILcxuMMrkYLSvryQSdjg==" spinCount="100000" sheet="1" formatColumns="0" formatRows="0"/>
  <mergeCells count="23">
    <mergeCell ref="B4:C4"/>
    <mergeCell ref="B11:D11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B14:F14"/>
    <mergeCell ref="M6:N6"/>
    <mergeCell ref="M7:N7"/>
    <mergeCell ref="M8:M9"/>
    <mergeCell ref="E8:E9"/>
    <mergeCell ref="B8:B9"/>
    <mergeCell ref="F8:H9"/>
    <mergeCell ref="E7:I7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2019-12-06T09:20:16Z</cp:lastPrinted>
  <dcterms:created xsi:type="dcterms:W3CDTF">2019-10-21T13:53:46Z</dcterms:created>
  <dcterms:modified xsi:type="dcterms:W3CDTF">2020-11-25T16:41:32Z</dcterms:modified>
</cp:coreProperties>
</file>