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I:\KU-data\INV-investice\INV-JKutik\001-VZ Podlahy ONN\005 VV\"/>
    </mc:Choice>
  </mc:AlternateContent>
  <bookViews>
    <workbookView xWindow="0" yWindow="0" windowWidth="28800" windowHeight="12000" tabRatio="802"/>
  </bookViews>
  <sheets>
    <sheet name="Rekapitulace stavby" sheetId="1" r:id="rId1"/>
    <sheet name="1 - výměna podlahové kryt..." sheetId="2" r:id="rId2"/>
    <sheet name="2 - výměna podlahové kryt..." sheetId="3" r:id="rId3"/>
    <sheet name="3 - výměna podlahové kryt..." sheetId="4" r:id="rId4"/>
    <sheet name="4 - výměna podlahové kryt..." sheetId="5" r:id="rId5"/>
    <sheet name="5 - vedlejší rozpočtové n..." sheetId="6" r:id="rId6"/>
    <sheet name="Pokyny pro vyplnění" sheetId="7" r:id="rId7"/>
  </sheets>
  <definedNames>
    <definedName name="_xlnm._FilterDatabase" localSheetId="1" hidden="1">'1 - výměna podlahové kryt...'!$C$84:$K$752</definedName>
    <definedName name="_xlnm._FilterDatabase" localSheetId="2" hidden="1">'2 - výměna podlahové kryt...'!$C$84:$K$472</definedName>
    <definedName name="_xlnm._FilterDatabase" localSheetId="3" hidden="1">'3 - výměna podlahové kryt...'!$C$84:$K$552</definedName>
    <definedName name="_xlnm._FilterDatabase" localSheetId="4" hidden="1">'4 - výměna podlahové kryt...'!$C$85:$K$889</definedName>
    <definedName name="_xlnm._FilterDatabase" localSheetId="5" hidden="1">'5 - vedlejší rozpočtové n...'!$C$83:$K$98</definedName>
    <definedName name="_xlnm.Print_Titles" localSheetId="1">'1 - výměna podlahové kryt...'!$84:$84</definedName>
    <definedName name="_xlnm.Print_Titles" localSheetId="2">'2 - výměna podlahové kryt...'!$84:$84</definedName>
    <definedName name="_xlnm.Print_Titles" localSheetId="3">'3 - výměna podlahové kryt...'!$84:$84</definedName>
    <definedName name="_xlnm.Print_Titles" localSheetId="4">'4 - výměna podlahové kryt...'!$85:$85</definedName>
    <definedName name="_xlnm.Print_Titles" localSheetId="5">'5 - vedlejší rozpočtové n...'!$83:$83</definedName>
    <definedName name="_xlnm.Print_Titles" localSheetId="0">'Rekapitulace stavby'!$52:$52</definedName>
    <definedName name="_xlnm.Print_Area" localSheetId="1">'1 - výměna podlahové kryt...'!$C$4:$J$39,'1 - výměna podlahové kryt...'!$C$45:$J$66,'1 - výměna podlahové kryt...'!$C$72:$K$752</definedName>
    <definedName name="_xlnm.Print_Area" localSheetId="2">'2 - výměna podlahové kryt...'!$C$4:$J$39,'2 - výměna podlahové kryt...'!$C$45:$J$66,'2 - výměna podlahové kryt...'!$C$72:$K$472</definedName>
    <definedName name="_xlnm.Print_Area" localSheetId="3">'3 - výměna podlahové kryt...'!$C$4:$J$39,'3 - výměna podlahové kryt...'!$C$45:$J$66,'3 - výměna podlahové kryt...'!$C$72:$K$552</definedName>
    <definedName name="_xlnm.Print_Area" localSheetId="4">'4 - výměna podlahové kryt...'!$C$4:$J$39,'4 - výměna podlahové kryt...'!$C$45:$J$67,'4 - výměna podlahové kryt...'!$C$73:$K$889</definedName>
    <definedName name="_xlnm.Print_Area" localSheetId="5">'5 - vedlejší rozpočtové n...'!$C$4:$J$39,'5 - vedlejší rozpočtové n...'!$C$45:$J$65,'5 - vedlejší rozpočtové n...'!$C$71:$K$98</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s>
  <calcPr calcId="162913"/>
</workbook>
</file>

<file path=xl/calcChain.xml><?xml version="1.0" encoding="utf-8"?>
<calcChain xmlns="http://schemas.openxmlformats.org/spreadsheetml/2006/main">
  <c r="J37" i="6" l="1"/>
  <c r="J36" i="6"/>
  <c r="AY59" i="1" s="1"/>
  <c r="J35" i="6"/>
  <c r="AX59" i="1" s="1"/>
  <c r="J64" i="6"/>
  <c r="BI96" i="6"/>
  <c r="BH96" i="6"/>
  <c r="BG96" i="6"/>
  <c r="BF96" i="6"/>
  <c r="T96" i="6"/>
  <c r="T95" i="6" s="1"/>
  <c r="R96" i="6"/>
  <c r="R95" i="6" s="1"/>
  <c r="R85" i="6" s="1"/>
  <c r="R84" i="6" s="1"/>
  <c r="P96" i="6"/>
  <c r="P95" i="6" s="1"/>
  <c r="BK96" i="6"/>
  <c r="BK95" i="6" s="1"/>
  <c r="J95" i="6" s="1"/>
  <c r="J63" i="6" s="1"/>
  <c r="J96" i="6"/>
  <c r="BE96" i="6"/>
  <c r="BI94" i="6"/>
  <c r="BH94" i="6"/>
  <c r="F36" i="6" s="1"/>
  <c r="BC59" i="1" s="1"/>
  <c r="BG94" i="6"/>
  <c r="BF94" i="6"/>
  <c r="F34" i="6" s="1"/>
  <c r="BA59" i="1" s="1"/>
  <c r="T94" i="6"/>
  <c r="T93" i="6"/>
  <c r="R94" i="6"/>
  <c r="R93" i="6" s="1"/>
  <c r="P94" i="6"/>
  <c r="P93" i="6" s="1"/>
  <c r="BK94" i="6"/>
  <c r="BK93" i="6" s="1"/>
  <c r="J93" i="6" s="1"/>
  <c r="J62" i="6" s="1"/>
  <c r="J94" i="6"/>
  <c r="BE94" i="6" s="1"/>
  <c r="F37" i="6"/>
  <c r="BD59" i="1" s="1"/>
  <c r="J61" i="6"/>
  <c r="J81" i="6"/>
  <c r="J80" i="6"/>
  <c r="F80" i="6"/>
  <c r="F78" i="6"/>
  <c r="E76" i="6"/>
  <c r="J55" i="6"/>
  <c r="J54" i="6"/>
  <c r="F54" i="6"/>
  <c r="F52" i="6"/>
  <c r="E50" i="6"/>
  <c r="J18" i="6"/>
  <c r="E18" i="6"/>
  <c r="F55" i="6" s="1"/>
  <c r="J17" i="6"/>
  <c r="J12" i="6"/>
  <c r="J52" i="6" s="1"/>
  <c r="E7" i="6"/>
  <c r="E48" i="6" s="1"/>
  <c r="J37" i="5"/>
  <c r="J36" i="5"/>
  <c r="AY58" i="1"/>
  <c r="J35" i="5"/>
  <c r="AX58" i="1" s="1"/>
  <c r="BI888" i="5"/>
  <c r="BH888" i="5"/>
  <c r="BG888" i="5"/>
  <c r="BF888" i="5"/>
  <c r="T888" i="5"/>
  <c r="R888" i="5"/>
  <c r="P888" i="5"/>
  <c r="BK888" i="5"/>
  <c r="J888" i="5"/>
  <c r="BE888" i="5"/>
  <c r="BI886" i="5"/>
  <c r="BH886" i="5"/>
  <c r="BG886" i="5"/>
  <c r="BF886" i="5"/>
  <c r="T886" i="5"/>
  <c r="R886" i="5"/>
  <c r="P886" i="5"/>
  <c r="BK886" i="5"/>
  <c r="BK850" i="5" s="1"/>
  <c r="J850" i="5" s="1"/>
  <c r="J66" i="5" s="1"/>
  <c r="J886" i="5"/>
  <c r="BE886" i="5" s="1"/>
  <c r="BI855" i="5"/>
  <c r="BH855" i="5"/>
  <c r="BG855" i="5"/>
  <c r="BF855" i="5"/>
  <c r="T855" i="5"/>
  <c r="R855" i="5"/>
  <c r="P855" i="5"/>
  <c r="BK855" i="5"/>
  <c r="J855" i="5"/>
  <c r="BE855" i="5"/>
  <c r="BI851" i="5"/>
  <c r="BH851" i="5"/>
  <c r="BG851" i="5"/>
  <c r="BF851" i="5"/>
  <c r="T851" i="5"/>
  <c r="T850" i="5" s="1"/>
  <c r="R851" i="5"/>
  <c r="R850" i="5"/>
  <c r="P851" i="5"/>
  <c r="BK851" i="5"/>
  <c r="J851" i="5"/>
  <c r="BE851" i="5"/>
  <c r="BI848" i="5"/>
  <c r="BH848" i="5"/>
  <c r="BG848" i="5"/>
  <c r="BF848" i="5"/>
  <c r="T848" i="5"/>
  <c r="R848" i="5"/>
  <c r="P848" i="5"/>
  <c r="BK848" i="5"/>
  <c r="J848" i="5"/>
  <c r="BE848" i="5" s="1"/>
  <c r="BI846" i="5"/>
  <c r="BH846" i="5"/>
  <c r="BG846" i="5"/>
  <c r="BF846" i="5"/>
  <c r="T846" i="5"/>
  <c r="R846" i="5"/>
  <c r="P846" i="5"/>
  <c r="BK846" i="5"/>
  <c r="J846" i="5"/>
  <c r="BE846" i="5"/>
  <c r="BI814" i="5"/>
  <c r="BH814" i="5"/>
  <c r="BG814" i="5"/>
  <c r="BF814" i="5"/>
  <c r="T814" i="5"/>
  <c r="R814" i="5"/>
  <c r="P814" i="5"/>
  <c r="BK814" i="5"/>
  <c r="J814" i="5"/>
  <c r="BE814" i="5" s="1"/>
  <c r="BI781" i="5"/>
  <c r="BH781" i="5"/>
  <c r="BG781" i="5"/>
  <c r="BF781" i="5"/>
  <c r="T781" i="5"/>
  <c r="R781" i="5"/>
  <c r="P781" i="5"/>
  <c r="BK781" i="5"/>
  <c r="J781" i="5"/>
  <c r="BE781" i="5"/>
  <c r="BI774" i="5"/>
  <c r="BH774" i="5"/>
  <c r="BG774" i="5"/>
  <c r="BF774" i="5"/>
  <c r="T774" i="5"/>
  <c r="R774" i="5"/>
  <c r="P774" i="5"/>
  <c r="BK774" i="5"/>
  <c r="J774" i="5"/>
  <c r="BE774" i="5" s="1"/>
  <c r="BI743" i="5"/>
  <c r="BH743" i="5"/>
  <c r="BG743" i="5"/>
  <c r="BF743" i="5"/>
  <c r="T743" i="5"/>
  <c r="R743" i="5"/>
  <c r="P743" i="5"/>
  <c r="BK743" i="5"/>
  <c r="J743" i="5"/>
  <c r="BE743" i="5"/>
  <c r="BI737" i="5"/>
  <c r="BH737" i="5"/>
  <c r="BG737" i="5"/>
  <c r="BF737" i="5"/>
  <c r="T737" i="5"/>
  <c r="R737" i="5"/>
  <c r="P737" i="5"/>
  <c r="BK737" i="5"/>
  <c r="J737" i="5"/>
  <c r="BE737" i="5" s="1"/>
  <c r="BI705" i="5"/>
  <c r="BH705" i="5"/>
  <c r="BG705" i="5"/>
  <c r="BF705" i="5"/>
  <c r="T705" i="5"/>
  <c r="R705" i="5"/>
  <c r="P705" i="5"/>
  <c r="BK705" i="5"/>
  <c r="J705" i="5"/>
  <c r="BE705" i="5"/>
  <c r="BI673" i="5"/>
  <c r="BH673" i="5"/>
  <c r="BG673" i="5"/>
  <c r="BF673" i="5"/>
  <c r="T673" i="5"/>
  <c r="R673" i="5"/>
  <c r="P673" i="5"/>
  <c r="BK673" i="5"/>
  <c r="J673" i="5"/>
  <c r="BE673" i="5" s="1"/>
  <c r="BI641" i="5"/>
  <c r="BH641" i="5"/>
  <c r="BG641" i="5"/>
  <c r="BF641" i="5"/>
  <c r="T641" i="5"/>
  <c r="R641" i="5"/>
  <c r="P641" i="5"/>
  <c r="BK641" i="5"/>
  <c r="J641" i="5"/>
  <c r="BE641" i="5"/>
  <c r="BI609" i="5"/>
  <c r="BH609" i="5"/>
  <c r="BG609" i="5"/>
  <c r="BF609" i="5"/>
  <c r="T609" i="5"/>
  <c r="R609" i="5"/>
  <c r="P609" i="5"/>
  <c r="BK609" i="5"/>
  <c r="J609" i="5"/>
  <c r="BE609" i="5" s="1"/>
  <c r="BI578" i="5"/>
  <c r="BH578" i="5"/>
  <c r="BG578" i="5"/>
  <c r="BF578" i="5"/>
  <c r="T578" i="5"/>
  <c r="R578" i="5"/>
  <c r="P578" i="5"/>
  <c r="BK578" i="5"/>
  <c r="J578" i="5"/>
  <c r="BE578" i="5"/>
  <c r="BI547" i="5"/>
  <c r="BH547" i="5"/>
  <c r="BG547" i="5"/>
  <c r="BF547" i="5"/>
  <c r="T547" i="5"/>
  <c r="R547" i="5"/>
  <c r="P547" i="5"/>
  <c r="BK547" i="5"/>
  <c r="J547" i="5"/>
  <c r="BE547" i="5" s="1"/>
  <c r="BI516" i="5"/>
  <c r="BH516" i="5"/>
  <c r="BG516" i="5"/>
  <c r="BF516" i="5"/>
  <c r="T516" i="5"/>
  <c r="R516" i="5"/>
  <c r="P516" i="5"/>
  <c r="BK516" i="5"/>
  <c r="J516" i="5"/>
  <c r="BE516" i="5"/>
  <c r="BI484" i="5"/>
  <c r="BH484" i="5"/>
  <c r="BG484" i="5"/>
  <c r="BF484" i="5"/>
  <c r="T484" i="5"/>
  <c r="R484" i="5"/>
  <c r="P484" i="5"/>
  <c r="BK484" i="5"/>
  <c r="BK293" i="5" s="1"/>
  <c r="J293" i="5" s="1"/>
  <c r="J65" i="5" s="1"/>
  <c r="J484" i="5"/>
  <c r="BE484" i="5" s="1"/>
  <c r="BI453" i="5"/>
  <c r="BH453" i="5"/>
  <c r="BG453" i="5"/>
  <c r="BF453" i="5"/>
  <c r="T453" i="5"/>
  <c r="R453" i="5"/>
  <c r="P453" i="5"/>
  <c r="BK453" i="5"/>
  <c r="J453" i="5"/>
  <c r="BE453" i="5"/>
  <c r="BI421" i="5"/>
  <c r="BH421" i="5"/>
  <c r="BG421" i="5"/>
  <c r="BF421" i="5"/>
  <c r="T421" i="5"/>
  <c r="R421" i="5"/>
  <c r="P421" i="5"/>
  <c r="BK421" i="5"/>
  <c r="J421" i="5"/>
  <c r="BE421" i="5" s="1"/>
  <c r="BI390" i="5"/>
  <c r="BH390" i="5"/>
  <c r="BG390" i="5"/>
  <c r="BF390" i="5"/>
  <c r="T390" i="5"/>
  <c r="R390" i="5"/>
  <c r="P390" i="5"/>
  <c r="BK390" i="5"/>
  <c r="J390" i="5"/>
  <c r="BE390" i="5"/>
  <c r="BI359" i="5"/>
  <c r="BH359" i="5"/>
  <c r="BG359" i="5"/>
  <c r="BF359" i="5"/>
  <c r="T359" i="5"/>
  <c r="R359" i="5"/>
  <c r="P359" i="5"/>
  <c r="BK359" i="5"/>
  <c r="J359" i="5"/>
  <c r="BE359" i="5" s="1"/>
  <c r="BI327" i="5"/>
  <c r="BH327" i="5"/>
  <c r="BG327" i="5"/>
  <c r="BF327" i="5"/>
  <c r="T327" i="5"/>
  <c r="R327" i="5"/>
  <c r="P327" i="5"/>
  <c r="BK327" i="5"/>
  <c r="J327" i="5"/>
  <c r="BE327" i="5"/>
  <c r="BI294" i="5"/>
  <c r="BH294" i="5"/>
  <c r="BG294" i="5"/>
  <c r="BF294" i="5"/>
  <c r="T294" i="5"/>
  <c r="R294" i="5"/>
  <c r="R293" i="5"/>
  <c r="P294" i="5"/>
  <c r="BK294" i="5"/>
  <c r="J294" i="5"/>
  <c r="BE294" i="5"/>
  <c r="BI291" i="5"/>
  <c r="BH291" i="5"/>
  <c r="BG291" i="5"/>
  <c r="BF291" i="5"/>
  <c r="T291" i="5"/>
  <c r="R291" i="5"/>
  <c r="P291" i="5"/>
  <c r="BK291" i="5"/>
  <c r="J291" i="5"/>
  <c r="BE291" i="5" s="1"/>
  <c r="BI289" i="5"/>
  <c r="BH289" i="5"/>
  <c r="BG289" i="5"/>
  <c r="BF289" i="5"/>
  <c r="T289" i="5"/>
  <c r="R289" i="5"/>
  <c r="R251" i="5" s="1"/>
  <c r="P289" i="5"/>
  <c r="BK289" i="5"/>
  <c r="J289" i="5"/>
  <c r="BE289" i="5"/>
  <c r="BI252" i="5"/>
  <c r="BH252" i="5"/>
  <c r="BG252" i="5"/>
  <c r="BF252" i="5"/>
  <c r="T252" i="5"/>
  <c r="R252" i="5"/>
  <c r="P252" i="5"/>
  <c r="BK252" i="5"/>
  <c r="BK251" i="5"/>
  <c r="J251" i="5" s="1"/>
  <c r="J64" i="5" s="1"/>
  <c r="J252" i="5"/>
  <c r="BE252" i="5" s="1"/>
  <c r="BI249" i="5"/>
  <c r="BH249" i="5"/>
  <c r="BG249" i="5"/>
  <c r="BF249" i="5"/>
  <c r="T249" i="5"/>
  <c r="T106" i="5" s="1"/>
  <c r="R249" i="5"/>
  <c r="P249" i="5"/>
  <c r="BK249" i="5"/>
  <c r="J249" i="5"/>
  <c r="BE249" i="5" s="1"/>
  <c r="BI247" i="5"/>
  <c r="BH247" i="5"/>
  <c r="BG247" i="5"/>
  <c r="BF247" i="5"/>
  <c r="T247" i="5"/>
  <c r="R247" i="5"/>
  <c r="P247" i="5"/>
  <c r="BK247" i="5"/>
  <c r="J247" i="5"/>
  <c r="BE247" i="5"/>
  <c r="BI219" i="5"/>
  <c r="BH219" i="5"/>
  <c r="BG219" i="5"/>
  <c r="BF219" i="5"/>
  <c r="T219" i="5"/>
  <c r="R219" i="5"/>
  <c r="P219" i="5"/>
  <c r="BK219" i="5"/>
  <c r="J219" i="5"/>
  <c r="BE219" i="5" s="1"/>
  <c r="BI192" i="5"/>
  <c r="BH192" i="5"/>
  <c r="BG192" i="5"/>
  <c r="BF192" i="5"/>
  <c r="T192" i="5"/>
  <c r="R192" i="5"/>
  <c r="P192" i="5"/>
  <c r="BK192" i="5"/>
  <c r="J192" i="5"/>
  <c r="BE192" i="5"/>
  <c r="BI164" i="5"/>
  <c r="BH164" i="5"/>
  <c r="BG164" i="5"/>
  <c r="BF164" i="5"/>
  <c r="T164" i="5"/>
  <c r="R164" i="5"/>
  <c r="P164" i="5"/>
  <c r="BK164" i="5"/>
  <c r="J164" i="5"/>
  <c r="BE164" i="5" s="1"/>
  <c r="BI136" i="5"/>
  <c r="BH136" i="5"/>
  <c r="BG136" i="5"/>
  <c r="BF136" i="5"/>
  <c r="T136" i="5"/>
  <c r="R136" i="5"/>
  <c r="P136" i="5"/>
  <c r="BK136" i="5"/>
  <c r="J136" i="5"/>
  <c r="BE136" i="5"/>
  <c r="BI109" i="5"/>
  <c r="BH109" i="5"/>
  <c r="BG109" i="5"/>
  <c r="BF109" i="5"/>
  <c r="T109" i="5"/>
  <c r="R109" i="5"/>
  <c r="P109" i="5"/>
  <c r="BK109" i="5"/>
  <c r="J109" i="5"/>
  <c r="BE109" i="5" s="1"/>
  <c r="BI107" i="5"/>
  <c r="BH107" i="5"/>
  <c r="BG107" i="5"/>
  <c r="BF107" i="5"/>
  <c r="T107" i="5"/>
  <c r="R107" i="5"/>
  <c r="P107" i="5"/>
  <c r="P106" i="5" s="1"/>
  <c r="BK107" i="5"/>
  <c r="BK106" i="5" s="1"/>
  <c r="J107" i="5"/>
  <c r="BE107" i="5" s="1"/>
  <c r="BI103" i="5"/>
  <c r="BH103" i="5"/>
  <c r="BG103" i="5"/>
  <c r="BF103" i="5"/>
  <c r="F34" i="5" s="1"/>
  <c r="BA58" i="1" s="1"/>
  <c r="T103" i="5"/>
  <c r="R103" i="5"/>
  <c r="P103" i="5"/>
  <c r="BK103" i="5"/>
  <c r="J103" i="5"/>
  <c r="BE103" i="5" s="1"/>
  <c r="BI98" i="5"/>
  <c r="BH98" i="5"/>
  <c r="BG98" i="5"/>
  <c r="F35" i="5" s="1"/>
  <c r="BB58" i="1" s="1"/>
  <c r="BF98" i="5"/>
  <c r="T98" i="5"/>
  <c r="R98" i="5"/>
  <c r="P98" i="5"/>
  <c r="P88" i="5" s="1"/>
  <c r="P87" i="5" s="1"/>
  <c r="BK98" i="5"/>
  <c r="J98" i="5"/>
  <c r="BE98" i="5"/>
  <c r="BI96" i="5"/>
  <c r="BH96" i="5"/>
  <c r="BG96" i="5"/>
  <c r="BF96" i="5"/>
  <c r="T96" i="5"/>
  <c r="T88" i="5" s="1"/>
  <c r="T87" i="5" s="1"/>
  <c r="R96" i="5"/>
  <c r="P96" i="5"/>
  <c r="BK96" i="5"/>
  <c r="BK88" i="5" s="1"/>
  <c r="J96" i="5"/>
  <c r="BE96" i="5" s="1"/>
  <c r="BI91" i="5"/>
  <c r="BH91" i="5"/>
  <c r="BG91" i="5"/>
  <c r="BF91" i="5"/>
  <c r="T91" i="5"/>
  <c r="R91" i="5"/>
  <c r="P91" i="5"/>
  <c r="BK91" i="5"/>
  <c r="J91" i="5"/>
  <c r="BE91" i="5"/>
  <c r="BI89" i="5"/>
  <c r="BH89" i="5"/>
  <c r="F36" i="5" s="1"/>
  <c r="BC58" i="1" s="1"/>
  <c r="BG89" i="5"/>
  <c r="BF89" i="5"/>
  <c r="T89" i="5"/>
  <c r="R89" i="5"/>
  <c r="R88" i="5"/>
  <c r="R87" i="5" s="1"/>
  <c r="P89" i="5"/>
  <c r="BK89" i="5"/>
  <c r="J89" i="5"/>
  <c r="BE89" i="5" s="1"/>
  <c r="J33" i="5"/>
  <c r="AV58" i="1" s="1"/>
  <c r="J83" i="5"/>
  <c r="J82" i="5"/>
  <c r="F82" i="5"/>
  <c r="F80" i="5"/>
  <c r="E78" i="5"/>
  <c r="J55" i="5"/>
  <c r="J54" i="5"/>
  <c r="F54" i="5"/>
  <c r="F52" i="5"/>
  <c r="E50" i="5"/>
  <c r="J18" i="5"/>
  <c r="E18" i="5"/>
  <c r="F83" i="5" s="1"/>
  <c r="F55" i="5"/>
  <c r="J17" i="5"/>
  <c r="J12" i="5"/>
  <c r="J80" i="5" s="1"/>
  <c r="J52" i="5"/>
  <c r="E7" i="5"/>
  <c r="J37" i="4"/>
  <c r="J36" i="4"/>
  <c r="AY57" i="1" s="1"/>
  <c r="J35" i="4"/>
  <c r="AX57" i="1"/>
  <c r="BI551" i="4"/>
  <c r="BH551" i="4"/>
  <c r="BG551" i="4"/>
  <c r="BF551" i="4"/>
  <c r="T551" i="4"/>
  <c r="R551" i="4"/>
  <c r="P551" i="4"/>
  <c r="BK551" i="4"/>
  <c r="J551" i="4"/>
  <c r="BE551" i="4" s="1"/>
  <c r="BI549" i="4"/>
  <c r="BH549" i="4"/>
  <c r="BG549" i="4"/>
  <c r="BF549" i="4"/>
  <c r="T549" i="4"/>
  <c r="R549" i="4"/>
  <c r="P549" i="4"/>
  <c r="BK549" i="4"/>
  <c r="J549" i="4"/>
  <c r="BE549" i="4"/>
  <c r="BI525" i="4"/>
  <c r="BH525" i="4"/>
  <c r="BG525" i="4"/>
  <c r="BF525" i="4"/>
  <c r="T525" i="4"/>
  <c r="R525" i="4"/>
  <c r="P525" i="4"/>
  <c r="BK525" i="4"/>
  <c r="J525" i="4"/>
  <c r="BE525" i="4" s="1"/>
  <c r="BI521" i="4"/>
  <c r="BH521" i="4"/>
  <c r="BG521" i="4"/>
  <c r="BF521" i="4"/>
  <c r="T521" i="4"/>
  <c r="T520" i="4"/>
  <c r="R521" i="4"/>
  <c r="R520" i="4" s="1"/>
  <c r="P521" i="4"/>
  <c r="P520" i="4"/>
  <c r="BK521" i="4"/>
  <c r="J521" i="4"/>
  <c r="BE521" i="4" s="1"/>
  <c r="BI518" i="4"/>
  <c r="BH518" i="4"/>
  <c r="BG518" i="4"/>
  <c r="BF518" i="4"/>
  <c r="T518" i="4"/>
  <c r="R518" i="4"/>
  <c r="P518" i="4"/>
  <c r="BK518" i="4"/>
  <c r="J518" i="4"/>
  <c r="BE518" i="4"/>
  <c r="BI516" i="4"/>
  <c r="BH516" i="4"/>
  <c r="BG516" i="4"/>
  <c r="BF516" i="4"/>
  <c r="T516" i="4"/>
  <c r="R516" i="4"/>
  <c r="P516" i="4"/>
  <c r="BK516" i="4"/>
  <c r="J516" i="4"/>
  <c r="BE516" i="4" s="1"/>
  <c r="BI491" i="4"/>
  <c r="BH491" i="4"/>
  <c r="BG491" i="4"/>
  <c r="BF491" i="4"/>
  <c r="T491" i="4"/>
  <c r="R491" i="4"/>
  <c r="P491" i="4"/>
  <c r="BK491" i="4"/>
  <c r="J491" i="4"/>
  <c r="BE491" i="4"/>
  <c r="BI489" i="4"/>
  <c r="BH489" i="4"/>
  <c r="BG489" i="4"/>
  <c r="BF489" i="4"/>
  <c r="T489" i="4"/>
  <c r="R489" i="4"/>
  <c r="P489" i="4"/>
  <c r="BK489" i="4"/>
  <c r="J489" i="4"/>
  <c r="BE489" i="4" s="1"/>
  <c r="BI477" i="4"/>
  <c r="BH477" i="4"/>
  <c r="BG477" i="4"/>
  <c r="BF477" i="4"/>
  <c r="T477" i="4"/>
  <c r="R477" i="4"/>
  <c r="P477" i="4"/>
  <c r="BK477" i="4"/>
  <c r="J477" i="4"/>
  <c r="BE477" i="4"/>
  <c r="BI452" i="4"/>
  <c r="BH452" i="4"/>
  <c r="BG452" i="4"/>
  <c r="BF452" i="4"/>
  <c r="T452" i="4"/>
  <c r="R452" i="4"/>
  <c r="P452" i="4"/>
  <c r="BK452" i="4"/>
  <c r="J452" i="4"/>
  <c r="BE452" i="4" s="1"/>
  <c r="BI445" i="4"/>
  <c r="BH445" i="4"/>
  <c r="BG445" i="4"/>
  <c r="BF445" i="4"/>
  <c r="T445" i="4"/>
  <c r="R445" i="4"/>
  <c r="P445" i="4"/>
  <c r="BK445" i="4"/>
  <c r="J445" i="4"/>
  <c r="BE445" i="4"/>
  <c r="BI440" i="4"/>
  <c r="BH440" i="4"/>
  <c r="BG440" i="4"/>
  <c r="BF440" i="4"/>
  <c r="T440" i="4"/>
  <c r="R440" i="4"/>
  <c r="P440" i="4"/>
  <c r="BK440" i="4"/>
  <c r="J440" i="4"/>
  <c r="BE440" i="4" s="1"/>
  <c r="BI414" i="4"/>
  <c r="BH414" i="4"/>
  <c r="BG414" i="4"/>
  <c r="BF414" i="4"/>
  <c r="T414" i="4"/>
  <c r="R414" i="4"/>
  <c r="P414" i="4"/>
  <c r="BK414" i="4"/>
  <c r="J414" i="4"/>
  <c r="BE414" i="4"/>
  <c r="BI408" i="4"/>
  <c r="BH408" i="4"/>
  <c r="BG408" i="4"/>
  <c r="BF408" i="4"/>
  <c r="T408" i="4"/>
  <c r="R408" i="4"/>
  <c r="P408" i="4"/>
  <c r="BK408" i="4"/>
  <c r="J408" i="4"/>
  <c r="BE408" i="4" s="1"/>
  <c r="BI383" i="4"/>
  <c r="BH383" i="4"/>
  <c r="BG383" i="4"/>
  <c r="BF383" i="4"/>
  <c r="T383" i="4"/>
  <c r="R383" i="4"/>
  <c r="P383" i="4"/>
  <c r="BK383" i="4"/>
  <c r="J383" i="4"/>
  <c r="BE383" i="4"/>
  <c r="BI358" i="4"/>
  <c r="BH358" i="4"/>
  <c r="BG358" i="4"/>
  <c r="BF358" i="4"/>
  <c r="T358" i="4"/>
  <c r="R358" i="4"/>
  <c r="P358" i="4"/>
  <c r="BK358" i="4"/>
  <c r="J358" i="4"/>
  <c r="BE358" i="4" s="1"/>
  <c r="BI333" i="4"/>
  <c r="BH333" i="4"/>
  <c r="BG333" i="4"/>
  <c r="BF333" i="4"/>
  <c r="T333" i="4"/>
  <c r="R333" i="4"/>
  <c r="P333" i="4"/>
  <c r="BK333" i="4"/>
  <c r="J333" i="4"/>
  <c r="BE333" i="4"/>
  <c r="BI308" i="4"/>
  <c r="BH308" i="4"/>
  <c r="BG308" i="4"/>
  <c r="BF308" i="4"/>
  <c r="T308" i="4"/>
  <c r="R308" i="4"/>
  <c r="P308" i="4"/>
  <c r="BK308" i="4"/>
  <c r="J308" i="4"/>
  <c r="BE308" i="4" s="1"/>
  <c r="BI284" i="4"/>
  <c r="BH284" i="4"/>
  <c r="BG284" i="4"/>
  <c r="BF284" i="4"/>
  <c r="T284" i="4"/>
  <c r="R284" i="4"/>
  <c r="P284" i="4"/>
  <c r="BK284" i="4"/>
  <c r="J284" i="4"/>
  <c r="BE284" i="4"/>
  <c r="BI260" i="4"/>
  <c r="BH260" i="4"/>
  <c r="BG260" i="4"/>
  <c r="BF260" i="4"/>
  <c r="T260" i="4"/>
  <c r="R260" i="4"/>
  <c r="P260" i="4"/>
  <c r="BK260" i="4"/>
  <c r="J260" i="4"/>
  <c r="BE260" i="4" s="1"/>
  <c r="BI236" i="4"/>
  <c r="BH236" i="4"/>
  <c r="BG236" i="4"/>
  <c r="F35" i="4" s="1"/>
  <c r="BB57" i="1" s="1"/>
  <c r="BF236" i="4"/>
  <c r="T236" i="4"/>
  <c r="R236" i="4"/>
  <c r="P236" i="4"/>
  <c r="BK236" i="4"/>
  <c r="J236" i="4"/>
  <c r="BE236" i="4"/>
  <c r="BI221" i="4"/>
  <c r="BH221" i="4"/>
  <c r="BG221" i="4"/>
  <c r="BF221" i="4"/>
  <c r="T221" i="4"/>
  <c r="R221" i="4"/>
  <c r="P221" i="4"/>
  <c r="BK221" i="4"/>
  <c r="BK134" i="4" s="1"/>
  <c r="J134" i="4" s="1"/>
  <c r="J64" i="4" s="1"/>
  <c r="J221" i="4"/>
  <c r="BE221" i="4" s="1"/>
  <c r="BI207" i="4"/>
  <c r="BH207" i="4"/>
  <c r="BG207" i="4"/>
  <c r="BF207" i="4"/>
  <c r="T207" i="4"/>
  <c r="R207" i="4"/>
  <c r="P207" i="4"/>
  <c r="BK207" i="4"/>
  <c r="J207" i="4"/>
  <c r="BE207" i="4"/>
  <c r="BI192" i="4"/>
  <c r="BH192" i="4"/>
  <c r="BG192" i="4"/>
  <c r="BF192" i="4"/>
  <c r="T192" i="4"/>
  <c r="R192" i="4"/>
  <c r="P192" i="4"/>
  <c r="BK192" i="4"/>
  <c r="J192" i="4"/>
  <c r="BE192" i="4" s="1"/>
  <c r="BI180" i="4"/>
  <c r="BH180" i="4"/>
  <c r="BG180" i="4"/>
  <c r="BF180" i="4"/>
  <c r="T180" i="4"/>
  <c r="R180" i="4"/>
  <c r="P180" i="4"/>
  <c r="BK180" i="4"/>
  <c r="J180" i="4"/>
  <c r="BE180" i="4"/>
  <c r="BI166" i="4"/>
  <c r="BH166" i="4"/>
  <c r="BG166" i="4"/>
  <c r="BF166" i="4"/>
  <c r="T166" i="4"/>
  <c r="R166" i="4"/>
  <c r="P166" i="4"/>
  <c r="BK166" i="4"/>
  <c r="J166" i="4"/>
  <c r="BE166" i="4" s="1"/>
  <c r="BI151" i="4"/>
  <c r="BH151" i="4"/>
  <c r="BG151" i="4"/>
  <c r="BF151" i="4"/>
  <c r="T151" i="4"/>
  <c r="R151" i="4"/>
  <c r="R134" i="4" s="1"/>
  <c r="P151" i="4"/>
  <c r="BK151" i="4"/>
  <c r="J151" i="4"/>
  <c r="BE151" i="4"/>
  <c r="BI135" i="4"/>
  <c r="BH135" i="4"/>
  <c r="BG135" i="4"/>
  <c r="BF135" i="4"/>
  <c r="T135" i="4"/>
  <c r="R135" i="4"/>
  <c r="P135" i="4"/>
  <c r="P134" i="4" s="1"/>
  <c r="P104" i="4" s="1"/>
  <c r="BK135" i="4"/>
  <c r="J135" i="4"/>
  <c r="BE135" i="4" s="1"/>
  <c r="BI132" i="4"/>
  <c r="BH132" i="4"/>
  <c r="BG132" i="4"/>
  <c r="BF132" i="4"/>
  <c r="T132" i="4"/>
  <c r="R132" i="4"/>
  <c r="P132" i="4"/>
  <c r="BK132" i="4"/>
  <c r="J132" i="4"/>
  <c r="BE132" i="4" s="1"/>
  <c r="BI130" i="4"/>
  <c r="BH130" i="4"/>
  <c r="BG130" i="4"/>
  <c r="BF130" i="4"/>
  <c r="T130" i="4"/>
  <c r="R130" i="4"/>
  <c r="R105" i="4" s="1"/>
  <c r="P130" i="4"/>
  <c r="BK130" i="4"/>
  <c r="J130" i="4"/>
  <c r="BE130" i="4"/>
  <c r="J33" i="4" s="1"/>
  <c r="AV57" i="1" s="1"/>
  <c r="BI106" i="4"/>
  <c r="BH106" i="4"/>
  <c r="BG106" i="4"/>
  <c r="BF106" i="4"/>
  <c r="T106" i="4"/>
  <c r="R106" i="4"/>
  <c r="P106" i="4"/>
  <c r="P105" i="4"/>
  <c r="BK106" i="4"/>
  <c r="BK105" i="4" s="1"/>
  <c r="J105" i="4"/>
  <c r="J106" i="4"/>
  <c r="BE106" i="4"/>
  <c r="J63" i="4"/>
  <c r="BI102" i="4"/>
  <c r="BH102" i="4"/>
  <c r="BG102" i="4"/>
  <c r="BF102" i="4"/>
  <c r="T102" i="4"/>
  <c r="R102" i="4"/>
  <c r="P102" i="4"/>
  <c r="BK102" i="4"/>
  <c r="J102" i="4"/>
  <c r="BE102" i="4"/>
  <c r="BI97" i="4"/>
  <c r="BH97" i="4"/>
  <c r="BG97" i="4"/>
  <c r="BF97" i="4"/>
  <c r="T97" i="4"/>
  <c r="R97" i="4"/>
  <c r="P97" i="4"/>
  <c r="BK97" i="4"/>
  <c r="J97" i="4"/>
  <c r="BE97" i="4" s="1"/>
  <c r="BI95" i="4"/>
  <c r="BH95" i="4"/>
  <c r="BG95" i="4"/>
  <c r="BF95" i="4"/>
  <c r="J34" i="4" s="1"/>
  <c r="AW57" i="1" s="1"/>
  <c r="T95" i="4"/>
  <c r="R95" i="4"/>
  <c r="P95" i="4"/>
  <c r="BK95" i="4"/>
  <c r="J95" i="4"/>
  <c r="BE95" i="4"/>
  <c r="BI90" i="4"/>
  <c r="BH90" i="4"/>
  <c r="BG90" i="4"/>
  <c r="BF90" i="4"/>
  <c r="T90" i="4"/>
  <c r="R90" i="4"/>
  <c r="P90" i="4"/>
  <c r="BK90" i="4"/>
  <c r="J90" i="4"/>
  <c r="BE90" i="4"/>
  <c r="BI88" i="4"/>
  <c r="F37" i="4" s="1"/>
  <c r="BD57" i="1" s="1"/>
  <c r="BH88" i="4"/>
  <c r="F36" i="4"/>
  <c r="BC57" i="1" s="1"/>
  <c r="BG88" i="4"/>
  <c r="BF88" i="4"/>
  <c r="F34" i="4"/>
  <c r="BA57" i="1" s="1"/>
  <c r="T88" i="4"/>
  <c r="T87" i="4"/>
  <c r="T86" i="4"/>
  <c r="R88" i="4"/>
  <c r="R87" i="4"/>
  <c r="R86" i="4"/>
  <c r="P88" i="4"/>
  <c r="P87" i="4"/>
  <c r="P86" i="4"/>
  <c r="P85" i="4" s="1"/>
  <c r="AU57" i="1" s="1"/>
  <c r="BK88" i="4"/>
  <c r="BK87" i="4"/>
  <c r="J87" i="4" s="1"/>
  <c r="J61" i="4" s="1"/>
  <c r="J88" i="4"/>
  <c r="BE88" i="4"/>
  <c r="F33" i="4" s="1"/>
  <c r="AZ57" i="1" s="1"/>
  <c r="J82" i="4"/>
  <c r="J81" i="4"/>
  <c r="F81" i="4"/>
  <c r="F79" i="4"/>
  <c r="E77" i="4"/>
  <c r="J55" i="4"/>
  <c r="J54" i="4"/>
  <c r="F54" i="4"/>
  <c r="F52" i="4"/>
  <c r="E50" i="4"/>
  <c r="J18" i="4"/>
  <c r="E18" i="4"/>
  <c r="F82" i="4"/>
  <c r="F55" i="4"/>
  <c r="J17" i="4"/>
  <c r="J12" i="4"/>
  <c r="J79" i="4"/>
  <c r="J52" i="4"/>
  <c r="E7" i="4"/>
  <c r="E75" i="4" s="1"/>
  <c r="J37" i="3"/>
  <c r="J36" i="3"/>
  <c r="AY56" i="1" s="1"/>
  <c r="J35" i="3"/>
  <c r="AX56" i="1"/>
  <c r="BI471" i="3"/>
  <c r="BH471" i="3"/>
  <c r="BG471" i="3"/>
  <c r="BF471" i="3"/>
  <c r="T471" i="3"/>
  <c r="R471" i="3"/>
  <c r="P471" i="3"/>
  <c r="BK471" i="3"/>
  <c r="J471" i="3"/>
  <c r="BE471" i="3" s="1"/>
  <c r="BI469" i="3"/>
  <c r="BH469" i="3"/>
  <c r="BG469" i="3"/>
  <c r="BF469" i="3"/>
  <c r="T469" i="3"/>
  <c r="R469" i="3"/>
  <c r="P469" i="3"/>
  <c r="P440" i="3" s="1"/>
  <c r="BK469" i="3"/>
  <c r="J469" i="3"/>
  <c r="BE469" i="3"/>
  <c r="BI445" i="3"/>
  <c r="BH445" i="3"/>
  <c r="BG445" i="3"/>
  <c r="BF445" i="3"/>
  <c r="T445" i="3"/>
  <c r="T440" i="3" s="1"/>
  <c r="R445" i="3"/>
  <c r="P445" i="3"/>
  <c r="BK445" i="3"/>
  <c r="J445" i="3"/>
  <c r="BE445" i="3" s="1"/>
  <c r="BI441" i="3"/>
  <c r="BH441" i="3"/>
  <c r="BG441" i="3"/>
  <c r="BF441" i="3"/>
  <c r="T441" i="3"/>
  <c r="R441" i="3"/>
  <c r="R440" i="3" s="1"/>
  <c r="P441" i="3"/>
  <c r="BK441" i="3"/>
  <c r="BK440" i="3" s="1"/>
  <c r="J440" i="3" s="1"/>
  <c r="J65" i="3" s="1"/>
  <c r="J441" i="3"/>
  <c r="BE441" i="3"/>
  <c r="BI438" i="3"/>
  <c r="BH438" i="3"/>
  <c r="BG438" i="3"/>
  <c r="BF438" i="3"/>
  <c r="T438" i="3"/>
  <c r="R438" i="3"/>
  <c r="P438" i="3"/>
  <c r="BK438" i="3"/>
  <c r="J438" i="3"/>
  <c r="BE438" i="3"/>
  <c r="BI436" i="3"/>
  <c r="BH436" i="3"/>
  <c r="BG436" i="3"/>
  <c r="BF436" i="3"/>
  <c r="T436" i="3"/>
  <c r="R436" i="3"/>
  <c r="P436" i="3"/>
  <c r="BK436" i="3"/>
  <c r="J436" i="3"/>
  <c r="BE436" i="3" s="1"/>
  <c r="BI412" i="3"/>
  <c r="BH412" i="3"/>
  <c r="BG412" i="3"/>
  <c r="BF412" i="3"/>
  <c r="T412" i="3"/>
  <c r="R412" i="3"/>
  <c r="P412" i="3"/>
  <c r="BK412" i="3"/>
  <c r="J412" i="3"/>
  <c r="BE412" i="3"/>
  <c r="BI387" i="3"/>
  <c r="BH387" i="3"/>
  <c r="BG387" i="3"/>
  <c r="BF387" i="3"/>
  <c r="T387" i="3"/>
  <c r="R387" i="3"/>
  <c r="P387" i="3"/>
  <c r="BK387" i="3"/>
  <c r="J387" i="3"/>
  <c r="BE387" i="3" s="1"/>
  <c r="BI385" i="3"/>
  <c r="BH385" i="3"/>
  <c r="BG385" i="3"/>
  <c r="BF385" i="3"/>
  <c r="T385" i="3"/>
  <c r="R385" i="3"/>
  <c r="P385" i="3"/>
  <c r="BK385" i="3"/>
  <c r="J385" i="3"/>
  <c r="BE385" i="3"/>
  <c r="BI361" i="3"/>
  <c r="BH361" i="3"/>
  <c r="BG361" i="3"/>
  <c r="BF361" i="3"/>
  <c r="T361" i="3"/>
  <c r="R361" i="3"/>
  <c r="P361" i="3"/>
  <c r="BK361" i="3"/>
  <c r="J361" i="3"/>
  <c r="BE361" i="3" s="1"/>
  <c r="BI337" i="3"/>
  <c r="BH337" i="3"/>
  <c r="BG337" i="3"/>
  <c r="BF337" i="3"/>
  <c r="T337" i="3"/>
  <c r="R337" i="3"/>
  <c r="P337" i="3"/>
  <c r="BK337" i="3"/>
  <c r="J337" i="3"/>
  <c r="BE337" i="3"/>
  <c r="BI313" i="3"/>
  <c r="BH313" i="3"/>
  <c r="BG313" i="3"/>
  <c r="BF313" i="3"/>
  <c r="T313" i="3"/>
  <c r="R313" i="3"/>
  <c r="P313" i="3"/>
  <c r="BK313" i="3"/>
  <c r="J313" i="3"/>
  <c r="BE313" i="3" s="1"/>
  <c r="BI311" i="3"/>
  <c r="BH311" i="3"/>
  <c r="BG311" i="3"/>
  <c r="BF311" i="3"/>
  <c r="T311" i="3"/>
  <c r="R311" i="3"/>
  <c r="P311" i="3"/>
  <c r="BK311" i="3"/>
  <c r="J311" i="3"/>
  <c r="BE311" i="3"/>
  <c r="BI287" i="3"/>
  <c r="BH287" i="3"/>
  <c r="BG287" i="3"/>
  <c r="BF287" i="3"/>
  <c r="T287" i="3"/>
  <c r="R287" i="3"/>
  <c r="P287" i="3"/>
  <c r="BK287" i="3"/>
  <c r="J287" i="3"/>
  <c r="BE287" i="3" s="1"/>
  <c r="BI263" i="3"/>
  <c r="BH263" i="3"/>
  <c r="BG263" i="3"/>
  <c r="BF263" i="3"/>
  <c r="T263" i="3"/>
  <c r="R263" i="3"/>
  <c r="P263" i="3"/>
  <c r="BK263" i="3"/>
  <c r="J263" i="3"/>
  <c r="BE263" i="3"/>
  <c r="BI257" i="3"/>
  <c r="BH257" i="3"/>
  <c r="BG257" i="3"/>
  <c r="BF257" i="3"/>
  <c r="T257" i="3"/>
  <c r="R257" i="3"/>
  <c r="P257" i="3"/>
  <c r="BK257" i="3"/>
  <c r="J257" i="3"/>
  <c r="BE257" i="3" s="1"/>
  <c r="BI232" i="3"/>
  <c r="BH232" i="3"/>
  <c r="BG232" i="3"/>
  <c r="BF232" i="3"/>
  <c r="T232" i="3"/>
  <c r="R232" i="3"/>
  <c r="P232" i="3"/>
  <c r="BK232" i="3"/>
  <c r="J232" i="3"/>
  <c r="BE232" i="3"/>
  <c r="BI207" i="3"/>
  <c r="BH207" i="3"/>
  <c r="BG207" i="3"/>
  <c r="BF207" i="3"/>
  <c r="T207" i="3"/>
  <c r="R207" i="3"/>
  <c r="P207" i="3"/>
  <c r="BK207" i="3"/>
  <c r="J207" i="3"/>
  <c r="BE207" i="3" s="1"/>
  <c r="BI182" i="3"/>
  <c r="BH182" i="3"/>
  <c r="BG182" i="3"/>
  <c r="BF182" i="3"/>
  <c r="T182" i="3"/>
  <c r="R182" i="3"/>
  <c r="P182" i="3"/>
  <c r="P131" i="3" s="1"/>
  <c r="BK182" i="3"/>
  <c r="J182" i="3"/>
  <c r="BE182" i="3"/>
  <c r="BI157" i="3"/>
  <c r="BH157" i="3"/>
  <c r="BG157" i="3"/>
  <c r="BF157" i="3"/>
  <c r="T157" i="3"/>
  <c r="T131" i="3" s="1"/>
  <c r="R157" i="3"/>
  <c r="P157" i="3"/>
  <c r="BK157" i="3"/>
  <c r="J157" i="3"/>
  <c r="BE157" i="3" s="1"/>
  <c r="BI132" i="3"/>
  <c r="BH132" i="3"/>
  <c r="BG132" i="3"/>
  <c r="BF132" i="3"/>
  <c r="T132" i="3"/>
  <c r="R132" i="3"/>
  <c r="R131" i="3" s="1"/>
  <c r="P132" i="3"/>
  <c r="BK132" i="3"/>
  <c r="BK131" i="3" s="1"/>
  <c r="J131" i="3" s="1"/>
  <c r="J64" i="3" s="1"/>
  <c r="J132" i="3"/>
  <c r="BE132" i="3"/>
  <c r="BI129" i="3"/>
  <c r="BH129" i="3"/>
  <c r="BG129" i="3"/>
  <c r="BF129" i="3"/>
  <c r="T129" i="3"/>
  <c r="R129" i="3"/>
  <c r="R105" i="3" s="1"/>
  <c r="R104" i="3" s="1"/>
  <c r="P129" i="3"/>
  <c r="BK129" i="3"/>
  <c r="J129" i="3"/>
  <c r="BE129" i="3"/>
  <c r="BI127" i="3"/>
  <c r="BH127" i="3"/>
  <c r="BG127" i="3"/>
  <c r="BF127" i="3"/>
  <c r="T127" i="3"/>
  <c r="T105" i="3" s="1"/>
  <c r="R127" i="3"/>
  <c r="P127" i="3"/>
  <c r="BK127" i="3"/>
  <c r="J127" i="3"/>
  <c r="BE127" i="3" s="1"/>
  <c r="BI106" i="3"/>
  <c r="BH106" i="3"/>
  <c r="BG106" i="3"/>
  <c r="BF106" i="3"/>
  <c r="T106" i="3"/>
  <c r="R106" i="3"/>
  <c r="P106" i="3"/>
  <c r="P105" i="3" s="1"/>
  <c r="P104" i="3" s="1"/>
  <c r="BK106" i="3"/>
  <c r="BK105" i="3"/>
  <c r="J105" i="3" s="1"/>
  <c r="J63" i="3" s="1"/>
  <c r="J106" i="3"/>
  <c r="BE106" i="3" s="1"/>
  <c r="BI102" i="3"/>
  <c r="BH102" i="3"/>
  <c r="BG102" i="3"/>
  <c r="BF102" i="3"/>
  <c r="T102" i="3"/>
  <c r="R102" i="3"/>
  <c r="P102" i="3"/>
  <c r="BK102" i="3"/>
  <c r="J102" i="3"/>
  <c r="BE102" i="3" s="1"/>
  <c r="BI97" i="3"/>
  <c r="BH97" i="3"/>
  <c r="BG97" i="3"/>
  <c r="BF97" i="3"/>
  <c r="T97" i="3"/>
  <c r="R97" i="3"/>
  <c r="P97" i="3"/>
  <c r="BK97" i="3"/>
  <c r="J97" i="3"/>
  <c r="BE97" i="3"/>
  <c r="BI95" i="3"/>
  <c r="BH95" i="3"/>
  <c r="BG95" i="3"/>
  <c r="BF95" i="3"/>
  <c r="J34" i="3" s="1"/>
  <c r="AW56" i="1" s="1"/>
  <c r="T95" i="3"/>
  <c r="T87" i="3" s="1"/>
  <c r="T86" i="3" s="1"/>
  <c r="R95" i="3"/>
  <c r="P95" i="3"/>
  <c r="BK95" i="3"/>
  <c r="J95" i="3"/>
  <c r="BE95" i="3" s="1"/>
  <c r="BI90" i="3"/>
  <c r="BH90" i="3"/>
  <c r="BG90" i="3"/>
  <c r="F35" i="3" s="1"/>
  <c r="BB56" i="1" s="1"/>
  <c r="BF90" i="3"/>
  <c r="T90" i="3"/>
  <c r="R90" i="3"/>
  <c r="P90" i="3"/>
  <c r="P87" i="3" s="1"/>
  <c r="P86" i="3" s="1"/>
  <c r="BK90" i="3"/>
  <c r="J90" i="3"/>
  <c r="BE90" i="3"/>
  <c r="BI88" i="3"/>
  <c r="F37" i="3" s="1"/>
  <c r="BD56" i="1" s="1"/>
  <c r="BH88" i="3"/>
  <c r="F36" i="3"/>
  <c r="BC56" i="1" s="1"/>
  <c r="BG88" i="3"/>
  <c r="BF88" i="3"/>
  <c r="F34" i="3"/>
  <c r="BA56" i="1" s="1"/>
  <c r="T88" i="3"/>
  <c r="R88" i="3"/>
  <c r="R87" i="3"/>
  <c r="R86" i="3"/>
  <c r="P88" i="3"/>
  <c r="BK88" i="3"/>
  <c r="BK87" i="3"/>
  <c r="J87" i="3" s="1"/>
  <c r="J61" i="3" s="1"/>
  <c r="J88" i="3"/>
  <c r="BE88" i="3"/>
  <c r="J82" i="3"/>
  <c r="J81" i="3"/>
  <c r="F81" i="3"/>
  <c r="F79" i="3"/>
  <c r="E77" i="3"/>
  <c r="J55" i="3"/>
  <c r="J54" i="3"/>
  <c r="F54" i="3"/>
  <c r="F52" i="3"/>
  <c r="E50" i="3"/>
  <c r="J18" i="3"/>
  <c r="E18" i="3"/>
  <c r="F82" i="3"/>
  <c r="F55" i="3"/>
  <c r="J17" i="3"/>
  <c r="J12" i="3"/>
  <c r="J79" i="3"/>
  <c r="J52" i="3"/>
  <c r="E7" i="3"/>
  <c r="E75" i="3" s="1"/>
  <c r="J37" i="2"/>
  <c r="J36" i="2"/>
  <c r="AY55" i="1" s="1"/>
  <c r="J35" i="2"/>
  <c r="AX55" i="1"/>
  <c r="BI751" i="2"/>
  <c r="BH751" i="2"/>
  <c r="BG751" i="2"/>
  <c r="BF751" i="2"/>
  <c r="T751" i="2"/>
  <c r="R751" i="2"/>
  <c r="P751" i="2"/>
  <c r="BK751" i="2"/>
  <c r="J751" i="2"/>
  <c r="BE751" i="2" s="1"/>
  <c r="BI749" i="2"/>
  <c r="BH749" i="2"/>
  <c r="BG749" i="2"/>
  <c r="BF749" i="2"/>
  <c r="T749" i="2"/>
  <c r="R749" i="2"/>
  <c r="P749" i="2"/>
  <c r="P701" i="2" s="1"/>
  <c r="BK749" i="2"/>
  <c r="J749" i="2"/>
  <c r="BE749" i="2"/>
  <c r="BI707" i="2"/>
  <c r="BH707" i="2"/>
  <c r="BG707" i="2"/>
  <c r="BF707" i="2"/>
  <c r="T707" i="2"/>
  <c r="T701" i="2" s="1"/>
  <c r="R707" i="2"/>
  <c r="P707" i="2"/>
  <c r="BK707" i="2"/>
  <c r="J707" i="2"/>
  <c r="BE707" i="2" s="1"/>
  <c r="BI702" i="2"/>
  <c r="BH702" i="2"/>
  <c r="BG702" i="2"/>
  <c r="BF702" i="2"/>
  <c r="T702" i="2"/>
  <c r="R702" i="2"/>
  <c r="R701" i="2" s="1"/>
  <c r="P702" i="2"/>
  <c r="BK702" i="2"/>
  <c r="BK701" i="2" s="1"/>
  <c r="J701" i="2" s="1"/>
  <c r="J65" i="2" s="1"/>
  <c r="J702" i="2"/>
  <c r="BE702" i="2"/>
  <c r="BI699" i="2"/>
  <c r="BH699" i="2"/>
  <c r="BG699" i="2"/>
  <c r="BF699" i="2"/>
  <c r="T699" i="2"/>
  <c r="R699" i="2"/>
  <c r="P699" i="2"/>
  <c r="BK699" i="2"/>
  <c r="J699" i="2"/>
  <c r="BE699" i="2"/>
  <c r="BI697" i="2"/>
  <c r="BH697" i="2"/>
  <c r="BG697" i="2"/>
  <c r="BF697" i="2"/>
  <c r="T697" i="2"/>
  <c r="R697" i="2"/>
  <c r="P697" i="2"/>
  <c r="BK697" i="2"/>
  <c r="J697" i="2"/>
  <c r="BE697" i="2" s="1"/>
  <c r="BI654" i="2"/>
  <c r="BH654" i="2"/>
  <c r="BG654" i="2"/>
  <c r="BF654" i="2"/>
  <c r="T654" i="2"/>
  <c r="R654" i="2"/>
  <c r="P654" i="2"/>
  <c r="BK654" i="2"/>
  <c r="J654" i="2"/>
  <c r="BE654" i="2"/>
  <c r="BI612" i="2"/>
  <c r="BH612" i="2"/>
  <c r="BG612" i="2"/>
  <c r="BF612" i="2"/>
  <c r="T612" i="2"/>
  <c r="R612" i="2"/>
  <c r="P612" i="2"/>
  <c r="BK612" i="2"/>
  <c r="J612" i="2"/>
  <c r="BE612" i="2" s="1"/>
  <c r="BI610" i="2"/>
  <c r="BH610" i="2"/>
  <c r="BG610" i="2"/>
  <c r="BF610" i="2"/>
  <c r="T610" i="2"/>
  <c r="R610" i="2"/>
  <c r="P610" i="2"/>
  <c r="BK610" i="2"/>
  <c r="J610" i="2"/>
  <c r="BE610" i="2"/>
  <c r="BI567" i="2"/>
  <c r="BH567" i="2"/>
  <c r="BG567" i="2"/>
  <c r="BF567" i="2"/>
  <c r="T567" i="2"/>
  <c r="R567" i="2"/>
  <c r="P567" i="2"/>
  <c r="BK567" i="2"/>
  <c r="J567" i="2"/>
  <c r="BE567" i="2" s="1"/>
  <c r="BI565" i="2"/>
  <c r="BH565" i="2"/>
  <c r="BG565" i="2"/>
  <c r="BF565" i="2"/>
  <c r="T565" i="2"/>
  <c r="R565" i="2"/>
  <c r="P565" i="2"/>
  <c r="BK565" i="2"/>
  <c r="J565" i="2"/>
  <c r="BE565" i="2"/>
  <c r="BI558" i="2"/>
  <c r="BH558" i="2"/>
  <c r="BG558" i="2"/>
  <c r="BF558" i="2"/>
  <c r="T558" i="2"/>
  <c r="R558" i="2"/>
  <c r="P558" i="2"/>
  <c r="BK558" i="2"/>
  <c r="J558" i="2"/>
  <c r="BE558" i="2" s="1"/>
  <c r="BI556" i="2"/>
  <c r="BH556" i="2"/>
  <c r="BG556" i="2"/>
  <c r="BF556" i="2"/>
  <c r="T556" i="2"/>
  <c r="R556" i="2"/>
  <c r="P556" i="2"/>
  <c r="BK556" i="2"/>
  <c r="J556" i="2"/>
  <c r="BE556" i="2"/>
  <c r="BI551" i="2"/>
  <c r="BH551" i="2"/>
  <c r="BG551" i="2"/>
  <c r="BF551" i="2"/>
  <c r="T551" i="2"/>
  <c r="R551" i="2"/>
  <c r="P551" i="2"/>
  <c r="BK551" i="2"/>
  <c r="J551" i="2"/>
  <c r="BE551" i="2" s="1"/>
  <c r="BI549" i="2"/>
  <c r="BH549" i="2"/>
  <c r="BG549" i="2"/>
  <c r="BF549" i="2"/>
  <c r="T549" i="2"/>
  <c r="R549" i="2"/>
  <c r="P549" i="2"/>
  <c r="BK549" i="2"/>
  <c r="J549" i="2"/>
  <c r="BE549" i="2"/>
  <c r="BI509" i="2"/>
  <c r="BH509" i="2"/>
  <c r="BG509" i="2"/>
  <c r="BF509" i="2"/>
  <c r="T509" i="2"/>
  <c r="R509" i="2"/>
  <c r="P509" i="2"/>
  <c r="BK509" i="2"/>
  <c r="J509" i="2"/>
  <c r="BE509" i="2" s="1"/>
  <c r="BI503" i="2"/>
  <c r="BH503" i="2"/>
  <c r="BG503" i="2"/>
  <c r="BF503" i="2"/>
  <c r="T503" i="2"/>
  <c r="R503" i="2"/>
  <c r="P503" i="2"/>
  <c r="BK503" i="2"/>
  <c r="J503" i="2"/>
  <c r="BE503" i="2"/>
  <c r="BI460" i="2"/>
  <c r="BH460" i="2"/>
  <c r="BG460" i="2"/>
  <c r="BF460" i="2"/>
  <c r="T460" i="2"/>
  <c r="R460" i="2"/>
  <c r="P460" i="2"/>
  <c r="BK460" i="2"/>
  <c r="J460" i="2"/>
  <c r="BE460" i="2" s="1"/>
  <c r="BI417" i="2"/>
  <c r="BH417" i="2"/>
  <c r="BG417" i="2"/>
  <c r="BF417" i="2"/>
  <c r="T417" i="2"/>
  <c r="R417" i="2"/>
  <c r="P417" i="2"/>
  <c r="BK417" i="2"/>
  <c r="J417" i="2"/>
  <c r="BE417" i="2"/>
  <c r="BI374" i="2"/>
  <c r="BH374" i="2"/>
  <c r="BG374" i="2"/>
  <c r="BF374" i="2"/>
  <c r="T374" i="2"/>
  <c r="R374" i="2"/>
  <c r="P374" i="2"/>
  <c r="BK374" i="2"/>
  <c r="J374" i="2"/>
  <c r="BE374" i="2" s="1"/>
  <c r="BI331" i="2"/>
  <c r="BH331" i="2"/>
  <c r="BG331" i="2"/>
  <c r="BF331" i="2"/>
  <c r="T331" i="2"/>
  <c r="R331" i="2"/>
  <c r="P331" i="2"/>
  <c r="BK331" i="2"/>
  <c r="J331" i="2"/>
  <c r="BE331" i="2"/>
  <c r="BI289" i="2"/>
  <c r="BH289" i="2"/>
  <c r="BG289" i="2"/>
  <c r="BF289" i="2"/>
  <c r="T289" i="2"/>
  <c r="R289" i="2"/>
  <c r="P289" i="2"/>
  <c r="BK289" i="2"/>
  <c r="J289" i="2"/>
  <c r="BE289" i="2" s="1"/>
  <c r="BI242" i="2"/>
  <c r="BH242" i="2"/>
  <c r="BG242" i="2"/>
  <c r="BF242" i="2"/>
  <c r="T242" i="2"/>
  <c r="R242" i="2"/>
  <c r="P242" i="2"/>
  <c r="BK242" i="2"/>
  <c r="J242" i="2"/>
  <c r="BE242" i="2"/>
  <c r="BI200" i="2"/>
  <c r="BH200" i="2"/>
  <c r="BG200" i="2"/>
  <c r="BF200" i="2"/>
  <c r="T200" i="2"/>
  <c r="R200" i="2"/>
  <c r="P200" i="2"/>
  <c r="BK200" i="2"/>
  <c r="J200" i="2"/>
  <c r="BE200" i="2" s="1"/>
  <c r="BI193" i="2"/>
  <c r="BH193" i="2"/>
  <c r="BG193" i="2"/>
  <c r="BF193" i="2"/>
  <c r="T193" i="2"/>
  <c r="R193" i="2"/>
  <c r="P193" i="2"/>
  <c r="BK193" i="2"/>
  <c r="J193" i="2"/>
  <c r="BE193" i="2"/>
  <c r="BI187" i="2"/>
  <c r="BH187" i="2"/>
  <c r="BG187" i="2"/>
  <c r="BF187" i="2"/>
  <c r="T187" i="2"/>
  <c r="R187" i="2"/>
  <c r="P187" i="2"/>
  <c r="BK187" i="2"/>
  <c r="J187" i="2"/>
  <c r="BE187" i="2" s="1"/>
  <c r="BI181" i="2"/>
  <c r="BH181" i="2"/>
  <c r="BG181" i="2"/>
  <c r="BF181" i="2"/>
  <c r="T181" i="2"/>
  <c r="R181" i="2"/>
  <c r="P181" i="2"/>
  <c r="BK181" i="2"/>
  <c r="J181" i="2"/>
  <c r="BE181" i="2"/>
  <c r="BI176" i="2"/>
  <c r="BH176" i="2"/>
  <c r="BG176" i="2"/>
  <c r="BF176" i="2"/>
  <c r="T176" i="2"/>
  <c r="R176" i="2"/>
  <c r="P176" i="2"/>
  <c r="BK176" i="2"/>
  <c r="J176" i="2"/>
  <c r="BE176" i="2" s="1"/>
  <c r="BI171" i="2"/>
  <c r="BH171" i="2"/>
  <c r="BG171" i="2"/>
  <c r="BF171" i="2"/>
  <c r="T171" i="2"/>
  <c r="R171" i="2"/>
  <c r="P171" i="2"/>
  <c r="P154" i="2" s="1"/>
  <c r="BK171" i="2"/>
  <c r="J171" i="2"/>
  <c r="BE171" i="2"/>
  <c r="BI163" i="2"/>
  <c r="BH163" i="2"/>
  <c r="BG163" i="2"/>
  <c r="BF163" i="2"/>
  <c r="T163" i="2"/>
  <c r="T154" i="2" s="1"/>
  <c r="R163" i="2"/>
  <c r="P163" i="2"/>
  <c r="BK163" i="2"/>
  <c r="J163" i="2"/>
  <c r="BE163" i="2" s="1"/>
  <c r="BI155" i="2"/>
  <c r="BH155" i="2"/>
  <c r="BG155" i="2"/>
  <c r="BF155" i="2"/>
  <c r="T155" i="2"/>
  <c r="R155" i="2"/>
  <c r="R154" i="2" s="1"/>
  <c r="P155" i="2"/>
  <c r="BK155" i="2"/>
  <c r="BK154" i="2" s="1"/>
  <c r="J154" i="2" s="1"/>
  <c r="J64" i="2" s="1"/>
  <c r="J155" i="2"/>
  <c r="BE155" i="2"/>
  <c r="BI152" i="2"/>
  <c r="BH152" i="2"/>
  <c r="BG152" i="2"/>
  <c r="BF152" i="2"/>
  <c r="T152" i="2"/>
  <c r="R152" i="2"/>
  <c r="R105" i="2" s="1"/>
  <c r="R104" i="2" s="1"/>
  <c r="P152" i="2"/>
  <c r="BK152" i="2"/>
  <c r="J152" i="2"/>
  <c r="BE152" i="2"/>
  <c r="BI150" i="2"/>
  <c r="BH150" i="2"/>
  <c r="BG150" i="2"/>
  <c r="BF150" i="2"/>
  <c r="T150" i="2"/>
  <c r="T105" i="2" s="1"/>
  <c r="R150" i="2"/>
  <c r="P150" i="2"/>
  <c r="BK150" i="2"/>
  <c r="J150" i="2"/>
  <c r="BE150" i="2" s="1"/>
  <c r="BI106" i="2"/>
  <c r="BH106" i="2"/>
  <c r="BG106" i="2"/>
  <c r="BF106" i="2"/>
  <c r="T106" i="2"/>
  <c r="R106" i="2"/>
  <c r="P106" i="2"/>
  <c r="P105" i="2" s="1"/>
  <c r="P104" i="2" s="1"/>
  <c r="BK106" i="2"/>
  <c r="BK105" i="2"/>
  <c r="J105" i="2" s="1"/>
  <c r="J63" i="2" s="1"/>
  <c r="J106" i="2"/>
  <c r="BE106" i="2" s="1"/>
  <c r="BI102" i="2"/>
  <c r="BH102" i="2"/>
  <c r="BG102" i="2"/>
  <c r="BF102" i="2"/>
  <c r="T102" i="2"/>
  <c r="R102" i="2"/>
  <c r="P102" i="2"/>
  <c r="BK102" i="2"/>
  <c r="J102" i="2"/>
  <c r="BE102" i="2" s="1"/>
  <c r="BI97" i="2"/>
  <c r="BH97" i="2"/>
  <c r="BG97" i="2"/>
  <c r="BF97" i="2"/>
  <c r="T97" i="2"/>
  <c r="R97" i="2"/>
  <c r="P97" i="2"/>
  <c r="BK97" i="2"/>
  <c r="J97" i="2"/>
  <c r="BE97" i="2"/>
  <c r="BI95" i="2"/>
  <c r="BH95" i="2"/>
  <c r="BG95" i="2"/>
  <c r="BF95" i="2"/>
  <c r="T95" i="2"/>
  <c r="T87" i="2" s="1"/>
  <c r="T86" i="2" s="1"/>
  <c r="R95" i="2"/>
  <c r="P95" i="2"/>
  <c r="BK95" i="2"/>
  <c r="J95" i="2"/>
  <c r="BE95" i="2" s="1"/>
  <c r="BI90" i="2"/>
  <c r="BH90" i="2"/>
  <c r="BG90" i="2"/>
  <c r="F35" i="2" s="1"/>
  <c r="BB55" i="1" s="1"/>
  <c r="BF90" i="2"/>
  <c r="T90" i="2"/>
  <c r="R90" i="2"/>
  <c r="P90" i="2"/>
  <c r="P87" i="2" s="1"/>
  <c r="P86" i="2" s="1"/>
  <c r="BK90" i="2"/>
  <c r="J90" i="2"/>
  <c r="BE90" i="2"/>
  <c r="BI88" i="2"/>
  <c r="F37" i="2" s="1"/>
  <c r="BD55" i="1" s="1"/>
  <c r="BH88" i="2"/>
  <c r="F36" i="2"/>
  <c r="BC55" i="1" s="1"/>
  <c r="BG88" i="2"/>
  <c r="BF88" i="2"/>
  <c r="J34" i="2" s="1"/>
  <c r="AW55" i="1" s="1"/>
  <c r="F34" i="2"/>
  <c r="BA55" i="1" s="1"/>
  <c r="T88" i="2"/>
  <c r="R88" i="2"/>
  <c r="R87" i="2"/>
  <c r="R86" i="2"/>
  <c r="P88" i="2"/>
  <c r="BK88" i="2"/>
  <c r="BK87" i="2"/>
  <c r="J87" i="2" s="1"/>
  <c r="J61" i="2" s="1"/>
  <c r="J88" i="2"/>
  <c r="BE88" i="2"/>
  <c r="F33" i="2" s="1"/>
  <c r="AZ55" i="1" s="1"/>
  <c r="J82" i="2"/>
  <c r="J81" i="2"/>
  <c r="F81" i="2"/>
  <c r="F79" i="2"/>
  <c r="E77" i="2"/>
  <c r="J55" i="2"/>
  <c r="J54" i="2"/>
  <c r="F54" i="2"/>
  <c r="F52" i="2"/>
  <c r="E50" i="2"/>
  <c r="J18" i="2"/>
  <c r="E18" i="2"/>
  <c r="F82" i="2" s="1"/>
  <c r="F55" i="2"/>
  <c r="J17" i="2"/>
  <c r="J12" i="2"/>
  <c r="J79" i="2" s="1"/>
  <c r="J52" i="2"/>
  <c r="E7" i="2"/>
  <c r="E75" i="2" s="1"/>
  <c r="AS54" i="1"/>
  <c r="L50" i="1"/>
  <c r="AM50" i="1"/>
  <c r="AM49" i="1"/>
  <c r="L49" i="1"/>
  <c r="AM47" i="1"/>
  <c r="L47" i="1"/>
  <c r="L45" i="1"/>
  <c r="L44" i="1"/>
  <c r="F35" i="6" l="1"/>
  <c r="BB59" i="1" s="1"/>
  <c r="BB54" i="1" s="1"/>
  <c r="BC54" i="1"/>
  <c r="W32" i="1" s="1"/>
  <c r="J34" i="6"/>
  <c r="AW59" i="1" s="1"/>
  <c r="T85" i="6"/>
  <c r="T84" i="6" s="1"/>
  <c r="E74" i="6"/>
  <c r="F81" i="6"/>
  <c r="P85" i="6"/>
  <c r="P84" i="6" s="1"/>
  <c r="AU59" i="1" s="1"/>
  <c r="BK85" i="6"/>
  <c r="J85" i="6" s="1"/>
  <c r="J60" i="6" s="1"/>
  <c r="R85" i="2"/>
  <c r="BA54" i="1"/>
  <c r="J33" i="2"/>
  <c r="AV55" i="1" s="1"/>
  <c r="AT55" i="1" s="1"/>
  <c r="R85" i="3"/>
  <c r="J33" i="3"/>
  <c r="AV56" i="1" s="1"/>
  <c r="AT56" i="1" s="1"/>
  <c r="J88" i="5"/>
  <c r="J61" i="5" s="1"/>
  <c r="BK87" i="5"/>
  <c r="J106" i="5"/>
  <c r="J63" i="5" s="1"/>
  <c r="BK105" i="5"/>
  <c r="J105" i="5" s="1"/>
  <c r="J62" i="5" s="1"/>
  <c r="AY54" i="1"/>
  <c r="F33" i="3"/>
  <c r="AZ56" i="1" s="1"/>
  <c r="R85" i="4"/>
  <c r="AT57" i="1"/>
  <c r="R104" i="4"/>
  <c r="P85" i="2"/>
  <c r="AU55" i="1" s="1"/>
  <c r="P85" i="3"/>
  <c r="AU56" i="1" s="1"/>
  <c r="T104" i="2"/>
  <c r="T85" i="2" s="1"/>
  <c r="T104" i="3"/>
  <c r="T85" i="3" s="1"/>
  <c r="J33" i="6"/>
  <c r="AV59" i="1" s="1"/>
  <c r="F33" i="6"/>
  <c r="AZ59" i="1" s="1"/>
  <c r="BK520" i="4"/>
  <c r="J520" i="4" s="1"/>
  <c r="J65" i="4" s="1"/>
  <c r="F33" i="5"/>
  <c r="AZ58" i="1" s="1"/>
  <c r="F37" i="5"/>
  <c r="BD58" i="1" s="1"/>
  <c r="BD54" i="1" s="1"/>
  <c r="W33" i="1" s="1"/>
  <c r="T251" i="5"/>
  <c r="T105" i="5" s="1"/>
  <c r="T86" i="5" s="1"/>
  <c r="E48" i="2"/>
  <c r="BK86" i="2"/>
  <c r="BK104" i="2"/>
  <c r="J104" i="2" s="1"/>
  <c r="J62" i="2" s="1"/>
  <c r="E48" i="3"/>
  <c r="BK86" i="3"/>
  <c r="BK104" i="3"/>
  <c r="J104" i="3" s="1"/>
  <c r="J62" i="3" s="1"/>
  <c r="E48" i="4"/>
  <c r="BK86" i="4"/>
  <c r="P251" i="5"/>
  <c r="P105" i="5" s="1"/>
  <c r="P86" i="5" s="1"/>
  <c r="AU58" i="1" s="1"/>
  <c r="T293" i="5"/>
  <c r="T105" i="4"/>
  <c r="T134" i="4"/>
  <c r="E76" i="5"/>
  <c r="E48" i="5"/>
  <c r="J34" i="5"/>
  <c r="AW58" i="1" s="1"/>
  <c r="AT58" i="1" s="1"/>
  <c r="R106" i="5"/>
  <c r="R105" i="5" s="1"/>
  <c r="R86" i="5" s="1"/>
  <c r="P293" i="5"/>
  <c r="P850" i="5"/>
  <c r="J78" i="6"/>
  <c r="AT59" i="1" l="1"/>
  <c r="AZ54" i="1"/>
  <c r="W29" i="1" s="1"/>
  <c r="BK84" i="6"/>
  <c r="J84" i="6" s="1"/>
  <c r="AU54" i="1"/>
  <c r="AW54" i="1"/>
  <c r="AK30" i="1" s="1"/>
  <c r="W30" i="1"/>
  <c r="T104" i="4"/>
  <c r="T85" i="4" s="1"/>
  <c r="BK86" i="5"/>
  <c r="J86" i="5" s="1"/>
  <c r="J87" i="5"/>
  <c r="J60" i="5" s="1"/>
  <c r="J86" i="4"/>
  <c r="J60" i="4" s="1"/>
  <c r="J30" i="6"/>
  <c r="J59" i="6"/>
  <c r="BK85" i="2"/>
  <c r="J85" i="2" s="1"/>
  <c r="J86" i="2"/>
  <c r="J60" i="2" s="1"/>
  <c r="J86" i="3"/>
  <c r="J60" i="3" s="1"/>
  <c r="BK85" i="3"/>
  <c r="J85" i="3" s="1"/>
  <c r="BK104" i="4"/>
  <c r="J104" i="4" s="1"/>
  <c r="J62" i="4" s="1"/>
  <c r="W31" i="1"/>
  <c r="AX54" i="1"/>
  <c r="AV54" i="1" l="1"/>
  <c r="AK29" i="1" s="1"/>
  <c r="J39" i="6"/>
  <c r="AG59" i="1"/>
  <c r="AN59" i="1" s="1"/>
  <c r="J59" i="5"/>
  <c r="J30" i="5"/>
  <c r="J59" i="2"/>
  <c r="J30" i="2"/>
  <c r="BK85" i="4"/>
  <c r="J85" i="4" s="1"/>
  <c r="J59" i="3"/>
  <c r="J30" i="3"/>
  <c r="AT54" i="1" l="1"/>
  <c r="J39" i="3"/>
  <c r="AG56" i="1"/>
  <c r="AN56" i="1" s="1"/>
  <c r="J59" i="4"/>
  <c r="J30" i="4"/>
  <c r="AG58" i="1"/>
  <c r="AN58" i="1" s="1"/>
  <c r="J39" i="5"/>
  <c r="J39" i="2"/>
  <c r="AG55" i="1"/>
  <c r="AN55" i="1" l="1"/>
  <c r="AG57" i="1"/>
  <c r="AN57" i="1" s="1"/>
  <c r="J39" i="4"/>
  <c r="AG54" i="1" l="1"/>
  <c r="AN54" i="1" l="1"/>
  <c r="AK26" i="1"/>
  <c r="AK35" i="1" s="1"/>
</calcChain>
</file>

<file path=xl/sharedStrings.xml><?xml version="1.0" encoding="utf-8"?>
<sst xmlns="http://schemas.openxmlformats.org/spreadsheetml/2006/main" count="23602" uniqueCount="994">
  <si>
    <t>Export Komplet</t>
  </si>
  <si>
    <t>VZ</t>
  </si>
  <si>
    <t>2.0</t>
  </si>
  <si>
    <t/>
  </si>
  <si>
    <t>False</t>
  </si>
  <si>
    <t>{058df376-cbe5-4939-ae8a-0b70a69b3151}</t>
  </si>
  <si>
    <t>&gt;&gt;  skryté sloupce  &lt;&lt;</t>
  </si>
  <si>
    <t>0,01</t>
  </si>
  <si>
    <t>21</t>
  </si>
  <si>
    <t>15</t>
  </si>
  <si>
    <t>REKAPITULACE STAVBY</t>
  </si>
  <si>
    <t>v ---  níže se nacházejí doplnkové a pomocné údaje k sestavám  --- v</t>
  </si>
  <si>
    <t>Návod na vyplnění</t>
  </si>
  <si>
    <t>0,001</t>
  </si>
  <si>
    <t>Kód:</t>
  </si>
  <si>
    <t>1406Z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</si>
  <si>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</si>
  <si>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</si>
  <si>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podlahové krytiny z pvc - nemocnice Rychnov nad Kněžnou, Náchod, Broumov</t>
  </si>
  <si>
    <t>0,1</t>
  </si>
  <si>
    <t>KSO:</t>
  </si>
  <si>
    <t>CC-CZ:</t>
  </si>
  <si>
    <t>1</t>
  </si>
  <si>
    <t>Místo:</t>
  </si>
  <si>
    <t xml:space="preserve"> </t>
  </si>
  <si>
    <t>Datum:</t>
  </si>
  <si>
    <t>19. 5. 2020</t>
  </si>
  <si>
    <t>10</t>
  </si>
  <si>
    <t>100</t>
  </si>
  <si>
    <t>Zadavatel:</t>
  </si>
  <si>
    <t>IČ:</t>
  </si>
  <si>
    <t>70889546</t>
  </si>
  <si>
    <t>Královéhradecký kraj, Pivovarské nám. 1245, HK</t>
  </si>
  <si>
    <t>DIČ:</t>
  </si>
  <si>
    <t>CZ70889546</t>
  </si>
  <si>
    <t>Uchazeč:</t>
  </si>
  <si>
    <t>Vyplň údaj</t>
  </si>
  <si>
    <t>Projektant:</t>
  </si>
  <si>
    <t>28778626</t>
  </si>
  <si>
    <t xml:space="preserve">S atelier s.r.o., Palackého 920, 547 01 Náchod </t>
  </si>
  <si>
    <t>CZ28778626</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</si>
  <si>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</si>
  <si>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</si>
  <si>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</si>
  <si>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</si>
  <si>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</si>
  <si>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</si>
  <si>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</si>
  <si>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</si>
  <si>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</si>
  <si>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</si>
  <si>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</si>
  <si>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</si>
  <si>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</si>
  <si>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</si>
  <si>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</si>
  <si>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</si>
  <si>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</si>
  <si>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</si>
  <si>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</si>
  <si>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</si>
  <si>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</si>
  <si>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</si>
  <si>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</si>
  <si>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</si>
  <si>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</si>
  <si>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</si>
  <si>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</si>
  <si>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</si>
  <si>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</si>
  <si>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</si>
  <si>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</si>
  <si>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</si>
  <si>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</si>
  <si>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</si>
  <si>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</si>
  <si>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</si>
  <si>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</si>
  <si>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</si>
  <si>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</si>
  <si>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</si>
  <si>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</si>
  <si>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</si>
  <si>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</si>
  <si>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 xml:space="preserve">výměna podlahové krytiny z pvc - nemocnice Rychnov nad Kněžnou </t>
  </si>
  <si>
    <t>STA</t>
  </si>
  <si>
    <t>{b9e3ae68-8656-49ef-9b9b-55968c1fa008}</t>
  </si>
  <si>
    <t>2</t>
  </si>
  <si>
    <t xml:space="preserve">výměna podlahové krytiny z pvc - horní nemocnice Náchod </t>
  </si>
  <si>
    <t>{211340c1-9ece-4b5e-881d-f0d59edb1cae}</t>
  </si>
  <si>
    <t>3</t>
  </si>
  <si>
    <t xml:space="preserve">výměna podlahové krytiny z pvc - dolní nemocnice Náchod </t>
  </si>
  <si>
    <t>{987a2d91-a4c8-41e1-ac4e-69cbaf8a54f8}</t>
  </si>
  <si>
    <t>4</t>
  </si>
  <si>
    <t xml:space="preserve">výměna podlahové krytiny z pvc - nemocnice Broumov </t>
  </si>
  <si>
    <t>{79b06ca6-4d8e-41f0-9354-dc973460cb53}</t>
  </si>
  <si>
    <t>5</t>
  </si>
  <si>
    <t>vedlejší rozpočtové náklady</t>
  </si>
  <si>
    <t>{720b72d9-6bdd-4396-b857-6c205c2b6bef}</t>
  </si>
  <si>
    <t>KRYCÍ LIST SOUPISU PRACÍ</t>
  </si>
  <si>
    <t>Objekt:</t>
  </si>
  <si>
    <t xml:space="preserve">1 - výměna podlahové krytiny z pvc - nemocnice Rychnov nad Kněžnou </t>
  </si>
  <si>
    <t>Rychnov nad Kněžnou</t>
  </si>
  <si>
    <t>REKAPITULACE ČLENĚNÍ SOUPISU PRACÍ</t>
  </si>
  <si>
    <t>Kód dílu - Popis</t>
  </si>
  <si>
    <t>Cena celkem [CZK]</t>
  </si>
  <si>
    <t>-1</t>
  </si>
  <si>
    <t>HSV - Práce a dodávky HSV</t>
  </si>
  <si>
    <t xml:space="preserve">    997 - Přesun sutě</t>
  </si>
  <si>
    <t>PSV - Práce a dodávky PSV</t>
  </si>
  <si>
    <t xml:space="preserve">    767 - Konstrukce zámečnické</t>
  </si>
  <si>
    <t xml:space="preserve">    776 - Podlahy povlakové</t>
  </si>
  <si>
    <t xml:space="preserve">    777 - Podlahy lité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</si>
  <si>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</si>
  <si>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</si>
  <si>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</si>
  <si>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</si>
  <si>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</si>
  <si>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</si>
  <si>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</si>
  <si>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</si>
  <si>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</si>
  <si>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</si>
  <si>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</si>
  <si>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</si>
  <si>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</si>
  <si>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</si>
  <si>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</si>
  <si>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</si>
  <si>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997</t>
  </si>
  <si>
    <t>Přesun sutě</t>
  </si>
  <si>
    <t>K</t>
  </si>
  <si>
    <t>997013213</t>
  </si>
  <si>
    <t>Vnitrostaveništní doprava suti a vybouraných hmot vodorovně do 50 m svisle ručně (nošením po schodech) pro budovy a haly výšky přes 9 do 12 m</t>
  </si>
  <si>
    <t>t</t>
  </si>
  <si>
    <t>CS ÚRS 2019 01</t>
  </si>
  <si>
    <t>-1432825847</t>
  </si>
  <si>
    <t>PSC</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</si>
  <si>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</si>
  <si>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997013219</t>
  </si>
  <si>
    <t>Vnitrostaveništní doprava suti a vybouraných hmot vodorovně do 50 m Příplatek k cenám -3111 až -3217 za zvětšenou vodorovnou dopravu přes vymezenou dopravní vzdálenost za každých dalších i započatých 10 m</t>
  </si>
  <si>
    <t>-863655739</t>
  </si>
  <si>
    <t>VV</t>
  </si>
  <si>
    <t>+ 50 m</t>
  </si>
  <si>
    <t>1,165*5</t>
  </si>
  <si>
    <t>Součet</t>
  </si>
  <si>
    <t>997013501</t>
  </si>
  <si>
    <t>Odvoz suti a vybouraných hmot na skládku nebo meziskládku se složením, na vzdálenost do 1 km</t>
  </si>
  <si>
    <t>1308070056</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</si>
  <si>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</si>
  <si>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997013511</t>
  </si>
  <si>
    <t>Odvoz suti a vybouraných hmot z meziskládky na skládku s naložením a se složením, na vzdálenost do 1 km</t>
  </si>
  <si>
    <t>440313219</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</si>
  <si>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</si>
  <si>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+20 km</t>
  </si>
  <si>
    <t>1,165*20</t>
  </si>
  <si>
    <t>997013813</t>
  </si>
  <si>
    <t>Poplatek za uložení stavebního odpadu na skládce (skládkovné) z plastických hmot zatříděného do Katalogu odpadů pod kódem 170 203</t>
  </si>
  <si>
    <t>727213714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</si>
  <si>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</si>
  <si>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PSV</t>
  </si>
  <si>
    <t>Práce a dodávky PSV</t>
  </si>
  <si>
    <t>767</t>
  </si>
  <si>
    <t>Konstrukce zámečnické</t>
  </si>
  <si>
    <t>6</t>
  </si>
  <si>
    <t>767000001x</t>
  </si>
  <si>
    <t xml:space="preserve">DOD+MTZ nerezový přejezdný práh š. 100 mm, tl. 1 mm </t>
  </si>
  <si>
    <t>bm</t>
  </si>
  <si>
    <t>16</t>
  </si>
  <si>
    <t>-522835118</t>
  </si>
  <si>
    <t xml:space="preserve">Blok A II.np </t>
  </si>
  <si>
    <t>sesterna</t>
  </si>
  <si>
    <t>0,8</t>
  </si>
  <si>
    <t>1,1</t>
  </si>
  <si>
    <t>pokoj č.1</t>
  </si>
  <si>
    <t>pokoj č.2</t>
  </si>
  <si>
    <t>pokoj č.3</t>
  </si>
  <si>
    <t>pokoj č.5</t>
  </si>
  <si>
    <t>pokoj č.6</t>
  </si>
  <si>
    <t>pokoj č.8</t>
  </si>
  <si>
    <t>pokoj č.9</t>
  </si>
  <si>
    <t>pokoj č.10</t>
  </si>
  <si>
    <t>0,6</t>
  </si>
  <si>
    <t xml:space="preserve">Blok B I.np </t>
  </si>
  <si>
    <t>ambulance</t>
  </si>
  <si>
    <t>(1,1)*4</t>
  </si>
  <si>
    <t xml:space="preserve">Blok B II.np </t>
  </si>
  <si>
    <t>rehabilitace</t>
  </si>
  <si>
    <t>(1,1)*2</t>
  </si>
  <si>
    <t>pokoj č.12</t>
  </si>
  <si>
    <t>pokoj č.14</t>
  </si>
  <si>
    <t>pokoj č.17</t>
  </si>
  <si>
    <t>pokoj č.18</t>
  </si>
  <si>
    <t xml:space="preserve">Blok B III.np </t>
  </si>
  <si>
    <t>JIP, sklad, DMZ</t>
  </si>
  <si>
    <t>0,7</t>
  </si>
  <si>
    <t>(0,8)*3</t>
  </si>
  <si>
    <t>(0,9)*2</t>
  </si>
  <si>
    <t>1,45</t>
  </si>
  <si>
    <t>7</t>
  </si>
  <si>
    <t>998767201</t>
  </si>
  <si>
    <t>Přesun hmot pro zámečnické konstrukce stanovený procentní sazbou (%) z ceny vodorovná dopravní vzdálenost do 50 m v objektech výšky do 6 m</t>
  </si>
  <si>
    <t>%</t>
  </si>
  <si>
    <t>-1552935272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</si>
  <si>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</si>
  <si>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8</t>
  </si>
  <si>
    <t>998767294</t>
  </si>
  <si>
    <t>Přesun hmot pro zámečnické konstrukce stanovený procentní sazbou (%) z ceny Příplatek k cenám za zvětšený přesun přes vymezenou největší dopravní vzdálenost do 1000 m</t>
  </si>
  <si>
    <t>-1954274263</t>
  </si>
  <si>
    <t>776</t>
  </si>
  <si>
    <t>Podlahy povlakové</t>
  </si>
  <si>
    <t>9</t>
  </si>
  <si>
    <t>776000001</t>
  </si>
  <si>
    <t>DOD obrubového žlabu 20/20 mm</t>
  </si>
  <si>
    <t>m</t>
  </si>
  <si>
    <t>-346018766</t>
  </si>
  <si>
    <t>P</t>
  </si>
  <si>
    <t>Poznámka k položce:_x000D_
a čepcového těsnění (C8)</t>
  </si>
  <si>
    <t>Blok B I.np</t>
  </si>
  <si>
    <t>(0,1+0,65+1,7+0,1+0,1+0,1+0,1+2,45+3,2+0,2+0,35+0,2+3,75+3,9+0,8+0,05+0,05+2,1+1,0+0,1+0,1+1,0+2,85+1,0+0,1)</t>
  </si>
  <si>
    <t>(0,4+0,35+0,4+0,35)</t>
  </si>
  <si>
    <t>27,55*1,05 'Přepočtené koeficientem množství</t>
  </si>
  <si>
    <t>776000002</t>
  </si>
  <si>
    <t xml:space="preserve">MTZ zakončení podlahové krytiny na zdivu s obkladem formou fabionu s požitím obrubového žlabu </t>
  </si>
  <si>
    <t>-375363534</t>
  </si>
  <si>
    <t>11</t>
  </si>
  <si>
    <t>776000003</t>
  </si>
  <si>
    <t>MTZ zakončení podlahové krytiny na zdivo formou fabionu - příplatek na úpravu v koutech</t>
  </si>
  <si>
    <t>ks</t>
  </si>
  <si>
    <t>-1341029190</t>
  </si>
  <si>
    <t>13</t>
  </si>
  <si>
    <t>12</t>
  </si>
  <si>
    <t>776000004</t>
  </si>
  <si>
    <t>MTZ zakončení podlahové krytiny na zdivu formou fabionu - příplatek za úpravu na rozích</t>
  </si>
  <si>
    <t>-482975115</t>
  </si>
  <si>
    <t>776000005</t>
  </si>
  <si>
    <t>DOD polychloroprénové kontaktní lepidlo pro podlahoviny a tvarovky z PVC</t>
  </si>
  <si>
    <t>kg</t>
  </si>
  <si>
    <t>-886367587</t>
  </si>
  <si>
    <t>bm 0,1 kg</t>
  </si>
  <si>
    <t>28,928*0,1</t>
  </si>
  <si>
    <t>14</t>
  </si>
  <si>
    <t>776000011</t>
  </si>
  <si>
    <t>MTZ čepcového těsnění C7 (bílé) - stěna</t>
  </si>
  <si>
    <t>193241403</t>
  </si>
  <si>
    <t>776000012</t>
  </si>
  <si>
    <t>DOD čepcového těsnění C7 (bílé) - stěna</t>
  </si>
  <si>
    <t>141690528</t>
  </si>
  <si>
    <t>776201811</t>
  </si>
  <si>
    <t>Demontáž povlakových podlahovin lepených ručně bez podložky</t>
  </si>
  <si>
    <t>m2</t>
  </si>
  <si>
    <t>-1966346648</t>
  </si>
  <si>
    <t>20,95</t>
  </si>
  <si>
    <t>11,5</t>
  </si>
  <si>
    <t>20,0</t>
  </si>
  <si>
    <t>15,0</t>
  </si>
  <si>
    <t>16,15</t>
  </si>
  <si>
    <t>15,5</t>
  </si>
  <si>
    <t>31,0</t>
  </si>
  <si>
    <t>10,6</t>
  </si>
  <si>
    <t>14,05</t>
  </si>
  <si>
    <t>40,9</t>
  </si>
  <si>
    <t>20,75</t>
  </si>
  <si>
    <t>23,4</t>
  </si>
  <si>
    <t>18,4</t>
  </si>
  <si>
    <t>21,45</t>
  </si>
  <si>
    <t>16,4</t>
  </si>
  <si>
    <t>JIP</t>
  </si>
  <si>
    <t>100,35</t>
  </si>
  <si>
    <t>sklad</t>
  </si>
  <si>
    <t>6,7</t>
  </si>
  <si>
    <t>DMZ</t>
  </si>
  <si>
    <t>19,5</t>
  </si>
  <si>
    <t>17</t>
  </si>
  <si>
    <t>776410811</t>
  </si>
  <si>
    <t>Demontáž soklíků nebo lišt pryžových nebo plastových</t>
  </si>
  <si>
    <t>-2083149945</t>
  </si>
  <si>
    <t>(1,3+0,15+0,1+0,1+0,15+3,25+0,85+0,05+1,5+0,05+1,4+4,85+0,95+0,95+0,55+0,55+0,25+0,6)</t>
  </si>
  <si>
    <t>(0,1+3,05+0,2+0,05+1,55+0,05+0,95+3,95+0,25+0,3+2,45)</t>
  </si>
  <si>
    <t>(7,4+2,7+6,15+0,15+2,7)</t>
  </si>
  <si>
    <t>(0,15+0,15+5,65+2,6+5,65+0,2+0,15+0,15+1,0)</t>
  </si>
  <si>
    <t>(5,8+0,4+0,05+1,5+0,05+0,95+4,65+0,4+1,15+0,4+0,95)</t>
  </si>
  <si>
    <t>(1,15+0,9+4,65+0,75+0,05+1,5+0,05+0,6+5,65+0,4+0,15+0,3+0,15)</t>
  </si>
  <si>
    <t>(0,3+0,5+1,05+0,35+4,25+0,8+0,05+4,0+0,05+0,6+1,15+0,05+4,0+0,05+0,45+4,05+0,1)</t>
  </si>
  <si>
    <t>(3,7+0,75+0,05+1,45+0,5+0,65+3,7+0,85+0,9)</t>
  </si>
  <si>
    <t>(0,05+3,95+3,15+2,9+1,05+1,05+0,8+1,1+0,25+1,0)</t>
  </si>
  <si>
    <t>(3,8+0,35+3,95+5,25+2,3+0,55)</t>
  </si>
  <si>
    <t>(5,8+3,95+5,8+1,15+0,35+0,1+0,1+0,35+1,5)</t>
  </si>
  <si>
    <t>(5,75+0,95+0,15+1,2+0,15+0,95+5,75+0,6+0,25+0,55+0,45+0,05+0,05+0,45+0,75)</t>
  </si>
  <si>
    <t>(5,75+3,75+5,75+1,35+0,05+0,25+0,5+0,25+0,75)</t>
  </si>
  <si>
    <t>(5,75+2,85+5,75+0,85+0,9)</t>
  </si>
  <si>
    <t>(0,075+0,45+0,9+0,2+1,55+0,4+0,45+0,3+1,0+0,3+2,7+0,65+1,1+0,15+0,05+0,25+1,2+0,8+0,2+0,1+0,1+0,65+0,1+0,1+1,0+0,55+0,8+1,55+0,2+0,05+0,05+0,2+0,75)</t>
  </si>
  <si>
    <t>(10,05+1,0+0,45+0,45+0,075)</t>
  </si>
  <si>
    <t>(5,0+3,3+0,1+0,1+0,4+0,1+3,65)</t>
  </si>
  <si>
    <t>(3,1+4,25+0,9+0,45+1,8+0,5+2,0+0,2+1,1+0,2+0,2)</t>
  </si>
  <si>
    <t>(1,8+0,1+0,45+0,8+3,3+0,8+1,6+0,4+0,5)</t>
  </si>
  <si>
    <t>(3,25+0,5+0,75+3,25+0,5+1,0)</t>
  </si>
  <si>
    <t>(3,5+2,0+0,55+0,1+0,45+1,9+1,4+2,8+0,2+0,225+0,2+3,65+3,9)</t>
  </si>
  <si>
    <t>18</t>
  </si>
  <si>
    <t>776991821</t>
  </si>
  <si>
    <t>Ostatní práce odstranění lepidla ručně z podlah</t>
  </si>
  <si>
    <t>-448968981</t>
  </si>
  <si>
    <t>19</t>
  </si>
  <si>
    <t>776111112</t>
  </si>
  <si>
    <t>Příprava podkladu broušení podlah nového podkladu betonového</t>
  </si>
  <si>
    <t>-1065973335</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</si>
  <si>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</si>
  <si>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20</t>
  </si>
  <si>
    <t>776111311</t>
  </si>
  <si>
    <t>Příprava podkladu vysátí podlah</t>
  </si>
  <si>
    <t>54900613</t>
  </si>
  <si>
    <t>20,95*2</t>
  </si>
  <si>
    <t>11,5*2</t>
  </si>
  <si>
    <t>20,0*2</t>
  </si>
  <si>
    <t>15,0*2</t>
  </si>
  <si>
    <t>16,15*2</t>
  </si>
  <si>
    <t>15,5*2</t>
  </si>
  <si>
    <t>31,0*2</t>
  </si>
  <si>
    <t>10,6*2</t>
  </si>
  <si>
    <t>14,05*2</t>
  </si>
  <si>
    <t>40,9*2</t>
  </si>
  <si>
    <t>20,75*2</t>
  </si>
  <si>
    <t>23,4*2</t>
  </si>
  <si>
    <t>18,4*2</t>
  </si>
  <si>
    <t>21,45*2</t>
  </si>
  <si>
    <t>16,4*2</t>
  </si>
  <si>
    <t>100,35*2</t>
  </si>
  <si>
    <t>6,7*2</t>
  </si>
  <si>
    <t>19,5*2</t>
  </si>
  <si>
    <t>776121311</t>
  </si>
  <si>
    <t>Příprava podkladu penetrace vodou ředitelná na savý podklad (válečkováním) ředěná v poměru 1:1 podlah</t>
  </si>
  <si>
    <t>1052196899</t>
  </si>
  <si>
    <t>22</t>
  </si>
  <si>
    <t>776141121</t>
  </si>
  <si>
    <t>Příprava podkladu vyrovnání samonivelační stěrkou podlah min.pevnosti 30 MPa, tloušťky do 3 mm</t>
  </si>
  <si>
    <t>-1410564884</t>
  </si>
  <si>
    <t>23</t>
  </si>
  <si>
    <t>776141124</t>
  </si>
  <si>
    <t>Příprava podkladu vyrovnání samonivelační stěrkou podlah min.pevnosti 30 MPa, tloušťky přes 8 do 10 mm</t>
  </si>
  <si>
    <t>-968505315</t>
  </si>
  <si>
    <t>hrubá vysprávka podkladu</t>
  </si>
  <si>
    <t>20% plochy</t>
  </si>
  <si>
    <t>422,6*0,2</t>
  </si>
  <si>
    <t>24</t>
  </si>
  <si>
    <t>776221111</t>
  </si>
  <si>
    <t>Montáž podlahovin z PVC lepením standardním lepidlem z pásů standardních</t>
  </si>
  <si>
    <t>-2087356773</t>
  </si>
  <si>
    <t>25</t>
  </si>
  <si>
    <t>M</t>
  </si>
  <si>
    <t>28411020</t>
  </si>
  <si>
    <t>PVC homogenní zátěžová tl 2,00 mm, úprava PUR, třída zátěže 34/43, hmotnost 3200g/m2, hořlavost Bfl S1,</t>
  </si>
  <si>
    <t>32</t>
  </si>
  <si>
    <t>52898620</t>
  </si>
  <si>
    <t>322,25*1,1 'Přepočtené koeficientem množství</t>
  </si>
  <si>
    <t>26</t>
  </si>
  <si>
    <t>776221221</t>
  </si>
  <si>
    <t>Montáž podlahovin z PVC lepením standardním lepidlem ze čtverců elektrostaticky vodivých</t>
  </si>
  <si>
    <t>1403695832</t>
  </si>
  <si>
    <t>27</t>
  </si>
  <si>
    <t>28411045</t>
  </si>
  <si>
    <t>PVC homogenní elektricky vodivá neválcovaná tl 2,00mm, čtverce 615x615mm, R 0,05-1MΩ, rozměrová stálost 0,05%, otlak do 0,035mm</t>
  </si>
  <si>
    <t>260040464</t>
  </si>
  <si>
    <t>100,35*1,1 'Přepočtené koeficientem množství</t>
  </si>
  <si>
    <t>28</t>
  </si>
  <si>
    <t>776992111</t>
  </si>
  <si>
    <t>Ostatní práce montáž zemnícího pásku</t>
  </si>
  <si>
    <t>-87901752</t>
  </si>
  <si>
    <t xml:space="preserve">Poznámka k souboru cen:_x000D_
1. V ceně 776 99-1121 jsou započteny náklady na vysátí podlahy a setření vlhkým mopem._x000D_
2. V ceně 776 99-1141 jsou započteny i náklady na dodání pasty._x000D_
</t>
  </si>
  <si>
    <t>5,0 bm(m2</t>
  </si>
  <si>
    <t>100,35*5</t>
  </si>
  <si>
    <t>29</t>
  </si>
  <si>
    <t>19620200</t>
  </si>
  <si>
    <t>pásek Cu samolepící  pro lepení vodivých podlahovin</t>
  </si>
  <si>
    <t>-955768816</t>
  </si>
  <si>
    <t>501,75*1,02 'Přepočtené koeficientem množství</t>
  </si>
  <si>
    <t>30</t>
  </si>
  <si>
    <t>776411111</t>
  </si>
  <si>
    <t>Montáž soklíků lepením obvodových, výšky do 80 mm</t>
  </si>
  <si>
    <t>1814841505</t>
  </si>
  <si>
    <t>31</t>
  </si>
  <si>
    <t>28411003</t>
  </si>
  <si>
    <t>lišta soklová PVC 30x30mm</t>
  </si>
  <si>
    <t>1399786013</t>
  </si>
  <si>
    <t>333,575*1,02 'Přepočtené koeficientem množství</t>
  </si>
  <si>
    <t>776223111</t>
  </si>
  <si>
    <t>Montáž podlahovin z PVC spoj podlah svařováním za tepla (včetně frézování)</t>
  </si>
  <si>
    <t>1201342327</t>
  </si>
  <si>
    <t>(3,75)*3</t>
  </si>
  <si>
    <t>(2,7)*2</t>
  </si>
  <si>
    <t>(2,7)*4</t>
  </si>
  <si>
    <t>(2,6)*3</t>
  </si>
  <si>
    <t>(2,85)*3</t>
  </si>
  <si>
    <t>(5,4)*3</t>
  </si>
  <si>
    <t>(2,1+3,15+1,5)</t>
  </si>
  <si>
    <t>(8,2)*3</t>
  </si>
  <si>
    <t>(3,95)*3</t>
  </si>
  <si>
    <t>(3,1)*3</t>
  </si>
  <si>
    <t>(2,05)*2</t>
  </si>
  <si>
    <t>(3,9)*3</t>
  </si>
  <si>
    <t>33</t>
  </si>
  <si>
    <t>776991141</t>
  </si>
  <si>
    <t>Ostatní práce údržba nových podlahovin po pokládce pastování a leštění ručně</t>
  </si>
  <si>
    <t>-1502254806</t>
  </si>
  <si>
    <t>34</t>
  </si>
  <si>
    <t>998776101</t>
  </si>
  <si>
    <t>Přesun hmot pro podlahy povlakové stanovený z hmotnosti přesunovaného materiálu vodorovná dopravní vzdálenost do 50 m v objektech výšky do 6 m</t>
  </si>
  <si>
    <t>1261437146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</si>
  <si>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</si>
  <si>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35</t>
  </si>
  <si>
    <t>998776181</t>
  </si>
  <si>
    <t>Přesun hmot pro podlahy povlakové stanovený z hmotnosti přesunovaného materiálu Příplatek k cenám za přesun prováděný bez použití mechanizace pro jakoukoliv výšku objektu</t>
  </si>
  <si>
    <t>-160803070</t>
  </si>
  <si>
    <t>777</t>
  </si>
  <si>
    <t>Podlahy lité</t>
  </si>
  <si>
    <t>36</t>
  </si>
  <si>
    <t>777000001</t>
  </si>
  <si>
    <t>DOD+MTZ sešívání trhlin v konstrukci podlahy epoxidovou stěrkou a ocelovými sponami (předpoklad)</t>
  </si>
  <si>
    <t>1947609142</t>
  </si>
  <si>
    <t>37</t>
  </si>
  <si>
    <t>777111131</t>
  </si>
  <si>
    <t>Příprava podkladu před provedením litých podlah frézování</t>
  </si>
  <si>
    <t>342742435</t>
  </si>
  <si>
    <t>38</t>
  </si>
  <si>
    <t>998777202</t>
  </si>
  <si>
    <t>Přesun hmot pro podlahy lité stanovený procentní sazbou (%) z ceny vodorovná dopravní vzdálenost do 50 m v objektech výšky přes 6 do 12 m</t>
  </si>
  <si>
    <t>862680368</t>
  </si>
  <si>
    <t>39</t>
  </si>
  <si>
    <t>998777294</t>
  </si>
  <si>
    <t>Přesun hmot pro podlahy lité stanovený procentní sazbou (%) z ceny Příplatek k cenám za zvětšený přesun přes vymezenou největší dopravní vzdálenost do 1000 m</t>
  </si>
  <si>
    <t>-276150485</t>
  </si>
  <si>
    <t xml:space="preserve">2 - výměna podlahové krytiny z pvc - horní nemocnice Náchod </t>
  </si>
  <si>
    <t>Náchod</t>
  </si>
  <si>
    <t>-1145167605</t>
  </si>
  <si>
    <t>-1803361837</t>
  </si>
  <si>
    <t>0,566*5</t>
  </si>
  <si>
    <t>2012355142</t>
  </si>
  <si>
    <t>-1461060000</t>
  </si>
  <si>
    <t>+ 16 km</t>
  </si>
  <si>
    <t>0,566*16</t>
  </si>
  <si>
    <t>-950007717</t>
  </si>
  <si>
    <t>-1387457509</t>
  </si>
  <si>
    <t>hlavní pavilon</t>
  </si>
  <si>
    <t>II.np</t>
  </si>
  <si>
    <t xml:space="preserve">pokoj sester m.č. 222 </t>
  </si>
  <si>
    <t>III.np</t>
  </si>
  <si>
    <t>denní místnost zaměstnanců</t>
  </si>
  <si>
    <t xml:space="preserve">pokoj m.č. 306 </t>
  </si>
  <si>
    <t xml:space="preserve">pokoj m.č. 314 </t>
  </si>
  <si>
    <t xml:space="preserve">pokoj m.č. 315 </t>
  </si>
  <si>
    <t xml:space="preserve">pokoj m.č. 317 </t>
  </si>
  <si>
    <t>pokoj m.č. 321</t>
  </si>
  <si>
    <t>pokoj m.č. 322</t>
  </si>
  <si>
    <t>-1795101025</t>
  </si>
  <si>
    <t>-2093118120</t>
  </si>
  <si>
    <t>1329295714</t>
  </si>
  <si>
    <t>I.np</t>
  </si>
  <si>
    <t>vrátnice</t>
  </si>
  <si>
    <t>9,7</t>
  </si>
  <si>
    <t>21,15</t>
  </si>
  <si>
    <t>15,85</t>
  </si>
  <si>
    <t>13,5</t>
  </si>
  <si>
    <t>32,5</t>
  </si>
  <si>
    <t>15,2</t>
  </si>
  <si>
    <t>32,25</t>
  </si>
  <si>
    <t>22,75</t>
  </si>
  <si>
    <t>42,0</t>
  </si>
  <si>
    <t>-772873018</t>
  </si>
  <si>
    <t>9,7*2</t>
  </si>
  <si>
    <t>21,15*2</t>
  </si>
  <si>
    <t>15,85*2</t>
  </si>
  <si>
    <t>13,5*2</t>
  </si>
  <si>
    <t>32,5*2</t>
  </si>
  <si>
    <t>15,2*2</t>
  </si>
  <si>
    <t>32,25*2</t>
  </si>
  <si>
    <t>22,75*2</t>
  </si>
  <si>
    <t>42,0*2</t>
  </si>
  <si>
    <t>1823540615</t>
  </si>
  <si>
    <t>776121311x</t>
  </si>
  <si>
    <t>Penetrace savého podkladu povlakových podlah - dvousložková penetrace (podklad xylolid)</t>
  </si>
  <si>
    <t>-1946402172</t>
  </si>
  <si>
    <t>-1365918296</t>
  </si>
  <si>
    <t>-1368178145</t>
  </si>
  <si>
    <t>204,9*0,2</t>
  </si>
  <si>
    <t>-2047932088</t>
  </si>
  <si>
    <t>1834824065</t>
  </si>
  <si>
    <t>1975748289</t>
  </si>
  <si>
    <t>204,9*1,1 'Přepočtené koeficientem množství</t>
  </si>
  <si>
    <t>-916252144</t>
  </si>
  <si>
    <t>3,05*2</t>
  </si>
  <si>
    <t>3,3*4</t>
  </si>
  <si>
    <t>2,8*3</t>
  </si>
  <si>
    <t>2,4*3</t>
  </si>
  <si>
    <t>5,8*3</t>
  </si>
  <si>
    <t>2,7*3</t>
  </si>
  <si>
    <t>5,7*3</t>
  </si>
  <si>
    <t>3,5*4</t>
  </si>
  <si>
    <t>5,45*5</t>
  </si>
  <si>
    <t>1996896682</t>
  </si>
  <si>
    <t>(3,0+0,35+10,5+0,35+3,05+3,0+1,6+0,2+0,1+0,1+0,2+0,5)</t>
  </si>
  <si>
    <t>(0,7+0,6+0,05+5,75+0,05+0,05+0,5+0,15+2,25+0,15+0,45+0,05+0,05+5,85+0,55+0,5+0,9)</t>
  </si>
  <si>
    <t>(0,85+5,45+0,3+0,15+0,105+0,25+1,05+0,4+0,4+5,45+0,85)</t>
  </si>
  <si>
    <t>(0,7+5,55+0,35+0,1+1,85+0,1+0,2+5,55+0,6)</t>
  </si>
  <si>
    <t>(3,6+5,45+0,4+0,4+1,1+0,2+0,9+0,15+0,9+0,15+0,95+0,25+1,1+0,4+0,45+5,15+0,9+0,3+0,2)</t>
  </si>
  <si>
    <t>(1,1+5,45+0,3+0,4+1,05+0,3+0,95+0,15+0,4+5,4+0,5)</t>
  </si>
  <si>
    <t>(0,85+5,45+0,35+0,4+1,1+0,25+0,95+0,15+0,85+0,15+0,95+0,25+1,1+0,4+0,4+5,45+3,75)</t>
  </si>
  <si>
    <t>(0,7+0,1+0,4+0,75+0,1+5,5+0,1+0,1+0,55+0,2+2,2+0,2+0,55+0,1+0,1+5,95+0,25+0,3+0,25+0,1+0,7)</t>
  </si>
  <si>
    <t>(0,7+0,1+1,5+7,55+0,2+0,15+1,95+0,15+1,1+0,15+2,0+0,15+0,15+7,55+1,5+0,1+0,7)</t>
  </si>
  <si>
    <t>372930974</t>
  </si>
  <si>
    <t>-1096795722</t>
  </si>
  <si>
    <t>178,455*1,02 'Přepočtené koeficientem množství</t>
  </si>
  <si>
    <t>172718853</t>
  </si>
  <si>
    <t>-57165587</t>
  </si>
  <si>
    <t>-244423289</t>
  </si>
  <si>
    <t>-31442896</t>
  </si>
  <si>
    <t>1548327063</t>
  </si>
  <si>
    <t>vrátníce, hlavní pavilon - II.np, III.np</t>
  </si>
  <si>
    <t>60,0</t>
  </si>
  <si>
    <t>-285113761</t>
  </si>
  <si>
    <t>1847535202</t>
  </si>
  <si>
    <t>-1704619682</t>
  </si>
  <si>
    <t xml:space="preserve">3 - výměna podlahové krytiny z pvc - dolní nemocnice Náchod </t>
  </si>
  <si>
    <t>-1045927049</t>
  </si>
  <si>
    <t>-622678915</t>
  </si>
  <si>
    <t>0,397*5</t>
  </si>
  <si>
    <t>-148058430</t>
  </si>
  <si>
    <t>-1451651377</t>
  </si>
  <si>
    <t>+ 15 km</t>
  </si>
  <si>
    <t>0,397*15</t>
  </si>
  <si>
    <t>1253154352</t>
  </si>
  <si>
    <t>-1619318283</t>
  </si>
  <si>
    <t>kuchyně</t>
  </si>
  <si>
    <t xml:space="preserve">denní místnost zaměstnanců </t>
  </si>
  <si>
    <t>pavilon ARO - urologické oddělení</t>
  </si>
  <si>
    <t>denní místnost zaměstnanců m.č. 242</t>
  </si>
  <si>
    <t>(0,8+0,6+0,8)</t>
  </si>
  <si>
    <t xml:space="preserve">pracovna sester m.č. 244 </t>
  </si>
  <si>
    <t>(0,8+1,1)</t>
  </si>
  <si>
    <t>ambulantní pavilon - neuroplgické oddělení</t>
  </si>
  <si>
    <t>IV.np</t>
  </si>
  <si>
    <t xml:space="preserve">vyšetřovna EMG m.č. 402 </t>
  </si>
  <si>
    <t>vyšetřovna č.2 m.č. 403</t>
  </si>
  <si>
    <t>vyšetřovna EEG m.č. 405</t>
  </si>
  <si>
    <t>vyšetřovna č.1 m.č. 427</t>
  </si>
  <si>
    <t>rehabilitace m.č. 428</t>
  </si>
  <si>
    <t>-1609087776</t>
  </si>
  <si>
    <t>-2092895801</t>
  </si>
  <si>
    <t>1344517941</t>
  </si>
  <si>
    <t>(0,55+6,0+2,5+6,0+0,85)</t>
  </si>
  <si>
    <t>(0,5+0,3+0,3+5,7+3,0+5,6+0,6+0,4+0,5)</t>
  </si>
  <si>
    <t>(1,0+6,0+3,05+0,4+0,4+0,4+0,3+4,4+1,0+0,1+1,0+1,0+0,7+0,5+0,95)</t>
  </si>
  <si>
    <t>(1,85+1,0+1,25+0,1+1,1+2,3+0,4+0,3+2,6+2,0+0,1+2,0+2,5+0,3+0,4+1,5+0,25+0,35+1,3+1,0+3,2)</t>
  </si>
  <si>
    <t>(0,4+0,45+0,3+0,3+0,8+3,25+1,1+0,3+0,5+3,2+4,65+1,7)</t>
  </si>
  <si>
    <t>96,75*1,05 'Přepočtené koeficientem množství</t>
  </si>
  <si>
    <t>-870784628</t>
  </si>
  <si>
    <t>-1890664462</t>
  </si>
  <si>
    <t>1976427313</t>
  </si>
  <si>
    <t>1453411830</t>
  </si>
  <si>
    <t>(0,55+6,0+2,5+6,0+0,85)*0,1</t>
  </si>
  <si>
    <t>(0,5+0,3+0,3+5,7+3,0+5,6+0,6+0,4+0,5)*0,1</t>
  </si>
  <si>
    <t>(1,0+6,0+3,05+0,4+0,4+0,4+0,3+4,4+1,0+0,1+1,0+1,0+0,7+0,5+0,95)*0,1</t>
  </si>
  <si>
    <t>(1,85+1,0+1,25+0,1+1,1+2,3+0,4+0,3+2,6+2,0+0,1+2,0+2,5+0,3+0,4+1,5+0,25+0,35+1,3+1,0+3,2)*0,1</t>
  </si>
  <si>
    <t>(0,4+0,45+0,3+0,3+0,8+3,25+1,1+0,3+0,5+3,2+4,65+1,7)*0,1</t>
  </si>
  <si>
    <t>1658748400</t>
  </si>
  <si>
    <t>-759566037</t>
  </si>
  <si>
    <t>-413018431</t>
  </si>
  <si>
    <t>11,9</t>
  </si>
  <si>
    <t>17,7</t>
  </si>
  <si>
    <t>21,8</t>
  </si>
  <si>
    <t>23,0</t>
  </si>
  <si>
    <t>18,7</t>
  </si>
  <si>
    <t>-1555184082</t>
  </si>
  <si>
    <t>(0,1+0,1+0,3+4,6+2,65+4,7+2,05+1,3+1,1+0,1)</t>
  </si>
  <si>
    <t>(0,1+1,4+0,1+0,1+1,6+2,7+0,4+1,2+1,9+3,95+0,1+0,1+2,1+0,1)</t>
  </si>
  <si>
    <t>(0,2+0,9+6,0+2,9+3,4+1,8+0,8+0,2)</t>
  </si>
  <si>
    <t>-137410726</t>
  </si>
  <si>
    <t>1578695078</t>
  </si>
  <si>
    <t>-196370307</t>
  </si>
  <si>
    <t>11,9*2</t>
  </si>
  <si>
    <t>17,7*2</t>
  </si>
  <si>
    <t>21,8*2</t>
  </si>
  <si>
    <t>23,0*2</t>
  </si>
  <si>
    <t>18,7*2</t>
  </si>
  <si>
    <t>46792223</t>
  </si>
  <si>
    <t>-1889031924</t>
  </si>
  <si>
    <t>2104058052</t>
  </si>
  <si>
    <t>141,3*0,2</t>
  </si>
  <si>
    <t>2132886199</t>
  </si>
  <si>
    <t>Mezisoučet</t>
  </si>
  <si>
    <t>-313728251</t>
  </si>
  <si>
    <t>podlaha</t>
  </si>
  <si>
    <t>45,1</t>
  </si>
  <si>
    <t>45,1*1,1 'Přepočtené koeficientem množství</t>
  </si>
  <si>
    <t>28411020x</t>
  </si>
  <si>
    <t>PVC homogenní zátěžové tl. 2,0 mm, s křemičitým vsypem VM20, R10</t>
  </si>
  <si>
    <t>714948173</t>
  </si>
  <si>
    <t>96,2</t>
  </si>
  <si>
    <t>sokl</t>
  </si>
  <si>
    <t>101,588*0,2</t>
  </si>
  <si>
    <t>116,518*1,1 'Přepočtené koeficientem množství</t>
  </si>
  <si>
    <t>1746084026</t>
  </si>
  <si>
    <t>3,15*3</t>
  </si>
  <si>
    <t>2,5*2</t>
  </si>
  <si>
    <t>1,0*1</t>
  </si>
  <si>
    <t>2,9*4</t>
  </si>
  <si>
    <t>2,5*3</t>
  </si>
  <si>
    <t>3,0*3</t>
  </si>
  <si>
    <t>3,75*3</t>
  </si>
  <si>
    <t>3,7*4</t>
  </si>
  <si>
    <t>4,3*3</t>
  </si>
  <si>
    <t>13924321</t>
  </si>
  <si>
    <t>2066498216</t>
  </si>
  <si>
    <t>49,05*1,02 'Přepočtené koeficientem množství</t>
  </si>
  <si>
    <t>-1534181290</t>
  </si>
  <si>
    <t>-1886830797</t>
  </si>
  <si>
    <t>-1066438700</t>
  </si>
  <si>
    <t>-1705131613</t>
  </si>
  <si>
    <t>kuchyň  - II.np, pavilon ARO - III.np, ambulantní pavilon - IV.np</t>
  </si>
  <si>
    <t>40,0</t>
  </si>
  <si>
    <t>904350635</t>
  </si>
  <si>
    <t>-433454478</t>
  </si>
  <si>
    <t>-1403654533</t>
  </si>
  <si>
    <t xml:space="preserve">4 - výměna podlahové krytiny z pvc - nemocnice Broumov </t>
  </si>
  <si>
    <t>Broumov</t>
  </si>
  <si>
    <t xml:space="preserve">    735 - Ústřední vytápění - otopná tělesa</t>
  </si>
  <si>
    <t>-1598294008</t>
  </si>
  <si>
    <t>846630729</t>
  </si>
  <si>
    <t>0,647*5</t>
  </si>
  <si>
    <t>410578273</t>
  </si>
  <si>
    <t>1414386110</t>
  </si>
  <si>
    <t>+ 35 km</t>
  </si>
  <si>
    <t>0,647*35</t>
  </si>
  <si>
    <t>-1143535476</t>
  </si>
  <si>
    <t>735</t>
  </si>
  <si>
    <t>Ústřední vytápění - otopná tělesa</t>
  </si>
  <si>
    <t>733999001</t>
  </si>
  <si>
    <t>Napuštění a vypuštění systému</t>
  </si>
  <si>
    <t>hod</t>
  </si>
  <si>
    <t>895125040</t>
  </si>
  <si>
    <t>Poznámka k položce:_x000D_
Napuštění a vypuštění systému</t>
  </si>
  <si>
    <t>735131810</t>
  </si>
  <si>
    <t>Demontáž otopných těles hliníkových článkových</t>
  </si>
  <si>
    <t>-811249993</t>
  </si>
  <si>
    <t>I.np levá část - ambulance</t>
  </si>
  <si>
    <t>plicní ambulance</t>
  </si>
  <si>
    <t>(14*0,262)*3</t>
  </si>
  <si>
    <t>sesterna plicní ambulance</t>
  </si>
  <si>
    <t>(14*0,262)*1</t>
  </si>
  <si>
    <t>klinická studie</t>
  </si>
  <si>
    <t>odběrová místnost</t>
  </si>
  <si>
    <t>interní ambulance</t>
  </si>
  <si>
    <t>interní ambulance QVICK</t>
  </si>
  <si>
    <t>čekárna interní, urologická a ortopedická ambulance</t>
  </si>
  <si>
    <t>sesterna urologická a ortopedická ambulance</t>
  </si>
  <si>
    <t>urologická a ortopedická ambulance</t>
  </si>
  <si>
    <t>kardiologická, diabetická a interní ambulance</t>
  </si>
  <si>
    <t>chodba</t>
  </si>
  <si>
    <t>(14*0,262)*4</t>
  </si>
  <si>
    <t>I.np pravá část - interní oddělení</t>
  </si>
  <si>
    <t>735191904</t>
  </si>
  <si>
    <t>Ostatní opravy otopných těles vyčištění propláchnutím vodou otopných těles litinových (hliníkových)</t>
  </si>
  <si>
    <t>-1347532830</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</si>
  <si>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</si>
  <si>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735131313</t>
  </si>
  <si>
    <t>Otopná tělesa hliníková článková montáž rozteč připojení 350-600 mm 12 až 14 článků</t>
  </si>
  <si>
    <t>soubor</t>
  </si>
  <si>
    <t>-186057027</t>
  </si>
  <si>
    <t xml:space="preserve">Poznámka k souboru cen:_x000D_
1. V cenách –1311 až –1320 nejsou započteny:_x000D_
a) náklady na otopná tělesa; tyto se oceňují ve specifikaci,_x000D_
b) náklady na montáž termostatických ventilů a jejich dodávka; tyto se oceňují samostatně podle typu ventilu._x000D_
2. V cenách –1111 až –1320 nejsou započteny:_x000D_
a) náklady na připojení otopných těles k rozvodu; tyto práce jsou kryty cenami potrubí z ocelových trubek závitových nebo hladkých a příplatky za zhotovení přípojek, části A 03 Potrubí._x000D_
</t>
  </si>
  <si>
    <t>735000912</t>
  </si>
  <si>
    <t>Regulace otopného systému při opravách vyregulování dvojregulačních ventilů a kohoutů s termostatickým ovládáním</t>
  </si>
  <si>
    <t>kus</t>
  </si>
  <si>
    <t>-43274913</t>
  </si>
  <si>
    <t>735191905</t>
  </si>
  <si>
    <t>Ostatní opravy otopných těles odvzdušnění tělesa</t>
  </si>
  <si>
    <t>-1909750937</t>
  </si>
  <si>
    <t>998735101</t>
  </si>
  <si>
    <t>Přesun hmot pro otopná tělesa stanovený z hmotnosti přesunovaného materiálu vodorovná dopravní vzdálenost do 50 m v objektech výšky do 6 m</t>
  </si>
  <si>
    <t>1080030674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</si>
  <si>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</si>
  <si>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998735194</t>
  </si>
  <si>
    <t>Přesun hmot pro otopná tělesa stanovený z hmotnosti přesunovaného materiálu Příplatek k cenám za zvětšený přesun přes vymezenou největší dopravní vzdálenost do 1000 m</t>
  </si>
  <si>
    <t>-733280025</t>
  </si>
  <si>
    <t>-574086995</t>
  </si>
  <si>
    <t>0,8*3</t>
  </si>
  <si>
    <t>0,8*1</t>
  </si>
  <si>
    <t>čekárna plicní ambulance</t>
  </si>
  <si>
    <t>1,1*1</t>
  </si>
  <si>
    <t>0,9*1</t>
  </si>
  <si>
    <t>0,9*3</t>
  </si>
  <si>
    <t>0,8*2</t>
  </si>
  <si>
    <t>1,1*3</t>
  </si>
  <si>
    <t>III.np pravá část - oddělení následné péče</t>
  </si>
  <si>
    <t>-2104502256</t>
  </si>
  <si>
    <t>68505828</t>
  </si>
  <si>
    <t>1911073682</t>
  </si>
  <si>
    <t>(0,15+0,05+1,85+1,4+0,15+1,4+0,15+0,7+1,13+0,15+1,4+0,15+0,8+0,15+1,4+0,15+0,27+2,2+0,5+0,65+0,05+0,15+0,15+0,05+0,3+0,05+0,15)</t>
  </si>
  <si>
    <t>(0,15+0,05+0,85+0,3+0,05+0,2+0,2+0,05+2,0+0,4+0,15+1,4+0,15+1,25+3,5+1,1+0,05+0,15)</t>
  </si>
  <si>
    <t>(0,15+0,05+1,35+3,1+1,0+0,15+1,4+0,15+0,4+2,0+0,3+0,35+0,05+0,15)</t>
  </si>
  <si>
    <t>(0,125+0,35+3,10+1,5+0,5+0,15+1,95+1,25+2,8+0,6+0,35+0,125)</t>
  </si>
  <si>
    <t>(0,1+0,4+0,55+5,5+0,7+0,15+1,4+0,15+0,5+5,5+0,75+0,4+0,1)</t>
  </si>
  <si>
    <t>(0,6+1,1+4,95+2,8+2,25+1,8+0,5+0,6)</t>
  </si>
  <si>
    <t>(1,7+0,05+0,1+0,1+0,05+2,15+2,8+2,0+0,25+0,125+0,125+0,25+1,8+2,8)</t>
  </si>
  <si>
    <t>(0,6+0,65+1,925+2,125+3,0+2,1+1,95+1,1+0,6)</t>
  </si>
  <si>
    <t>(0,1+0,6+0,9+1,85+0,2+0,05+0,05+0,2+2,025+0,45+0,15+1,5+0,15+0,85+2,05+0,05+0,125+0,125+0,05+1,75+0,6+0,6+0,1)</t>
  </si>
  <si>
    <t>(0,1+0,6+0,6+1,875+2,175+0,55+0,15+1,5+0,15+1,15+4,95+1,3+0,6+0,1)</t>
  </si>
  <si>
    <t>(0,05+0,6+0,2+4,95+3,0+4,95+1,55+0,6+0,05)</t>
  </si>
  <si>
    <t>(0,65+0,2+0,05+0,55+1,2+1,65+0,3+0,5+13,05+0,65+0,85+0,4+1,2+0,15+1,25+4,55+2,5+1,5+1,9+1,85+0,65)</t>
  </si>
  <si>
    <t>(1,65+0,4+0,1+0,1+0,4+1,0+0,4+0,1+0,1+0,4+0,5+0,2+0,15+2,1+0,15+0,2+0,65+0,55+0,1+0,1+0,55+2,9+0,55+0,1)</t>
  </si>
  <si>
    <t>(0,8+0,4+0,3+0,1+0,1+0,3+1,1)</t>
  </si>
  <si>
    <t>208,675*1,05 'Přepočtené koeficientem množství</t>
  </si>
  <si>
    <t>-64136378</t>
  </si>
  <si>
    <t>-732998759</t>
  </si>
  <si>
    <t>1578735871</t>
  </si>
  <si>
    <t>-1177932132</t>
  </si>
  <si>
    <t>(0,15+0,05+1,85+1,4+0,15+1,4+0,15+0,7+1,13+0,15+1,4+0,15+0,8+0,15+1,4+0,15+0,27+2,2+0,5+0,65+0,05+0,15+0,15+0,05+0,3+0,05+0,15)*0,1</t>
  </si>
  <si>
    <t>(0,15+0,05+0,85+0,3+0,05+0,2+0,2+0,05+2,0+0,4+0,15+1,4+0,15+1,25+3,5+1,1+0,05+0,15)*0,1</t>
  </si>
  <si>
    <t>(0,15+0,05+1,35+3,1+1,0+0,15+1,4+0,15+0,4+2,0+0,3+0,35+0,05+0,15)*0,1</t>
  </si>
  <si>
    <t>(0,125+0,35+3,10+1,5+0,5+0,15+1,95+1,25+2,8+0,6+0,35+0,125)*0,1</t>
  </si>
  <si>
    <t>(0,1+0,4+0,55+5,5+0,7+0,15+1,4+0,15+0,5+5,5+0,75+0,4+0,1)*0,1</t>
  </si>
  <si>
    <t>(0,6+1,1+4,95+2,8+2,25+1,8+0,5+0,6)*0,1</t>
  </si>
  <si>
    <t>(1,7+0,05+0,1+0,1+0,05+2,15+2,8+2,0+0,25+0,125+0,125+0,25+1,8+2,8)*0,1</t>
  </si>
  <si>
    <t>(0,6+0,65+1,925+2,125+3,0+2,1+1,95+1,1+0,6)*0,1</t>
  </si>
  <si>
    <t>(0,1+0,6+0,9+1,85+0,2+0,05+0,05+0,2+2,025+0,45+0,15+1,5+0,15+0,85+2,05+0,05+0,125+0,125+0,05+1,75+0,6+0,6+0,1)*0,1</t>
  </si>
  <si>
    <t>(0,1+0,6+0,6+1,875+2,175+0,55+0,15+1,5+0,15+1,15+4,95+1,3+0,6+0,1)*0,1</t>
  </si>
  <si>
    <t>(0,05+0,6+0,2+4,95+3,0+4,95+1,55+0,6+0,05)*0,1</t>
  </si>
  <si>
    <t>(0,65+0,2+0,05+0,55+1,2+1,65+0,3+0,5+13,05+0,65+0,85+0,4+1,2+0,15+1,25+4,55+2,5+1,5+1,9+1,85+0,65)*0,1</t>
  </si>
  <si>
    <t>(1,65+0,4+0,1+0,1+0,4+1,0+0,4+0,1+0,1+0,4+0,5+0,2+0,15+2,1+0,15+0,2+0,65+0,55+0,1+0,1+0,55+2,9+0,55+0,1)*0,1</t>
  </si>
  <si>
    <t>(0,8+0,4+0,3+0,1+0,1+0,3+1,1)*0,1</t>
  </si>
  <si>
    <t>-1973527590</t>
  </si>
  <si>
    <t>-1390113579</t>
  </si>
  <si>
    <t>899557299</t>
  </si>
  <si>
    <t>18,2</t>
  </si>
  <si>
    <t>11,0</t>
  </si>
  <si>
    <t>8,95</t>
  </si>
  <si>
    <t>14,3</t>
  </si>
  <si>
    <t>15,1</t>
  </si>
  <si>
    <t>15,6</t>
  </si>
  <si>
    <t>14,2</t>
  </si>
  <si>
    <t>16,6</t>
  </si>
  <si>
    <t>16,9</t>
  </si>
  <si>
    <t>53,7</t>
  </si>
  <si>
    <t>15,9</t>
  </si>
  <si>
    <t>2,7</t>
  </si>
  <si>
    <t>-2030248766</t>
  </si>
  <si>
    <t>-627833062</t>
  </si>
  <si>
    <t>1991031539</t>
  </si>
  <si>
    <t>-1824814513</t>
  </si>
  <si>
    <t>18,2*2</t>
  </si>
  <si>
    <t>11,0*2</t>
  </si>
  <si>
    <t>8,95*2</t>
  </si>
  <si>
    <t>14,3*2</t>
  </si>
  <si>
    <t>15,1*2</t>
  </si>
  <si>
    <t>15,6*2</t>
  </si>
  <si>
    <t>14,2*2</t>
  </si>
  <si>
    <t>16,6*2</t>
  </si>
  <si>
    <t>16,9*2</t>
  </si>
  <si>
    <t>53,7*2</t>
  </si>
  <si>
    <t>15,9*2</t>
  </si>
  <si>
    <t>2,7*2</t>
  </si>
  <si>
    <t>1925591438</t>
  </si>
  <si>
    <t>-2123077812</t>
  </si>
  <si>
    <t>197648955</t>
  </si>
  <si>
    <t>233,95*0,2</t>
  </si>
  <si>
    <t>983235168</t>
  </si>
  <si>
    <t>682255248</t>
  </si>
  <si>
    <t>233,95</t>
  </si>
  <si>
    <t>208,675*0,2</t>
  </si>
  <si>
    <t>275,685*1,1 'Přepočtené koeficientem množství</t>
  </si>
  <si>
    <t>288360944</t>
  </si>
  <si>
    <t>5,15*2</t>
  </si>
  <si>
    <t>2,8*2</t>
  </si>
  <si>
    <t>4,95*2</t>
  </si>
  <si>
    <t>2,6*4</t>
  </si>
  <si>
    <t>3,2*3</t>
  </si>
  <si>
    <t>2,6*1</t>
  </si>
  <si>
    <t>2,45*13</t>
  </si>
  <si>
    <t>2,1*2</t>
  </si>
  <si>
    <t>2,8+0,8</t>
  </si>
  <si>
    <t>138191459</t>
  </si>
  <si>
    <t>-1836055233</t>
  </si>
  <si>
    <t>1429770869</t>
  </si>
  <si>
    <t>1012400612</t>
  </si>
  <si>
    <t>Hlavní pavilon - I.np levá část - ambulance, I.np pravá část - oddělení interny, III.np pravá část - oddělení následné péče</t>
  </si>
  <si>
    <t>1150634141</t>
  </si>
  <si>
    <t>40</t>
  </si>
  <si>
    <t>2139746367</t>
  </si>
  <si>
    <t>41</t>
  </si>
  <si>
    <t>1494173959</t>
  </si>
  <si>
    <t>5 - vedlejší rozpočtové náklady</t>
  </si>
  <si>
    <t>VRN - Vedlejší rozpočtové náklady</t>
  </si>
  <si>
    <t xml:space="preserve">    REZ - Rezerva</t>
  </si>
  <si>
    <t xml:space="preserve">    VRN3 - Zařízení staveniště</t>
  </si>
  <si>
    <t xml:space="preserve">    VRN4 - Revize</t>
  </si>
  <si>
    <t xml:space="preserve">    VRN7 - Provozní vlivy</t>
  </si>
  <si>
    <t>VRN</t>
  </si>
  <si>
    <t>Vedlejší rozpočtové náklady</t>
  </si>
  <si>
    <t>1024</t>
  </si>
  <si>
    <t>VRN3</t>
  </si>
  <si>
    <t>Zařízení staveniště</t>
  </si>
  <si>
    <t>031100001</t>
  </si>
  <si>
    <t>Zařízení staveniště - výměna podlahové krytiny z pvc - 1% z ZRN</t>
  </si>
  <si>
    <t>soub</t>
  </si>
  <si>
    <t>1188009615</t>
  </si>
  <si>
    <t>VRN4</t>
  </si>
  <si>
    <t>Revize</t>
  </si>
  <si>
    <t>044003000x</t>
  </si>
  <si>
    <t>Revize antistatické podlahy</t>
  </si>
  <si>
    <t>-1840715345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</si>
  <si>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</si>
  <si>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</si>
  <si>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</si>
  <si>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</si>
  <si>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</si>
  <si>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</si>
  <si>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</si>
  <si>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</si>
  <si>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</si>
  <si>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</si>
  <si>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</si>
  <si>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</si>
  <si>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</si>
  <si>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</si>
  <si>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</si>
  <si>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</si>
  <si>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</si>
  <si>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</si>
  <si>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</si>
  <si>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</si>
  <si>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</si>
  <si>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</si>
  <si>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</si>
  <si>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</si>
  <si>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</si>
  <si>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</si>
  <si>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</si>
  <si>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</si>
  <si>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</si>
  <si>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</si>
  <si>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</si>
  <si>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</si>
  <si>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</si>
  <si>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</si>
  <si>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</si>
  <si>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</si>
  <si>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</si>
  <si>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</si>
  <si>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</si>
  <si>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</si>
  <si>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</si>
  <si>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</si>
  <si>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</si>
  <si>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</si>
  <si>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</si>
  <si>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</si>
  <si>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</si>
  <si>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</si>
  <si>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</si>
  <si>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</si>
  <si>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</si>
  <si>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</si>
  <si>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</si>
  <si>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</si>
  <si>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</si>
  <si>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</si>
  <si>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</si>
  <si>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</si>
  <si>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</si>
  <si>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</si>
  <si>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</si>
  <si>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</si>
  <si>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</si>
  <si>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</si>
  <si>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</si>
  <si>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</si>
  <si>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</si>
  <si>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</si>
  <si>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</si>
  <si>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</si>
  <si>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</si>
  <si>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</si>
  <si>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</si>
  <si>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</si>
  <si>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</si>
  <si>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</si>
  <si>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</si>
  <si>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</si>
  <si>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</si>
  <si>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</si>
  <si>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</si>
  <si>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</si>
  <si>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</si>
  <si>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</si>
  <si>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</si>
  <si>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</si>
  <si>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</si>
  <si>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</si>
  <si>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</si>
  <si>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</si>
  <si>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</si>
  <si>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</si>
  <si>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</si>
  <si>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</si>
  <si>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</si>
  <si>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</si>
  <si>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</si>
  <si>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</si>
  <si>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</si>
  <si>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</si>
  <si>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</si>
  <si>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</si>
  <si>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</si>
  <si>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</si>
  <si>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</si>
  <si>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</si>
  <si>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</si>
  <si>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</si>
  <si>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</si>
  <si>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</si>
  <si>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</si>
  <si>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</si>
  <si>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</si>
  <si>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</si>
  <si>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</si>
  <si>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</si>
  <si>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</si>
  <si>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</si>
  <si>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</si>
  <si>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</si>
  <si>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</si>
  <si>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</si>
  <si>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</si>
  <si>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</si>
  <si>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</si>
  <si>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</si>
  <si>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</si>
  <si>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</si>
  <si>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</si>
  <si>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</si>
  <si>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</si>
  <si>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</si>
  <si>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</si>
  <si>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</si>
  <si>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</si>
  <si>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</si>
  <si>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</si>
  <si>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</si>
  <si>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</si>
  <si>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</si>
  <si>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</si>
  <si>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</si>
  <si>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</si>
  <si>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</si>
  <si>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</si>
  <si>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</si>
  <si>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</si>
  <si>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</si>
  <si>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</si>
  <si>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</si>
  <si>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</si>
  <si>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</si>
  <si>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</si>
  <si>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</si>
  <si>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</si>
  <si>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</si>
  <si>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</si>
  <si>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</si>
  <si>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</si>
  <si>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</si>
  <si>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</si>
  <si>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</si>
  <si>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</si>
  <si>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</si>
  <si>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</si>
  <si>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</si>
  <si>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</si>
  <si>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</si>
  <si>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</si>
  <si>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</si>
  <si>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</si>
  <si>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</si>
  <si>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</si>
  <si>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</si>
  <si>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</si>
  <si>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</si>
  <si>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</si>
  <si>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</si>
  <si>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</si>
  <si>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</si>
  <si>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</si>
  <si>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</si>
  <si>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</si>
  <si>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</si>
  <si>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</si>
  <si>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</si>
  <si>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NEVYPLŇOVAT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</si>
</sst>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b/>
      <sz val="8"/>
      <name val="Arial CE"/>
      <family val="2"/>
      <charset val="238"/>
    </font>
  </fonts>
  <fills count="7">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FF0000"/>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0" fillId="0" borderId="0" applyNumberFormat="0" applyFill="0" applyBorder="0" applyAlignment="0" applyProtection="0"/>
  </cellStyleXfs>
  <cellXfs count="33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49" fontId="0" fillId="3" borderId="0" xfId="0" applyNumberFormat="1" applyFont="1" applyFill="1" applyAlignment="1" applyProtection="1">
      <alignment horizontal="left" vertical="center"/>
      <protection locked="0"/>
    </xf>
    <xf numFmtId="0" fontId="0"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3" fillId="4" borderId="7" xfId="0" applyFont="1" applyFill="1" applyBorder="1" applyAlignment="1">
      <alignment horizontal="left" vertical="center"/>
    </xf>
    <xf numFmtId="0" fontId="0" fillId="4" borderId="8" xfId="0" applyFont="1" applyFill="1" applyBorder="1" applyAlignment="1">
      <alignment vertical="center"/>
    </xf>
    <xf numFmtId="0" fontId="3"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2" fillId="0" borderId="0" xfId="0" applyFont="1" applyAlignment="1">
      <alignment horizontal="left" vertical="center"/>
    </xf>
    <xf numFmtId="0" fontId="18" fillId="0" borderId="0" xfId="0" applyFont="1" applyAlignment="1">
      <alignment vertical="center"/>
    </xf>
    <xf numFmtId="165" fontId="0" fillId="0" borderId="0" xfId="0" applyNumberFormat="1" applyFont="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0" fillId="5"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3"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3"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4" fillId="0" borderId="0" xfId="0" applyFont="1" applyAlignment="1">
      <alignment horizontal="lef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3" fillId="5" borderId="7" xfId="0" applyFont="1" applyFill="1" applyBorder="1" applyAlignment="1">
      <alignment horizontal="left" vertical="center"/>
    </xf>
    <xf numFmtId="0" fontId="3" fillId="5" borderId="8" xfId="0" applyFont="1" applyFill="1" applyBorder="1" applyAlignment="1">
      <alignment horizontal="right" vertical="center"/>
    </xf>
    <xf numFmtId="0" fontId="3"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3"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0" fillId="5" borderId="0" xfId="0" applyFont="1" applyFill="1" applyAlignment="1">
      <alignment horizontal="left" vertical="center"/>
    </xf>
    <xf numFmtId="0" fontId="0" fillId="5" borderId="0" xfId="0" applyFont="1" applyFill="1" applyAlignment="1" applyProtection="1">
      <alignment vertical="center"/>
      <protection locked="0"/>
    </xf>
    <xf numFmtId="0" fontId="20" fillId="5" borderId="0" xfId="0" applyFont="1" applyFill="1" applyAlignment="1">
      <alignment horizontal="right" vertical="center"/>
    </xf>
    <xf numFmtId="0" fontId="28" fillId="0" borderId="0" xfId="0" applyFont="1" applyAlignment="1">
      <alignment horizontal="left" vertical="center"/>
    </xf>
    <xf numFmtId="0" fontId="5" fillId="0" borderId="4" xfId="0" applyFont="1" applyBorder="1" applyAlignment="1">
      <alignment vertical="center"/>
    </xf>
    <xf numFmtId="0" fontId="5" fillId="0" borderId="21" xfId="0" applyFont="1" applyBorder="1" applyAlignment="1">
      <alignment horizontal="left" vertical="center"/>
    </xf>
    <xf numFmtId="0" fontId="5" fillId="0" borderId="21" xfId="0" applyFont="1" applyBorder="1" applyAlignment="1">
      <alignment vertical="center"/>
    </xf>
    <xf numFmtId="0" fontId="5" fillId="0" borderId="21" xfId="0" applyFont="1" applyBorder="1" applyAlignment="1" applyProtection="1">
      <alignment vertical="center"/>
      <protection locked="0"/>
    </xf>
    <xf numFmtId="4" fontId="5" fillId="0" borderId="21" xfId="0" applyNumberFormat="1" applyFont="1" applyBorder="1" applyAlignment="1">
      <alignmen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0" fillId="0" borderId="4" xfId="0" applyFont="1" applyBorder="1" applyAlignment="1">
      <alignment horizontal="center" vertical="center" wrapTex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8" xfId="0" applyFont="1" applyFill="1" applyBorder="1" applyAlignment="1" applyProtection="1">
      <alignment horizontal="center" vertical="center" wrapText="1"/>
      <protection locked="0"/>
    </xf>
    <xf numFmtId="0" fontId="20" fillId="5" borderId="19" xfId="0" applyFont="1" applyFill="1" applyBorder="1" applyAlignment="1">
      <alignment horizontal="center" vertical="center" wrapText="1"/>
    </xf>
    <xf numFmtId="4" fontId="22" fillId="0" borderId="0" xfId="0" applyNumberFormat="1" applyFont="1" applyAlignment="1"/>
    <xf numFmtId="166" fontId="29" fillId="0" borderId="13" xfId="0" applyNumberFormat="1" applyFont="1" applyBorder="1" applyAlignment="1"/>
    <xf numFmtId="166" fontId="29" fillId="0" borderId="14" xfId="0" applyNumberFormat="1" applyFont="1" applyBorder="1" applyAlignment="1"/>
    <xf numFmtId="4" fontId="18"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5" xfId="0" applyFont="1" applyBorder="1" applyAlignment="1"/>
    <xf numFmtId="0" fontId="7" fillId="0" borderId="0" xfId="0" applyFont="1" applyBorder="1" applyAlignment="1"/>
    <xf numFmtId="166" fontId="7" fillId="0" borderId="0" xfId="0" applyNumberFormat="1" applyFont="1" applyBorder="1" applyAlignment="1"/>
    <xf numFmtId="166" fontId="7" fillId="0" borderId="16"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4" xfId="0" applyFont="1" applyBorder="1" applyAlignment="1" applyProtection="1">
      <alignment vertical="center"/>
      <protection locked="0"/>
    </xf>
    <xf numFmtId="0" fontId="0" fillId="0" borderId="23" xfId="0" applyFont="1" applyBorder="1" applyAlignment="1" applyProtection="1">
      <alignment horizontal="center" vertical="center"/>
      <protection locked="0"/>
    </xf>
    <xf numFmtId="49" fontId="0" fillId="0" borderId="23" xfId="0" applyNumberFormat="1" applyFont="1" applyBorder="1" applyAlignment="1" applyProtection="1">
      <alignment horizontal="left" vertical="center" wrapText="1"/>
      <protection locked="0"/>
    </xf>
    <xf numFmtId="0" fontId="0" fillId="0" borderId="23" xfId="0" applyFont="1" applyBorder="1" applyAlignment="1" applyProtection="1">
      <alignment horizontal="left" vertical="center" wrapText="1"/>
      <protection locked="0"/>
    </xf>
    <xf numFmtId="0" fontId="0" fillId="0" borderId="23" xfId="0" applyFont="1" applyBorder="1" applyAlignment="1" applyProtection="1">
      <alignment horizontal="center" vertical="center" wrapText="1"/>
      <protection locked="0"/>
    </xf>
    <xf numFmtId="167" fontId="0" fillId="0" borderId="23" xfId="0" applyNumberFormat="1" applyFont="1" applyBorder="1" applyAlignment="1" applyProtection="1">
      <alignment vertical="center"/>
      <protection locked="0"/>
    </xf>
    <xf numFmtId="4" fontId="0" fillId="3" borderId="23" xfId="0" applyNumberFormat="1" applyFont="1" applyFill="1" applyBorder="1" applyAlignment="1" applyProtection="1">
      <alignment vertical="center"/>
      <protection locked="0"/>
    </xf>
    <xf numFmtId="4" fontId="0" fillId="0" borderId="23" xfId="0" applyNumberFormat="1" applyFont="1" applyBorder="1" applyAlignment="1" applyProtection="1">
      <alignment vertical="center"/>
      <protection locked="0"/>
    </xf>
    <xf numFmtId="0" fontId="1" fillId="3" borderId="15"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6" xfId="0" applyNumberFormat="1" applyFont="1" applyBorder="1" applyAlignment="1">
      <alignment vertical="center"/>
    </xf>
    <xf numFmtId="4" fontId="0" fillId="0" borderId="0" xfId="0" applyNumberFormat="1" applyFont="1" applyAlignment="1">
      <alignment vertical="center"/>
    </xf>
    <xf numFmtId="0" fontId="30" fillId="0" borderId="0" xfId="0" applyFont="1" applyAlignment="1">
      <alignment horizontal="left" vertical="center"/>
    </xf>
    <xf numFmtId="0" fontId="31" fillId="0" borderId="0" xfId="0" applyFont="1" applyAlignment="1">
      <alignment vertical="center" wrapText="1"/>
    </xf>
    <xf numFmtId="0" fontId="0" fillId="0" borderId="15" xfId="0" applyFont="1" applyBorder="1" applyAlignment="1">
      <alignment vertical="center"/>
    </xf>
    <xf numFmtId="0" fontId="8" fillId="0" borderId="4"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5" xfId="0" applyFont="1" applyBorder="1" applyAlignment="1">
      <alignment vertical="center"/>
    </xf>
    <xf numFmtId="0" fontId="8" fillId="0" borderId="0" xfId="0" applyFont="1" applyBorder="1" applyAlignment="1">
      <alignment vertical="center"/>
    </xf>
    <xf numFmtId="0" fontId="8" fillId="0" borderId="16"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167" fontId="0" fillId="3" borderId="23" xfId="0" applyNumberFormat="1" applyFont="1" applyFill="1" applyBorder="1" applyAlignment="1" applyProtection="1">
      <alignment vertical="center"/>
      <protection locked="0"/>
    </xf>
    <xf numFmtId="0" fontId="32" fillId="0" borderId="23" xfId="0" applyFont="1" applyBorder="1" applyAlignment="1" applyProtection="1">
      <alignment horizontal="center" vertical="center"/>
      <protection locked="0"/>
    </xf>
    <xf numFmtId="49" fontId="32" fillId="0" borderId="23" xfId="0" applyNumberFormat="1" applyFont="1" applyBorder="1" applyAlignment="1" applyProtection="1">
      <alignment horizontal="left" vertical="center" wrapText="1"/>
      <protection locked="0"/>
    </xf>
    <xf numFmtId="0" fontId="32" fillId="0" borderId="23" xfId="0" applyFont="1" applyBorder="1" applyAlignment="1" applyProtection="1">
      <alignment horizontal="left" vertical="center" wrapText="1"/>
      <protection locked="0"/>
    </xf>
    <xf numFmtId="0" fontId="32" fillId="0" borderId="23" xfId="0" applyFont="1" applyBorder="1" applyAlignment="1" applyProtection="1">
      <alignment horizontal="center" vertical="center" wrapText="1"/>
      <protection locked="0"/>
    </xf>
    <xf numFmtId="167" fontId="32" fillId="0" borderId="23" xfId="0" applyNumberFormat="1" applyFont="1" applyBorder="1" applyAlignment="1" applyProtection="1">
      <alignment vertical="center"/>
      <protection locked="0"/>
    </xf>
    <xf numFmtId="4" fontId="32" fillId="3"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protection locked="0"/>
    </xf>
    <xf numFmtId="0" fontId="32" fillId="0" borderId="4" xfId="0" applyFont="1" applyBorder="1" applyAlignment="1">
      <alignment vertical="center"/>
    </xf>
    <xf numFmtId="0" fontId="32" fillId="3" borderId="15" xfId="0" applyFont="1" applyFill="1" applyBorder="1" applyAlignment="1" applyProtection="1">
      <alignment horizontal="left" vertical="center"/>
      <protection locked="0"/>
    </xf>
    <xf numFmtId="0" fontId="32" fillId="0" borderId="0" xfId="0" applyFont="1" applyBorder="1" applyAlignment="1">
      <alignment horizontal="center"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 fillId="3" borderId="20" xfId="0" applyFont="1" applyFill="1" applyBorder="1" applyAlignment="1" applyProtection="1">
      <alignment horizontal="left" vertical="center"/>
      <protection locked="0"/>
    </xf>
    <xf numFmtId="0" fontId="1" fillId="0" borderId="21" xfId="0" applyFont="1" applyBorder="1" applyAlignment="1">
      <alignment horizontal="center" vertical="center"/>
    </xf>
    <xf numFmtId="166" fontId="1" fillId="0" borderId="21" xfId="0" applyNumberFormat="1" applyFont="1" applyBorder="1" applyAlignment="1">
      <alignment vertical="center"/>
    </xf>
    <xf numFmtId="166" fontId="1" fillId="0" borderId="22" xfId="0" applyNumberFormat="1" applyFont="1" applyBorder="1" applyAlignment="1">
      <alignment vertical="center"/>
    </xf>
    <xf numFmtId="0" fontId="0" fillId="0" borderId="0" xfId="0" applyAlignment="1">
      <alignment vertical="top"/>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0" applyFont="1" applyBorder="1" applyAlignment="1">
      <alignment vertical="center" wrapText="1"/>
    </xf>
    <xf numFmtId="0" fontId="33" fillId="0" borderId="27"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27" xfId="0" applyFont="1" applyBorder="1" applyAlignment="1">
      <alignment vertical="center" wrapText="1"/>
    </xf>
    <xf numFmtId="0" fontId="33" fillId="0" borderId="28" xfId="0" applyFont="1" applyBorder="1" applyAlignment="1">
      <alignment vertical="center" wrapText="1"/>
    </xf>
    <xf numFmtId="0" fontId="35" fillId="0" borderId="1" xfId="0" applyFont="1" applyBorder="1" applyAlignment="1">
      <alignment horizontal="left" vertical="center" wrapText="1"/>
    </xf>
    <xf numFmtId="0" fontId="36" fillId="0" borderId="1" xfId="0" applyFont="1" applyBorder="1" applyAlignment="1">
      <alignment horizontal="left" vertical="center" wrapText="1"/>
    </xf>
    <xf numFmtId="0" fontId="36" fillId="0" borderId="27" xfId="0" applyFont="1" applyBorder="1" applyAlignment="1">
      <alignment vertical="center" wrapText="1"/>
    </xf>
    <xf numFmtId="0" fontId="36" fillId="0" borderId="1" xfId="0" applyFont="1" applyBorder="1" applyAlignment="1">
      <alignment vertical="center" wrapText="1"/>
    </xf>
    <xf numFmtId="0" fontId="36" fillId="0" borderId="1" xfId="0" applyFont="1" applyBorder="1" applyAlignment="1">
      <alignment horizontal="left" vertical="center"/>
    </xf>
    <xf numFmtId="0" fontId="36" fillId="0" borderId="1" xfId="0" applyFont="1" applyBorder="1" applyAlignment="1">
      <alignment vertical="center"/>
    </xf>
    <xf numFmtId="49" fontId="36" fillId="0" borderId="1" xfId="0" applyNumberFormat="1" applyFont="1" applyBorder="1" applyAlignment="1">
      <alignment vertical="center" wrapText="1"/>
    </xf>
    <xf numFmtId="0" fontId="33" fillId="0" borderId="30" xfId="0" applyFont="1" applyBorder="1" applyAlignment="1">
      <alignment vertical="center" wrapText="1"/>
    </xf>
    <xf numFmtId="0" fontId="37" fillId="0" borderId="29" xfId="0" applyFont="1" applyBorder="1" applyAlignment="1">
      <alignment vertical="center" wrapText="1"/>
    </xf>
    <xf numFmtId="0" fontId="33" fillId="0" borderId="31" xfId="0" applyFont="1" applyBorder="1" applyAlignment="1">
      <alignment vertical="center" wrapText="1"/>
    </xf>
    <xf numFmtId="0" fontId="33" fillId="0" borderId="1" xfId="0" applyFont="1" applyBorder="1" applyAlignment="1">
      <alignment vertical="top"/>
    </xf>
    <xf numFmtId="0" fontId="33" fillId="0" borderId="0" xfId="0" applyFont="1" applyAlignment="1">
      <alignment vertical="top"/>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33" fillId="0" borderId="26" xfId="0" applyFont="1" applyBorder="1" applyAlignment="1">
      <alignment horizontal="left" vertical="center"/>
    </xf>
    <xf numFmtId="0" fontId="33" fillId="0" borderId="27" xfId="0" applyFont="1" applyBorder="1" applyAlignment="1">
      <alignment horizontal="left" vertical="center"/>
    </xf>
    <xf numFmtId="0" fontId="33" fillId="0" borderId="28" xfId="0" applyFont="1" applyBorder="1" applyAlignment="1">
      <alignment horizontal="left" vertical="center"/>
    </xf>
    <xf numFmtId="0" fontId="35" fillId="0" borderId="1" xfId="0" applyFont="1" applyBorder="1" applyAlignment="1">
      <alignment horizontal="left" vertical="center"/>
    </xf>
    <xf numFmtId="0" fontId="38" fillId="0" borderId="0" xfId="0" applyFont="1" applyAlignment="1">
      <alignment horizontal="left" vertical="center"/>
    </xf>
    <xf numFmtId="0" fontId="35" fillId="0" borderId="29" xfId="0" applyFont="1" applyBorder="1" applyAlignment="1">
      <alignment horizontal="left" vertical="center"/>
    </xf>
    <xf numFmtId="0" fontId="35" fillId="0" borderId="29" xfId="0" applyFont="1" applyBorder="1" applyAlignment="1">
      <alignment horizontal="center" vertical="center"/>
    </xf>
    <xf numFmtId="0" fontId="38" fillId="0" borderId="29" xfId="0" applyFont="1" applyBorder="1" applyAlignment="1">
      <alignment horizontal="left" vertical="center"/>
    </xf>
    <xf numFmtId="0" fontId="39" fillId="0" borderId="1" xfId="0" applyFont="1" applyBorder="1" applyAlignment="1">
      <alignment horizontal="left" vertical="center"/>
    </xf>
    <xf numFmtId="0" fontId="36" fillId="0" borderId="0" xfId="0" applyFont="1" applyAlignment="1">
      <alignment horizontal="left" vertical="center"/>
    </xf>
    <xf numFmtId="0" fontId="36" fillId="0" borderId="1" xfId="0" applyFont="1" applyBorder="1" applyAlignment="1">
      <alignment horizontal="center" vertical="center"/>
    </xf>
    <xf numFmtId="0" fontId="36" fillId="0" borderId="27" xfId="0" applyFont="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xf>
    <xf numFmtId="0" fontId="33" fillId="0" borderId="30" xfId="0" applyFont="1" applyBorder="1" applyAlignment="1">
      <alignment horizontal="left" vertical="center"/>
    </xf>
    <xf numFmtId="0" fontId="37" fillId="0" borderId="29" xfId="0" applyFont="1" applyBorder="1" applyAlignment="1">
      <alignment horizontal="left" vertical="center"/>
    </xf>
    <xf numFmtId="0" fontId="33" fillId="0" borderId="31" xfId="0" applyFont="1" applyBorder="1" applyAlignment="1">
      <alignment horizontal="left" vertical="center"/>
    </xf>
    <xf numFmtId="0" fontId="33" fillId="0" borderId="1" xfId="0" applyFont="1" applyBorder="1" applyAlignment="1">
      <alignment horizontal="left" vertical="center"/>
    </xf>
    <xf numFmtId="0" fontId="37" fillId="0" borderId="1" xfId="0" applyFont="1" applyBorder="1" applyAlignment="1">
      <alignment horizontal="left" vertical="center"/>
    </xf>
    <xf numFmtId="0" fontId="38" fillId="0" borderId="1" xfId="0" applyFont="1" applyBorder="1" applyAlignment="1">
      <alignment horizontal="left" vertical="center"/>
    </xf>
    <xf numFmtId="0" fontId="36" fillId="0" borderId="29" xfId="0" applyFont="1" applyBorder="1" applyAlignment="1">
      <alignment horizontal="left" vertical="center"/>
    </xf>
    <xf numFmtId="0" fontId="33" fillId="0" borderId="1" xfId="0" applyFont="1" applyBorder="1" applyAlignment="1">
      <alignment horizontal="left" vertical="center" wrapText="1"/>
    </xf>
    <xf numFmtId="0" fontId="36" fillId="0" borderId="1" xfId="0" applyFont="1" applyBorder="1" applyAlignment="1">
      <alignment horizontal="center" vertical="center" wrapText="1"/>
    </xf>
    <xf numFmtId="0" fontId="33" fillId="0" borderId="24" xfId="0" applyFont="1" applyBorder="1" applyAlignment="1">
      <alignment horizontal="left" vertical="center" wrapText="1"/>
    </xf>
    <xf numFmtId="0" fontId="33" fillId="0" borderId="25" xfId="0" applyFont="1" applyBorder="1" applyAlignment="1">
      <alignment horizontal="left" vertical="center" wrapText="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36" fillId="0" borderId="28" xfId="0" applyFont="1" applyBorder="1" applyAlignment="1">
      <alignment horizontal="left" vertical="center"/>
    </xf>
    <xf numFmtId="0" fontId="36" fillId="0" borderId="30" xfId="0" applyFont="1" applyBorder="1" applyAlignment="1">
      <alignment horizontal="left" vertical="center" wrapText="1"/>
    </xf>
    <xf numFmtId="0" fontId="36" fillId="0" borderId="29" xfId="0" applyFont="1" applyBorder="1" applyAlignment="1">
      <alignment horizontal="left" vertical="center" wrapText="1"/>
    </xf>
    <xf numFmtId="0" fontId="36" fillId="0" borderId="31" xfId="0" applyFont="1" applyBorder="1" applyAlignment="1">
      <alignment horizontal="left" vertical="center" wrapText="1"/>
    </xf>
    <xf numFmtId="0" fontId="36" fillId="0" borderId="1" xfId="0" applyFont="1" applyBorder="1" applyAlignment="1">
      <alignment horizontal="left" vertical="top"/>
    </xf>
    <xf numFmtId="0" fontId="36" fillId="0" borderId="1" xfId="0" applyFont="1" applyBorder="1" applyAlignment="1">
      <alignment horizontal="center" vertical="top"/>
    </xf>
    <xf numFmtId="0" fontId="36" fillId="0" borderId="30" xfId="0" applyFont="1" applyBorder="1" applyAlignment="1">
      <alignment horizontal="left" vertical="center"/>
    </xf>
    <xf numFmtId="0" fontId="36" fillId="0" borderId="31" xfId="0" applyFont="1" applyBorder="1" applyAlignment="1">
      <alignment horizontal="left" vertical="center"/>
    </xf>
    <xf numFmtId="0" fontId="38" fillId="0" borderId="0" xfId="0" applyFont="1" applyAlignment="1">
      <alignment vertical="center"/>
    </xf>
    <xf numFmtId="0" fontId="35" fillId="0" borderId="1" xfId="0" applyFont="1" applyBorder="1" applyAlignment="1">
      <alignment vertical="center"/>
    </xf>
    <xf numFmtId="0" fontId="38" fillId="0" borderId="29" xfId="0" applyFont="1" applyBorder="1" applyAlignment="1">
      <alignment vertical="center"/>
    </xf>
    <xf numFmtId="0" fontId="35" fillId="0" borderId="29" xfId="0" applyFont="1" applyBorder="1" applyAlignment="1">
      <alignment vertical="center"/>
    </xf>
    <xf numFmtId="0" fontId="0" fillId="0" borderId="1" xfId="0" applyBorder="1" applyAlignment="1">
      <alignment vertical="top"/>
    </xf>
    <xf numFmtId="49" fontId="36" fillId="0" borderId="1" xfId="0" applyNumberFormat="1" applyFont="1" applyBorder="1" applyAlignment="1">
      <alignment horizontal="left" vertical="center"/>
    </xf>
    <xf numFmtId="0" fontId="0" fillId="0" borderId="29" xfId="0" applyBorder="1" applyAlignment="1">
      <alignment vertical="top"/>
    </xf>
    <xf numFmtId="0" fontId="35" fillId="0" borderId="29" xfId="0" applyFont="1" applyBorder="1" applyAlignment="1">
      <alignment horizontal="left"/>
    </xf>
    <xf numFmtId="0" fontId="38" fillId="0" borderId="29" xfId="0" applyFont="1" applyBorder="1" applyAlignment="1"/>
    <xf numFmtId="0" fontId="33" fillId="0" borderId="27" xfId="0" applyFont="1" applyBorder="1" applyAlignment="1">
      <alignment vertical="top"/>
    </xf>
    <xf numFmtId="0" fontId="33" fillId="0" borderId="28" xfId="0" applyFont="1" applyBorder="1" applyAlignment="1">
      <alignment vertical="top"/>
    </xf>
    <xf numFmtId="0" fontId="33" fillId="0" borderId="1" xfId="0" applyFont="1" applyBorder="1" applyAlignment="1">
      <alignment horizontal="center" vertical="center"/>
    </xf>
    <xf numFmtId="0" fontId="33" fillId="0" borderId="1" xfId="0" applyFont="1" applyBorder="1" applyAlignment="1">
      <alignment horizontal="left" vertical="top"/>
    </xf>
    <xf numFmtId="0" fontId="33" fillId="0" borderId="30" xfId="0" applyFont="1" applyBorder="1" applyAlignment="1">
      <alignment vertical="top"/>
    </xf>
    <xf numFmtId="0" fontId="33" fillId="0" borderId="29" xfId="0" applyFont="1" applyBorder="1" applyAlignment="1">
      <alignment vertical="top"/>
    </xf>
    <xf numFmtId="0" fontId="33" fillId="0" borderId="31" xfId="0" applyFont="1" applyBorder="1" applyAlignment="1">
      <alignment vertical="top"/>
    </xf>
    <xf numFmtId="0" fontId="42" fillId="6" borderId="23" xfId="0" applyFont="1" applyFill="1" applyBorder="1" applyAlignment="1" applyProtection="1">
      <alignment horizontal="left" vertical="center" wrapText="1"/>
      <protection locked="0"/>
    </xf>
    <xf numFmtId="164" fontId="1" fillId="0" borderId="0" xfId="0" applyNumberFormat="1" applyFont="1" applyAlignment="1">
      <alignment horizontal="right" vertical="center"/>
    </xf>
    <xf numFmtId="0" fontId="1" fillId="0" borderId="0" xfId="0" applyFont="1" applyAlignment="1">
      <alignment vertical="center"/>
    </xf>
    <xf numFmtId="4" fontId="16"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4" fontId="17"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13" fillId="2" borderId="0" xfId="0" applyFont="1" applyFill="1" applyAlignment="1">
      <alignment horizontal="center" vertical="center"/>
    </xf>
    <xf numFmtId="0" fontId="0" fillId="0" borderId="0" xfId="0"/>
    <xf numFmtId="0" fontId="0" fillId="0" borderId="0" xfId="0" applyFont="1" applyAlignment="1">
      <alignment horizontal="left" vertical="center"/>
    </xf>
    <xf numFmtId="0" fontId="2" fillId="0" borderId="0" xfId="0" applyFont="1" applyAlignment="1">
      <alignment horizontal="left" vertical="top" wrapText="1"/>
    </xf>
    <xf numFmtId="49" fontId="0" fillId="3" borderId="0" xfId="0" applyNumberFormat="1" applyFont="1" applyFill="1" applyAlignment="1" applyProtection="1">
      <alignment horizontal="left" vertical="center"/>
      <protection locked="0"/>
    </xf>
    <xf numFmtId="49" fontId="0" fillId="0" borderId="0" xfId="0" applyNumberFormat="1" applyFont="1" applyAlignment="1">
      <alignment horizontal="left" vertical="center"/>
    </xf>
    <xf numFmtId="0" fontId="0" fillId="0" borderId="0" xfId="0" applyFont="1" applyAlignment="1">
      <alignment horizontal="lef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1" fillId="0" borderId="15" xfId="0" applyFont="1" applyBorder="1" applyAlignment="1">
      <alignment horizontal="left" vertical="center"/>
    </xf>
    <xf numFmtId="0" fontId="1" fillId="0" borderId="0" xfId="0" applyFont="1" applyBorder="1" applyAlignment="1">
      <alignment horizontal="left" vertical="center"/>
    </xf>
    <xf numFmtId="0" fontId="0" fillId="0" borderId="0" xfId="0" applyFont="1" applyAlignment="1">
      <alignment vertical="center" wrapText="1"/>
    </xf>
    <xf numFmtId="0" fontId="0"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vertical="center"/>
    </xf>
    <xf numFmtId="165" fontId="0" fillId="0" borderId="0" xfId="0" applyNumberFormat="1" applyFont="1" applyAlignment="1">
      <alignment horizontal="left" vertical="center"/>
    </xf>
    <xf numFmtId="0" fontId="20" fillId="5" borderId="8" xfId="0" applyFont="1" applyFill="1" applyBorder="1" applyAlignment="1">
      <alignment horizontal="center" vertical="center"/>
    </xf>
    <xf numFmtId="0" fontId="20" fillId="5" borderId="8" xfId="0" applyFont="1" applyFill="1" applyBorder="1" applyAlignment="1">
      <alignment horizontal="left" vertical="center"/>
    </xf>
    <xf numFmtId="0" fontId="20" fillId="5" borderId="8"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3" fillId="4" borderId="8" xfId="0" applyFont="1" applyFill="1" applyBorder="1" applyAlignment="1">
      <alignment horizontal="left" vertical="center"/>
    </xf>
    <xf numFmtId="0" fontId="0" fillId="4" borderId="8" xfId="0" applyFont="1" applyFill="1" applyBorder="1" applyAlignment="1">
      <alignment vertical="center"/>
    </xf>
    <xf numFmtId="4" fontId="3" fillId="4" borderId="8" xfId="0" applyNumberFormat="1" applyFont="1" applyFill="1" applyBorder="1" applyAlignment="1">
      <alignment vertical="center"/>
    </xf>
    <xf numFmtId="0" fontId="0" fillId="4" borderId="9" xfId="0" applyFont="1" applyFill="1" applyBorder="1" applyAlignment="1">
      <alignmen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20" fillId="5" borderId="7" xfId="0" applyFont="1" applyFill="1" applyBorder="1" applyAlignment="1">
      <alignment horizontal="center" vertical="center"/>
    </xf>
    <xf numFmtId="0" fontId="25"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3" borderId="0" xfId="0" applyFont="1" applyFill="1" applyAlignment="1" applyProtection="1">
      <alignment horizontal="left" vertical="center"/>
      <protection locked="0"/>
    </xf>
    <xf numFmtId="0" fontId="36" fillId="0" borderId="1" xfId="0" applyFont="1" applyBorder="1" applyAlignment="1">
      <alignment horizontal="left" vertical="top"/>
    </xf>
    <xf numFmtId="0" fontId="36" fillId="0" borderId="1" xfId="0" applyFont="1" applyBorder="1" applyAlignment="1">
      <alignment horizontal="left" vertical="center"/>
    </xf>
    <xf numFmtId="0" fontId="35" fillId="0" borderId="29" xfId="0" applyFont="1" applyBorder="1" applyAlignment="1">
      <alignment horizontal="left"/>
    </xf>
    <xf numFmtId="0" fontId="34" fillId="0" borderId="1" xfId="0" applyFont="1" applyBorder="1" applyAlignment="1">
      <alignment horizontal="center" vertical="center" wrapText="1"/>
    </xf>
    <xf numFmtId="0" fontId="36" fillId="0" borderId="1" xfId="0" applyFont="1" applyBorder="1" applyAlignment="1">
      <alignment horizontal="left" vertical="center" wrapText="1"/>
    </xf>
    <xf numFmtId="0" fontId="34" fillId="0" borderId="1" xfId="0" applyFont="1" applyBorder="1" applyAlignment="1">
      <alignment horizontal="center" vertical="center"/>
    </xf>
    <xf numFmtId="0" fontId="35" fillId="0" borderId="29" xfId="0" applyFont="1" applyBorder="1" applyAlignment="1">
      <alignment horizontal="left" wrapText="1"/>
    </xf>
    <xf numFmtId="49" fontId="36"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topLeftCell="A34" workbookViewId="0"/>
  </sheetViews>
  <sheetFormatPr defaultRowHeight="10.199999999999999"/>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c r="A1" s="16" t="s">
        <v>0</v>
      </c>
      <c r="AZ1" s="16" t="s">
        <v>1</v>
      </c>
      <c r="BA1" s="16" t="s">
        <v>2</v>
      </c>
      <c r="BB1" s="16" t="s">
        <v>3</v>
      </c>
      <c r="BT1" s="16" t="s">
        <v>4</v>
      </c>
      <c r="BU1" s="16" t="s">
        <v>4</v>
      </c>
      <c r="BV1" s="16" t="s">
        <v>5</v>
      </c>
    </row>
    <row r="2" spans="1:74" ht="36.9" customHeight="1">
      <c r="AR2" s="291" t="s">
        <v>6</v>
      </c>
      <c r="AS2" s="292"/>
      <c r="AT2" s="292"/>
      <c r="AU2" s="292"/>
      <c r="AV2" s="292"/>
      <c r="AW2" s="292"/>
      <c r="AX2" s="292"/>
      <c r="AY2" s="292"/>
      <c r="AZ2" s="292"/>
      <c r="BA2" s="292"/>
      <c r="BB2" s="292"/>
      <c r="BC2" s="292"/>
      <c r="BD2" s="292"/>
      <c r="BE2" s="292"/>
      <c r="BS2" s="17" t="s">
        <v>7</v>
      </c>
      <c r="BT2" s="17" t="s">
        <v>8</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ht="24.9" customHeight="1">
      <c r="B4" s="20"/>
      <c r="D4" s="21" t="s">
        <v>10</v>
      </c>
      <c r="AR4" s="20"/>
      <c r="AS4" s="22" t="s">
        <v>11</v>
      </c>
      <c r="BE4" s="23" t="s">
        <v>12</v>
      </c>
      <c r="BS4" s="17" t="s">
        <v>13</v>
      </c>
    </row>
    <row r="5" spans="1:74" ht="12" customHeight="1">
      <c r="B5" s="20"/>
      <c r="D5" s="24" t="s">
        <v>14</v>
      </c>
      <c r="K5" s="293" t="s">
        <v>15</v>
      </c>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R5" s="20"/>
      <c r="BE5" s="286" t="s">
        <v>16</v>
      </c>
      <c r="BS5" s="17" t="s">
        <v>7</v>
      </c>
    </row>
    <row r="6" spans="1:74" ht="36.9" customHeight="1">
      <c r="B6" s="20"/>
      <c r="D6" s="25" t="s">
        <v>17</v>
      </c>
      <c r="K6" s="294" t="s">
        <v>18</v>
      </c>
      <c r="L6" s="292"/>
      <c r="M6" s="292"/>
      <c r="N6" s="292"/>
      <c r="O6" s="292"/>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R6" s="20"/>
      <c r="BE6" s="287"/>
      <c r="BS6" s="17" t="s">
        <v>19</v>
      </c>
    </row>
    <row r="7" spans="1:74" ht="12" customHeight="1">
      <c r="B7" s="20"/>
      <c r="D7" s="26" t="s">
        <v>20</v>
      </c>
      <c r="K7" s="17" t="s">
        <v>3</v>
      </c>
      <c r="AK7" s="26" t="s">
        <v>21</v>
      </c>
      <c r="AN7" s="17" t="s">
        <v>3</v>
      </c>
      <c r="AR7" s="20"/>
      <c r="BE7" s="287"/>
      <c r="BS7" s="17" t="s">
        <v>22</v>
      </c>
    </row>
    <row r="8" spans="1:74" ht="12" customHeight="1">
      <c r="B8" s="20"/>
      <c r="D8" s="26" t="s">
        <v>23</v>
      </c>
      <c r="K8" s="17" t="s">
        <v>24</v>
      </c>
      <c r="AK8" s="26" t="s">
        <v>25</v>
      </c>
      <c r="AN8" s="27" t="s">
        <v>26</v>
      </c>
      <c r="AR8" s="20"/>
      <c r="BE8" s="287"/>
      <c r="BS8" s="17" t="s">
        <v>27</v>
      </c>
    </row>
    <row r="9" spans="1:74" ht="14.4" customHeight="1">
      <c r="B9" s="20"/>
      <c r="AR9" s="20"/>
      <c r="BE9" s="287"/>
      <c r="BS9" s="17" t="s">
        <v>28</v>
      </c>
    </row>
    <row r="10" spans="1:74" ht="12" customHeight="1">
      <c r="B10" s="20"/>
      <c r="D10" s="26" t="s">
        <v>29</v>
      </c>
      <c r="AK10" s="26" t="s">
        <v>30</v>
      </c>
      <c r="AN10" s="17" t="s">
        <v>31</v>
      </c>
      <c r="AR10" s="20"/>
      <c r="BE10" s="287"/>
      <c r="BS10" s="17" t="s">
        <v>19</v>
      </c>
    </row>
    <row r="11" spans="1:74" ht="18.45" customHeight="1">
      <c r="B11" s="20"/>
      <c r="E11" s="17" t="s">
        <v>32</v>
      </c>
      <c r="AK11" s="26" t="s">
        <v>33</v>
      </c>
      <c r="AN11" s="17" t="s">
        <v>34</v>
      </c>
      <c r="AR11" s="20"/>
      <c r="BE11" s="287"/>
      <c r="BS11" s="17" t="s">
        <v>19</v>
      </c>
    </row>
    <row r="12" spans="1:74" ht="6.9" customHeight="1">
      <c r="B12" s="20"/>
      <c r="AR12" s="20"/>
      <c r="BE12" s="287"/>
      <c r="BS12" s="17" t="s">
        <v>19</v>
      </c>
    </row>
    <row r="13" spans="1:74" ht="12" customHeight="1">
      <c r="B13" s="20"/>
      <c r="D13" s="26" t="s">
        <v>35</v>
      </c>
      <c r="AK13" s="26" t="s">
        <v>30</v>
      </c>
      <c r="AN13" s="28" t="s">
        <v>36</v>
      </c>
      <c r="AR13" s="20"/>
      <c r="BE13" s="287"/>
      <c r="BS13" s="17" t="s">
        <v>19</v>
      </c>
    </row>
    <row r="14" spans="1:74">
      <c r="B14" s="20"/>
      <c r="E14" s="295" t="s">
        <v>36</v>
      </c>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6" t="s">
        <v>33</v>
      </c>
      <c r="AN14" s="28" t="s">
        <v>36</v>
      </c>
      <c r="AR14" s="20"/>
      <c r="BE14" s="287"/>
      <c r="BS14" s="17" t="s">
        <v>19</v>
      </c>
    </row>
    <row r="15" spans="1:74" ht="6.9" customHeight="1">
      <c r="B15" s="20"/>
      <c r="AR15" s="20"/>
      <c r="BE15" s="287"/>
      <c r="BS15" s="17" t="s">
        <v>4</v>
      </c>
    </row>
    <row r="16" spans="1:74" ht="12" customHeight="1">
      <c r="B16" s="20"/>
      <c r="D16" s="26" t="s">
        <v>37</v>
      </c>
      <c r="AK16" s="26" t="s">
        <v>30</v>
      </c>
      <c r="AN16" s="17" t="s">
        <v>38</v>
      </c>
      <c r="AR16" s="20"/>
      <c r="BE16" s="287"/>
      <c r="BS16" s="17" t="s">
        <v>4</v>
      </c>
    </row>
    <row r="17" spans="2:71" ht="18.45" customHeight="1">
      <c r="B17" s="20"/>
      <c r="E17" s="17" t="s">
        <v>39</v>
      </c>
      <c r="AK17" s="26" t="s">
        <v>33</v>
      </c>
      <c r="AN17" s="17" t="s">
        <v>40</v>
      </c>
      <c r="AR17" s="20"/>
      <c r="BE17" s="287"/>
      <c r="BS17" s="17" t="s">
        <v>41</v>
      </c>
    </row>
    <row r="18" spans="2:71" ht="6.9" customHeight="1">
      <c r="B18" s="20"/>
      <c r="AR18" s="20"/>
      <c r="BE18" s="287"/>
      <c r="BS18" s="17" t="s">
        <v>7</v>
      </c>
    </row>
    <row r="19" spans="2:71" ht="12" customHeight="1">
      <c r="B19" s="20"/>
      <c r="D19" s="26" t="s">
        <v>42</v>
      </c>
      <c r="AK19" s="26" t="s">
        <v>30</v>
      </c>
      <c r="AN19" s="17" t="s">
        <v>38</v>
      </c>
      <c r="AR19" s="20"/>
      <c r="BE19" s="287"/>
      <c r="BS19" s="17" t="s">
        <v>7</v>
      </c>
    </row>
    <row r="20" spans="2:71" ht="18.45" customHeight="1">
      <c r="B20" s="20"/>
      <c r="E20" s="17" t="s">
        <v>39</v>
      </c>
      <c r="AK20" s="26" t="s">
        <v>33</v>
      </c>
      <c r="AN20" s="17" t="s">
        <v>40</v>
      </c>
      <c r="AR20" s="20"/>
      <c r="BE20" s="287"/>
      <c r="BS20" s="17" t="s">
        <v>4</v>
      </c>
    </row>
    <row r="21" spans="2:71" ht="6.9" customHeight="1">
      <c r="B21" s="20"/>
      <c r="AR21" s="20"/>
      <c r="BE21" s="287"/>
    </row>
    <row r="22" spans="2:71" ht="12" customHeight="1">
      <c r="B22" s="20"/>
      <c r="D22" s="26" t="s">
        <v>43</v>
      </c>
      <c r="AR22" s="20"/>
      <c r="BE22" s="287"/>
    </row>
    <row r="23" spans="2:71" ht="45" customHeight="1">
      <c r="B23" s="20"/>
      <c r="E23" s="297" t="s">
        <v>44</v>
      </c>
      <c r="F23" s="297"/>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7"/>
      <c r="AN23" s="297"/>
      <c r="AR23" s="20"/>
      <c r="BE23" s="287"/>
    </row>
    <row r="24" spans="2:71" ht="6.9" customHeight="1">
      <c r="B24" s="20"/>
      <c r="AR24" s="20"/>
      <c r="BE24" s="287"/>
    </row>
    <row r="25" spans="2:71" ht="6.9" customHeight="1">
      <c r="B25" s="2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20"/>
      <c r="BE25" s="287"/>
    </row>
    <row r="26" spans="2:71" s="1" customFormat="1" ht="25.95" customHeight="1">
      <c r="B26" s="31"/>
      <c r="D26" s="32" t="s">
        <v>45</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88">
        <f>ROUND(AG54,2)</f>
        <v>0</v>
      </c>
      <c r="AL26" s="289"/>
      <c r="AM26" s="289"/>
      <c r="AN26" s="289"/>
      <c r="AO26" s="289"/>
      <c r="AR26" s="31"/>
      <c r="BE26" s="287"/>
    </row>
    <row r="27" spans="2:71" s="1" customFormat="1" ht="6.9" customHeight="1">
      <c r="B27" s="31"/>
      <c r="AR27" s="31"/>
      <c r="BE27" s="287"/>
    </row>
    <row r="28" spans="2:71" s="1" customFormat="1">
      <c r="B28" s="31"/>
      <c r="L28" s="290" t="s">
        <v>46</v>
      </c>
      <c r="M28" s="290"/>
      <c r="N28" s="290"/>
      <c r="O28" s="290"/>
      <c r="P28" s="290"/>
      <c r="W28" s="290" t="s">
        <v>47</v>
      </c>
      <c r="X28" s="290"/>
      <c r="Y28" s="290"/>
      <c r="Z28" s="290"/>
      <c r="AA28" s="290"/>
      <c r="AB28" s="290"/>
      <c r="AC28" s="290"/>
      <c r="AD28" s="290"/>
      <c r="AE28" s="290"/>
      <c r="AK28" s="290" t="s">
        <v>48</v>
      </c>
      <c r="AL28" s="290"/>
      <c r="AM28" s="290"/>
      <c r="AN28" s="290"/>
      <c r="AO28" s="290"/>
      <c r="AR28" s="31"/>
      <c r="BE28" s="287"/>
    </row>
    <row r="29" spans="2:71" s="2" customFormat="1" ht="14.4" customHeight="1">
      <c r="B29" s="35"/>
      <c r="D29" s="26" t="s">
        <v>49</v>
      </c>
      <c r="F29" s="26" t="s">
        <v>50</v>
      </c>
      <c r="L29" s="283">
        <v>0.21</v>
      </c>
      <c r="M29" s="284"/>
      <c r="N29" s="284"/>
      <c r="O29" s="284"/>
      <c r="P29" s="284"/>
      <c r="W29" s="285">
        <f>ROUND(AZ54, 2)</f>
        <v>0</v>
      </c>
      <c r="X29" s="284"/>
      <c r="Y29" s="284"/>
      <c r="Z29" s="284"/>
      <c r="AA29" s="284"/>
      <c r="AB29" s="284"/>
      <c r="AC29" s="284"/>
      <c r="AD29" s="284"/>
      <c r="AE29" s="284"/>
      <c r="AK29" s="285">
        <f>ROUND(AV54, 2)</f>
        <v>0</v>
      </c>
      <c r="AL29" s="284"/>
      <c r="AM29" s="284"/>
      <c r="AN29" s="284"/>
      <c r="AO29" s="284"/>
      <c r="AR29" s="35"/>
      <c r="BE29" s="287"/>
    </row>
    <row r="30" spans="2:71" s="2" customFormat="1" ht="14.4" customHeight="1">
      <c r="B30" s="35"/>
      <c r="F30" s="26" t="s">
        <v>51</v>
      </c>
      <c r="L30" s="283">
        <v>0.15</v>
      </c>
      <c r="M30" s="284"/>
      <c r="N30" s="284"/>
      <c r="O30" s="284"/>
      <c r="P30" s="284"/>
      <c r="W30" s="285">
        <f>ROUND(BA54, 2)</f>
        <v>0</v>
      </c>
      <c r="X30" s="284"/>
      <c r="Y30" s="284"/>
      <c r="Z30" s="284"/>
      <c r="AA30" s="284"/>
      <c r="AB30" s="284"/>
      <c r="AC30" s="284"/>
      <c r="AD30" s="284"/>
      <c r="AE30" s="284"/>
      <c r="AK30" s="285">
        <f>ROUND(AW54, 2)</f>
        <v>0</v>
      </c>
      <c r="AL30" s="284"/>
      <c r="AM30" s="284"/>
      <c r="AN30" s="284"/>
      <c r="AO30" s="284"/>
      <c r="AR30" s="35"/>
      <c r="BE30" s="287"/>
    </row>
    <row r="31" spans="2:71" s="2" customFormat="1" ht="14.4" hidden="1" customHeight="1">
      <c r="B31" s="35"/>
      <c r="F31" s="26" t="s">
        <v>52</v>
      </c>
      <c r="L31" s="283">
        <v>0.21</v>
      </c>
      <c r="M31" s="284"/>
      <c r="N31" s="284"/>
      <c r="O31" s="284"/>
      <c r="P31" s="284"/>
      <c r="W31" s="285">
        <f>ROUND(BB54, 2)</f>
        <v>0</v>
      </c>
      <c r="X31" s="284"/>
      <c r="Y31" s="284"/>
      <c r="Z31" s="284"/>
      <c r="AA31" s="284"/>
      <c r="AB31" s="284"/>
      <c r="AC31" s="284"/>
      <c r="AD31" s="284"/>
      <c r="AE31" s="284"/>
      <c r="AK31" s="285">
        <v>0</v>
      </c>
      <c r="AL31" s="284"/>
      <c r="AM31" s="284"/>
      <c r="AN31" s="284"/>
      <c r="AO31" s="284"/>
      <c r="AR31" s="35"/>
      <c r="BE31" s="287"/>
    </row>
    <row r="32" spans="2:71" s="2" customFormat="1" ht="14.4" hidden="1" customHeight="1">
      <c r="B32" s="35"/>
      <c r="F32" s="26" t="s">
        <v>53</v>
      </c>
      <c r="L32" s="283">
        <v>0.15</v>
      </c>
      <c r="M32" s="284"/>
      <c r="N32" s="284"/>
      <c r="O32" s="284"/>
      <c r="P32" s="284"/>
      <c r="W32" s="285">
        <f>ROUND(BC54, 2)</f>
        <v>0</v>
      </c>
      <c r="X32" s="284"/>
      <c r="Y32" s="284"/>
      <c r="Z32" s="284"/>
      <c r="AA32" s="284"/>
      <c r="AB32" s="284"/>
      <c r="AC32" s="284"/>
      <c r="AD32" s="284"/>
      <c r="AE32" s="284"/>
      <c r="AK32" s="285">
        <v>0</v>
      </c>
      <c r="AL32" s="284"/>
      <c r="AM32" s="284"/>
      <c r="AN32" s="284"/>
      <c r="AO32" s="284"/>
      <c r="AR32" s="35"/>
      <c r="BE32" s="287"/>
    </row>
    <row r="33" spans="2:44" s="2" customFormat="1" ht="14.4" hidden="1" customHeight="1">
      <c r="B33" s="35"/>
      <c r="F33" s="26" t="s">
        <v>54</v>
      </c>
      <c r="L33" s="283">
        <v>0</v>
      </c>
      <c r="M33" s="284"/>
      <c r="N33" s="284"/>
      <c r="O33" s="284"/>
      <c r="P33" s="284"/>
      <c r="W33" s="285">
        <f>ROUND(BD54, 2)</f>
        <v>0</v>
      </c>
      <c r="X33" s="284"/>
      <c r="Y33" s="284"/>
      <c r="Z33" s="284"/>
      <c r="AA33" s="284"/>
      <c r="AB33" s="284"/>
      <c r="AC33" s="284"/>
      <c r="AD33" s="284"/>
      <c r="AE33" s="284"/>
      <c r="AK33" s="285">
        <v>0</v>
      </c>
      <c r="AL33" s="284"/>
      <c r="AM33" s="284"/>
      <c r="AN33" s="284"/>
      <c r="AO33" s="284"/>
      <c r="AR33" s="35"/>
    </row>
    <row r="34" spans="2:44" s="1" customFormat="1" ht="6.9" customHeight="1">
      <c r="B34" s="31"/>
      <c r="AR34" s="31"/>
    </row>
    <row r="35" spans="2:44" s="1" customFormat="1" ht="25.95" customHeight="1">
      <c r="B35" s="31"/>
      <c r="C35" s="36"/>
      <c r="D35" s="37" t="s">
        <v>55</v>
      </c>
      <c r="E35" s="38"/>
      <c r="F35" s="38"/>
      <c r="G35" s="38"/>
      <c r="H35" s="38"/>
      <c r="I35" s="38"/>
      <c r="J35" s="38"/>
      <c r="K35" s="38"/>
      <c r="L35" s="38"/>
      <c r="M35" s="38"/>
      <c r="N35" s="38"/>
      <c r="O35" s="38"/>
      <c r="P35" s="38"/>
      <c r="Q35" s="38"/>
      <c r="R35" s="38"/>
      <c r="S35" s="38"/>
      <c r="T35" s="39" t="s">
        <v>56</v>
      </c>
      <c r="U35" s="38"/>
      <c r="V35" s="38"/>
      <c r="W35" s="38"/>
      <c r="X35" s="312" t="s">
        <v>57</v>
      </c>
      <c r="Y35" s="313"/>
      <c r="Z35" s="313"/>
      <c r="AA35" s="313"/>
      <c r="AB35" s="313"/>
      <c r="AC35" s="38"/>
      <c r="AD35" s="38"/>
      <c r="AE35" s="38"/>
      <c r="AF35" s="38"/>
      <c r="AG35" s="38"/>
      <c r="AH35" s="38"/>
      <c r="AI35" s="38"/>
      <c r="AJ35" s="38"/>
      <c r="AK35" s="314">
        <f>SUM(AK26:AK33)</f>
        <v>0</v>
      </c>
      <c r="AL35" s="313"/>
      <c r="AM35" s="313"/>
      <c r="AN35" s="313"/>
      <c r="AO35" s="315"/>
      <c r="AP35" s="36"/>
      <c r="AQ35" s="36"/>
      <c r="AR35" s="31"/>
    </row>
    <row r="36" spans="2:44" s="1" customFormat="1" ht="6.9" customHeight="1">
      <c r="B36" s="31"/>
      <c r="AR36" s="31"/>
    </row>
    <row r="37" spans="2:44" s="1" customFormat="1" ht="6.9" customHeight="1">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row>
    <row r="41" spans="2:44" s="1" customFormat="1" ht="6.9" customHeight="1">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row>
    <row r="42" spans="2:44" s="1" customFormat="1" ht="24.9" customHeight="1">
      <c r="B42" s="31"/>
      <c r="C42" s="21" t="s">
        <v>58</v>
      </c>
      <c r="AR42" s="31"/>
    </row>
    <row r="43" spans="2:44" s="1" customFormat="1" ht="6.9" customHeight="1">
      <c r="B43" s="31"/>
      <c r="AR43" s="31"/>
    </row>
    <row r="44" spans="2:44" s="1" customFormat="1" ht="12" customHeight="1">
      <c r="B44" s="31"/>
      <c r="C44" s="26" t="s">
        <v>14</v>
      </c>
      <c r="L44" s="1" t="str">
        <f>K5</f>
        <v>1406Z</v>
      </c>
      <c r="AR44" s="31"/>
    </row>
    <row r="45" spans="2:44" s="3" customFormat="1" ht="36.9" customHeight="1">
      <c r="B45" s="44"/>
      <c r="C45" s="45" t="s">
        <v>17</v>
      </c>
      <c r="L45" s="304" t="str">
        <f>K6</f>
        <v>Výměna podlahové krytiny z pvc - nemocnice Rychnov nad Kněžnou, Náchod, Broumov</v>
      </c>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5"/>
      <c r="AL45" s="305"/>
      <c r="AM45" s="305"/>
      <c r="AN45" s="305"/>
      <c r="AO45" s="305"/>
      <c r="AR45" s="44"/>
    </row>
    <row r="46" spans="2:44" s="1" customFormat="1" ht="6.9" customHeight="1">
      <c r="B46" s="31"/>
      <c r="AR46" s="31"/>
    </row>
    <row r="47" spans="2:44" s="1" customFormat="1" ht="12" customHeight="1">
      <c r="B47" s="31"/>
      <c r="C47" s="26" t="s">
        <v>23</v>
      </c>
      <c r="L47" s="46" t="str">
        <f>IF(K8="","",K8)</f>
        <v xml:space="preserve"> </v>
      </c>
      <c r="AI47" s="26" t="s">
        <v>25</v>
      </c>
      <c r="AM47" s="306" t="str">
        <f>IF(AN8= "","",AN8)</f>
        <v>19. 5. 2020</v>
      </c>
      <c r="AN47" s="306"/>
      <c r="AR47" s="31"/>
    </row>
    <row r="48" spans="2:44" s="1" customFormat="1" ht="6.9" customHeight="1">
      <c r="B48" s="31"/>
      <c r="AR48" s="31"/>
    </row>
    <row r="49" spans="1:91" s="1" customFormat="1" ht="24.9" customHeight="1">
      <c r="B49" s="31"/>
      <c r="C49" s="26" t="s">
        <v>29</v>
      </c>
      <c r="L49" s="1" t="str">
        <f>IF(E11= "","",E11)</f>
        <v>Královéhradecký kraj, Pivovarské nám. 1245, HK</v>
      </c>
      <c r="AI49" s="26" t="s">
        <v>37</v>
      </c>
      <c r="AM49" s="302" t="str">
        <f>IF(E17="","",E17)</f>
        <v xml:space="preserve">S atelier s.r.o., Palackého 920, 547 01 Náchod </v>
      </c>
      <c r="AN49" s="303"/>
      <c r="AO49" s="303"/>
      <c r="AP49" s="303"/>
      <c r="AR49" s="31"/>
      <c r="AS49" s="298" t="s">
        <v>59</v>
      </c>
      <c r="AT49" s="299"/>
      <c r="AU49" s="48"/>
      <c r="AV49" s="48"/>
      <c r="AW49" s="48"/>
      <c r="AX49" s="48"/>
      <c r="AY49" s="48"/>
      <c r="AZ49" s="48"/>
      <c r="BA49" s="48"/>
      <c r="BB49" s="48"/>
      <c r="BC49" s="48"/>
      <c r="BD49" s="49"/>
    </row>
    <row r="50" spans="1:91" s="1" customFormat="1" ht="24.9" customHeight="1">
      <c r="B50" s="31"/>
      <c r="C50" s="26" t="s">
        <v>35</v>
      </c>
      <c r="L50" s="1" t="str">
        <f>IF(E14= "Vyplň údaj","",E14)</f>
        <v/>
      </c>
      <c r="AI50" s="26" t="s">
        <v>42</v>
      </c>
      <c r="AM50" s="302" t="str">
        <f>IF(E20="","",E20)</f>
        <v xml:space="preserve">S atelier s.r.o., Palackého 920, 547 01 Náchod </v>
      </c>
      <c r="AN50" s="303"/>
      <c r="AO50" s="303"/>
      <c r="AP50" s="303"/>
      <c r="AR50" s="31"/>
      <c r="AS50" s="300"/>
      <c r="AT50" s="301"/>
      <c r="AU50" s="50"/>
      <c r="AV50" s="50"/>
      <c r="AW50" s="50"/>
      <c r="AX50" s="50"/>
      <c r="AY50" s="50"/>
      <c r="AZ50" s="50"/>
      <c r="BA50" s="50"/>
      <c r="BB50" s="50"/>
      <c r="BC50" s="50"/>
      <c r="BD50" s="51"/>
    </row>
    <row r="51" spans="1:91" s="1" customFormat="1" ht="10.95" customHeight="1">
      <c r="B51" s="31"/>
      <c r="AR51" s="31"/>
      <c r="AS51" s="300"/>
      <c r="AT51" s="301"/>
      <c r="AU51" s="50"/>
      <c r="AV51" s="50"/>
      <c r="AW51" s="50"/>
      <c r="AX51" s="50"/>
      <c r="AY51" s="50"/>
      <c r="AZ51" s="50"/>
      <c r="BA51" s="50"/>
      <c r="BB51" s="50"/>
      <c r="BC51" s="50"/>
      <c r="BD51" s="51"/>
    </row>
    <row r="52" spans="1:91" s="1" customFormat="1" ht="29.25" customHeight="1">
      <c r="B52" s="31"/>
      <c r="C52" s="318" t="s">
        <v>60</v>
      </c>
      <c r="D52" s="308"/>
      <c r="E52" s="308"/>
      <c r="F52" s="308"/>
      <c r="G52" s="308"/>
      <c r="H52" s="52"/>
      <c r="I52" s="307" t="s">
        <v>61</v>
      </c>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09" t="s">
        <v>62</v>
      </c>
      <c r="AH52" s="308"/>
      <c r="AI52" s="308"/>
      <c r="AJ52" s="308"/>
      <c r="AK52" s="308"/>
      <c r="AL52" s="308"/>
      <c r="AM52" s="308"/>
      <c r="AN52" s="307" t="s">
        <v>63</v>
      </c>
      <c r="AO52" s="308"/>
      <c r="AP52" s="308"/>
      <c r="AQ52" s="53" t="s">
        <v>64</v>
      </c>
      <c r="AR52" s="31"/>
      <c r="AS52" s="54" t="s">
        <v>65</v>
      </c>
      <c r="AT52" s="55" t="s">
        <v>66</v>
      </c>
      <c r="AU52" s="55" t="s">
        <v>67</v>
      </c>
      <c r="AV52" s="55" t="s">
        <v>68</v>
      </c>
      <c r="AW52" s="55" t="s">
        <v>69</v>
      </c>
      <c r="AX52" s="55" t="s">
        <v>70</v>
      </c>
      <c r="AY52" s="55" t="s">
        <v>71</v>
      </c>
      <c r="AZ52" s="55" t="s">
        <v>72</v>
      </c>
      <c r="BA52" s="55" t="s">
        <v>73</v>
      </c>
      <c r="BB52" s="55" t="s">
        <v>74</v>
      </c>
      <c r="BC52" s="55" t="s">
        <v>75</v>
      </c>
      <c r="BD52" s="56" t="s">
        <v>76</v>
      </c>
    </row>
    <row r="53" spans="1:91" s="1" customFormat="1" ht="10.95" customHeight="1">
      <c r="B53" s="31"/>
      <c r="AR53" s="31"/>
      <c r="AS53" s="57"/>
      <c r="AT53" s="48"/>
      <c r="AU53" s="48"/>
      <c r="AV53" s="48"/>
      <c r="AW53" s="48"/>
      <c r="AX53" s="48"/>
      <c r="AY53" s="48"/>
      <c r="AZ53" s="48"/>
      <c r="BA53" s="48"/>
      <c r="BB53" s="48"/>
      <c r="BC53" s="48"/>
      <c r="BD53" s="49"/>
    </row>
    <row r="54" spans="1:91" s="4" customFormat="1" ht="32.4" customHeight="1">
      <c r="B54" s="58"/>
      <c r="C54" s="59" t="s">
        <v>77</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316">
        <f>ROUND(SUM(AG55:AG59),2)</f>
        <v>0</v>
      </c>
      <c r="AH54" s="316"/>
      <c r="AI54" s="316"/>
      <c r="AJ54" s="316"/>
      <c r="AK54" s="316"/>
      <c r="AL54" s="316"/>
      <c r="AM54" s="316"/>
      <c r="AN54" s="317">
        <f t="shared" ref="AN54:AN59" si="0">SUM(AG54,AT54)</f>
        <v>0</v>
      </c>
      <c r="AO54" s="317"/>
      <c r="AP54" s="317"/>
      <c r="AQ54" s="62" t="s">
        <v>3</v>
      </c>
      <c r="AR54" s="58"/>
      <c r="AS54" s="63">
        <f>ROUND(SUM(AS55:AS59),2)</f>
        <v>0</v>
      </c>
      <c r="AT54" s="64">
        <f t="shared" ref="AT54:AT59" si="1">ROUND(SUM(AV54:AW54),2)</f>
        <v>0</v>
      </c>
      <c r="AU54" s="65">
        <f>ROUND(SUM(AU55:AU59),5)</f>
        <v>0</v>
      </c>
      <c r="AV54" s="64">
        <f>ROUND(AZ54*L29,2)</f>
        <v>0</v>
      </c>
      <c r="AW54" s="64">
        <f>ROUND(BA54*L30,2)</f>
        <v>0</v>
      </c>
      <c r="AX54" s="64">
        <f>ROUND(BB54*L29,2)</f>
        <v>0</v>
      </c>
      <c r="AY54" s="64">
        <f>ROUND(BC54*L30,2)</f>
        <v>0</v>
      </c>
      <c r="AZ54" s="64">
        <f>ROUND(SUM(AZ55:AZ59),2)</f>
        <v>0</v>
      </c>
      <c r="BA54" s="64">
        <f>ROUND(SUM(BA55:BA59),2)</f>
        <v>0</v>
      </c>
      <c r="BB54" s="64">
        <f>ROUND(SUM(BB55:BB59),2)</f>
        <v>0</v>
      </c>
      <c r="BC54" s="64">
        <f>ROUND(SUM(BC55:BC59),2)</f>
        <v>0</v>
      </c>
      <c r="BD54" s="66">
        <f>ROUND(SUM(BD55:BD59),2)</f>
        <v>0</v>
      </c>
      <c r="BS54" s="67" t="s">
        <v>78</v>
      </c>
      <c r="BT54" s="67" t="s">
        <v>79</v>
      </c>
      <c r="BU54" s="68" t="s">
        <v>80</v>
      </c>
      <c r="BV54" s="67" t="s">
        <v>81</v>
      </c>
      <c r="BW54" s="67" t="s">
        <v>5</v>
      </c>
      <c r="BX54" s="67" t="s">
        <v>82</v>
      </c>
      <c r="CL54" s="67" t="s">
        <v>3</v>
      </c>
    </row>
    <row r="55" spans="1:91" s="5" customFormat="1" ht="27" customHeight="1">
      <c r="A55" s="69" t="s">
        <v>83</v>
      </c>
      <c r="B55" s="70"/>
      <c r="C55" s="71"/>
      <c r="D55" s="319" t="s">
        <v>22</v>
      </c>
      <c r="E55" s="319"/>
      <c r="F55" s="319"/>
      <c r="G55" s="319"/>
      <c r="H55" s="319"/>
      <c r="I55" s="72"/>
      <c r="J55" s="319" t="s">
        <v>84</v>
      </c>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0">
        <f>'1 - výměna podlahové kryt...'!J30</f>
        <v>0</v>
      </c>
      <c r="AH55" s="311"/>
      <c r="AI55" s="311"/>
      <c r="AJ55" s="311"/>
      <c r="AK55" s="311"/>
      <c r="AL55" s="311"/>
      <c r="AM55" s="311"/>
      <c r="AN55" s="310">
        <f t="shared" si="0"/>
        <v>0</v>
      </c>
      <c r="AO55" s="311"/>
      <c r="AP55" s="311"/>
      <c r="AQ55" s="73" t="s">
        <v>85</v>
      </c>
      <c r="AR55" s="70"/>
      <c r="AS55" s="74">
        <v>0</v>
      </c>
      <c r="AT55" s="75">
        <f t="shared" si="1"/>
        <v>0</v>
      </c>
      <c r="AU55" s="76">
        <f>'1 - výměna podlahové kryt...'!P85</f>
        <v>0</v>
      </c>
      <c r="AV55" s="75">
        <f>'1 - výměna podlahové kryt...'!J33</f>
        <v>0</v>
      </c>
      <c r="AW55" s="75">
        <f>'1 - výměna podlahové kryt...'!J34</f>
        <v>0</v>
      </c>
      <c r="AX55" s="75">
        <f>'1 - výměna podlahové kryt...'!J35</f>
        <v>0</v>
      </c>
      <c r="AY55" s="75">
        <f>'1 - výměna podlahové kryt...'!J36</f>
        <v>0</v>
      </c>
      <c r="AZ55" s="75">
        <f>'1 - výměna podlahové kryt...'!F33</f>
        <v>0</v>
      </c>
      <c r="BA55" s="75">
        <f>'1 - výměna podlahové kryt...'!F34</f>
        <v>0</v>
      </c>
      <c r="BB55" s="75">
        <f>'1 - výměna podlahové kryt...'!F35</f>
        <v>0</v>
      </c>
      <c r="BC55" s="75">
        <f>'1 - výměna podlahové kryt...'!F36</f>
        <v>0</v>
      </c>
      <c r="BD55" s="77">
        <f>'1 - výměna podlahové kryt...'!F37</f>
        <v>0</v>
      </c>
      <c r="BT55" s="78" t="s">
        <v>22</v>
      </c>
      <c r="BV55" s="78" t="s">
        <v>81</v>
      </c>
      <c r="BW55" s="78" t="s">
        <v>86</v>
      </c>
      <c r="BX55" s="78" t="s">
        <v>5</v>
      </c>
      <c r="CL55" s="78" t="s">
        <v>3</v>
      </c>
      <c r="CM55" s="78" t="s">
        <v>87</v>
      </c>
    </row>
    <row r="56" spans="1:91" s="5" customFormat="1" ht="27" customHeight="1">
      <c r="A56" s="69" t="s">
        <v>83</v>
      </c>
      <c r="B56" s="70"/>
      <c r="C56" s="71"/>
      <c r="D56" s="319" t="s">
        <v>87</v>
      </c>
      <c r="E56" s="319"/>
      <c r="F56" s="319"/>
      <c r="G56" s="319"/>
      <c r="H56" s="319"/>
      <c r="I56" s="72"/>
      <c r="J56" s="319" t="s">
        <v>88</v>
      </c>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0">
        <f>'2 - výměna podlahové kryt...'!J30</f>
        <v>0</v>
      </c>
      <c r="AH56" s="311"/>
      <c r="AI56" s="311"/>
      <c r="AJ56" s="311"/>
      <c r="AK56" s="311"/>
      <c r="AL56" s="311"/>
      <c r="AM56" s="311"/>
      <c r="AN56" s="310">
        <f t="shared" si="0"/>
        <v>0</v>
      </c>
      <c r="AO56" s="311"/>
      <c r="AP56" s="311"/>
      <c r="AQ56" s="73" t="s">
        <v>85</v>
      </c>
      <c r="AR56" s="70"/>
      <c r="AS56" s="74">
        <v>0</v>
      </c>
      <c r="AT56" s="75">
        <f t="shared" si="1"/>
        <v>0</v>
      </c>
      <c r="AU56" s="76">
        <f>'2 - výměna podlahové kryt...'!P85</f>
        <v>0</v>
      </c>
      <c r="AV56" s="75">
        <f>'2 - výměna podlahové kryt...'!J33</f>
        <v>0</v>
      </c>
      <c r="AW56" s="75">
        <f>'2 - výměna podlahové kryt...'!J34</f>
        <v>0</v>
      </c>
      <c r="AX56" s="75">
        <f>'2 - výměna podlahové kryt...'!J35</f>
        <v>0</v>
      </c>
      <c r="AY56" s="75">
        <f>'2 - výměna podlahové kryt...'!J36</f>
        <v>0</v>
      </c>
      <c r="AZ56" s="75">
        <f>'2 - výměna podlahové kryt...'!F33</f>
        <v>0</v>
      </c>
      <c r="BA56" s="75">
        <f>'2 - výměna podlahové kryt...'!F34</f>
        <v>0</v>
      </c>
      <c r="BB56" s="75">
        <f>'2 - výměna podlahové kryt...'!F35</f>
        <v>0</v>
      </c>
      <c r="BC56" s="75">
        <f>'2 - výměna podlahové kryt...'!F36</f>
        <v>0</v>
      </c>
      <c r="BD56" s="77">
        <f>'2 - výměna podlahové kryt...'!F37</f>
        <v>0</v>
      </c>
      <c r="BT56" s="78" t="s">
        <v>22</v>
      </c>
      <c r="BV56" s="78" t="s">
        <v>81</v>
      </c>
      <c r="BW56" s="78" t="s">
        <v>89</v>
      </c>
      <c r="BX56" s="78" t="s">
        <v>5</v>
      </c>
      <c r="CL56" s="78" t="s">
        <v>3</v>
      </c>
      <c r="CM56" s="78" t="s">
        <v>87</v>
      </c>
    </row>
    <row r="57" spans="1:91" s="5" customFormat="1" ht="27" customHeight="1">
      <c r="A57" s="69" t="s">
        <v>83</v>
      </c>
      <c r="B57" s="70"/>
      <c r="C57" s="71"/>
      <c r="D57" s="319" t="s">
        <v>90</v>
      </c>
      <c r="E57" s="319"/>
      <c r="F57" s="319"/>
      <c r="G57" s="319"/>
      <c r="H57" s="319"/>
      <c r="I57" s="72"/>
      <c r="J57" s="319" t="s">
        <v>91</v>
      </c>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10">
        <f>'3 - výměna podlahové kryt...'!J30</f>
        <v>0</v>
      </c>
      <c r="AH57" s="311"/>
      <c r="AI57" s="311"/>
      <c r="AJ57" s="311"/>
      <c r="AK57" s="311"/>
      <c r="AL57" s="311"/>
      <c r="AM57" s="311"/>
      <c r="AN57" s="310">
        <f t="shared" si="0"/>
        <v>0</v>
      </c>
      <c r="AO57" s="311"/>
      <c r="AP57" s="311"/>
      <c r="AQ57" s="73" t="s">
        <v>85</v>
      </c>
      <c r="AR57" s="70"/>
      <c r="AS57" s="74">
        <v>0</v>
      </c>
      <c r="AT57" s="75">
        <f t="shared" si="1"/>
        <v>0</v>
      </c>
      <c r="AU57" s="76">
        <f>'3 - výměna podlahové kryt...'!P85</f>
        <v>0</v>
      </c>
      <c r="AV57" s="75">
        <f>'3 - výměna podlahové kryt...'!J33</f>
        <v>0</v>
      </c>
      <c r="AW57" s="75">
        <f>'3 - výměna podlahové kryt...'!J34</f>
        <v>0</v>
      </c>
      <c r="AX57" s="75">
        <f>'3 - výměna podlahové kryt...'!J35</f>
        <v>0</v>
      </c>
      <c r="AY57" s="75">
        <f>'3 - výměna podlahové kryt...'!J36</f>
        <v>0</v>
      </c>
      <c r="AZ57" s="75">
        <f>'3 - výměna podlahové kryt...'!F33</f>
        <v>0</v>
      </c>
      <c r="BA57" s="75">
        <f>'3 - výměna podlahové kryt...'!F34</f>
        <v>0</v>
      </c>
      <c r="BB57" s="75">
        <f>'3 - výměna podlahové kryt...'!F35</f>
        <v>0</v>
      </c>
      <c r="BC57" s="75">
        <f>'3 - výměna podlahové kryt...'!F36</f>
        <v>0</v>
      </c>
      <c r="BD57" s="77">
        <f>'3 - výměna podlahové kryt...'!F37</f>
        <v>0</v>
      </c>
      <c r="BT57" s="78" t="s">
        <v>22</v>
      </c>
      <c r="BV57" s="78" t="s">
        <v>81</v>
      </c>
      <c r="BW57" s="78" t="s">
        <v>92</v>
      </c>
      <c r="BX57" s="78" t="s">
        <v>5</v>
      </c>
      <c r="CL57" s="78" t="s">
        <v>3</v>
      </c>
      <c r="CM57" s="78" t="s">
        <v>87</v>
      </c>
    </row>
    <row r="58" spans="1:91" s="5" customFormat="1" ht="27" customHeight="1">
      <c r="A58" s="69" t="s">
        <v>83</v>
      </c>
      <c r="B58" s="70"/>
      <c r="C58" s="71"/>
      <c r="D58" s="319" t="s">
        <v>93</v>
      </c>
      <c r="E58" s="319"/>
      <c r="F58" s="319"/>
      <c r="G58" s="319"/>
      <c r="H58" s="319"/>
      <c r="I58" s="72"/>
      <c r="J58" s="319" t="s">
        <v>94</v>
      </c>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0">
        <f>'4 - výměna podlahové kryt...'!J30</f>
        <v>0</v>
      </c>
      <c r="AH58" s="311"/>
      <c r="AI58" s="311"/>
      <c r="AJ58" s="311"/>
      <c r="AK58" s="311"/>
      <c r="AL58" s="311"/>
      <c r="AM58" s="311"/>
      <c r="AN58" s="310">
        <f t="shared" si="0"/>
        <v>0</v>
      </c>
      <c r="AO58" s="311"/>
      <c r="AP58" s="311"/>
      <c r="AQ58" s="73" t="s">
        <v>85</v>
      </c>
      <c r="AR58" s="70"/>
      <c r="AS58" s="74">
        <v>0</v>
      </c>
      <c r="AT58" s="75">
        <f t="shared" si="1"/>
        <v>0</v>
      </c>
      <c r="AU58" s="76">
        <f>'4 - výměna podlahové kryt...'!P86</f>
        <v>0</v>
      </c>
      <c r="AV58" s="75">
        <f>'4 - výměna podlahové kryt...'!J33</f>
        <v>0</v>
      </c>
      <c r="AW58" s="75">
        <f>'4 - výměna podlahové kryt...'!J34</f>
        <v>0</v>
      </c>
      <c r="AX58" s="75">
        <f>'4 - výměna podlahové kryt...'!J35</f>
        <v>0</v>
      </c>
      <c r="AY58" s="75">
        <f>'4 - výměna podlahové kryt...'!J36</f>
        <v>0</v>
      </c>
      <c r="AZ58" s="75">
        <f>'4 - výměna podlahové kryt...'!F33</f>
        <v>0</v>
      </c>
      <c r="BA58" s="75">
        <f>'4 - výměna podlahové kryt...'!F34</f>
        <v>0</v>
      </c>
      <c r="BB58" s="75">
        <f>'4 - výměna podlahové kryt...'!F35</f>
        <v>0</v>
      </c>
      <c r="BC58" s="75">
        <f>'4 - výměna podlahové kryt...'!F36</f>
        <v>0</v>
      </c>
      <c r="BD58" s="77">
        <f>'4 - výměna podlahové kryt...'!F37</f>
        <v>0</v>
      </c>
      <c r="BT58" s="78" t="s">
        <v>22</v>
      </c>
      <c r="BV58" s="78" t="s">
        <v>81</v>
      </c>
      <c r="BW58" s="78" t="s">
        <v>95</v>
      </c>
      <c r="BX58" s="78" t="s">
        <v>5</v>
      </c>
      <c r="CL58" s="78" t="s">
        <v>3</v>
      </c>
      <c r="CM58" s="78" t="s">
        <v>87</v>
      </c>
    </row>
    <row r="59" spans="1:91" s="5" customFormat="1" ht="16.5" customHeight="1">
      <c r="A59" s="69" t="s">
        <v>83</v>
      </c>
      <c r="B59" s="70"/>
      <c r="C59" s="71"/>
      <c r="D59" s="319" t="s">
        <v>96</v>
      </c>
      <c r="E59" s="319"/>
      <c r="F59" s="319"/>
      <c r="G59" s="319"/>
      <c r="H59" s="319"/>
      <c r="I59" s="72"/>
      <c r="J59" s="319" t="s">
        <v>97</v>
      </c>
      <c r="K59" s="319"/>
      <c r="L59" s="319"/>
      <c r="M59" s="319"/>
      <c r="N59" s="319"/>
      <c r="O59" s="319"/>
      <c r="P59" s="319"/>
      <c r="Q59" s="319"/>
      <c r="R59" s="319"/>
      <c r="S59" s="319"/>
      <c r="T59" s="319"/>
      <c r="U59" s="319"/>
      <c r="V59" s="319"/>
      <c r="W59" s="319"/>
      <c r="X59" s="319"/>
      <c r="Y59" s="319"/>
      <c r="Z59" s="319"/>
      <c r="AA59" s="319"/>
      <c r="AB59" s="319"/>
      <c r="AC59" s="319"/>
      <c r="AD59" s="319"/>
      <c r="AE59" s="319"/>
      <c r="AF59" s="319"/>
      <c r="AG59" s="310">
        <f>'5 - vedlejší rozpočtové n...'!J30</f>
        <v>0</v>
      </c>
      <c r="AH59" s="311"/>
      <c r="AI59" s="311"/>
      <c r="AJ59" s="311"/>
      <c r="AK59" s="311"/>
      <c r="AL59" s="311"/>
      <c r="AM59" s="311"/>
      <c r="AN59" s="310">
        <f t="shared" si="0"/>
        <v>0</v>
      </c>
      <c r="AO59" s="311"/>
      <c r="AP59" s="311"/>
      <c r="AQ59" s="73" t="s">
        <v>85</v>
      </c>
      <c r="AR59" s="70"/>
      <c r="AS59" s="79">
        <v>0</v>
      </c>
      <c r="AT59" s="80">
        <f t="shared" si="1"/>
        <v>0</v>
      </c>
      <c r="AU59" s="81">
        <f>'5 - vedlejší rozpočtové n...'!P84</f>
        <v>0</v>
      </c>
      <c r="AV59" s="80">
        <f>'5 - vedlejší rozpočtové n...'!J33</f>
        <v>0</v>
      </c>
      <c r="AW59" s="80">
        <f>'5 - vedlejší rozpočtové n...'!J34</f>
        <v>0</v>
      </c>
      <c r="AX59" s="80">
        <f>'5 - vedlejší rozpočtové n...'!J35</f>
        <v>0</v>
      </c>
      <c r="AY59" s="80">
        <f>'5 - vedlejší rozpočtové n...'!J36</f>
        <v>0</v>
      </c>
      <c r="AZ59" s="80">
        <f>'5 - vedlejší rozpočtové n...'!F33</f>
        <v>0</v>
      </c>
      <c r="BA59" s="80">
        <f>'5 - vedlejší rozpočtové n...'!F34</f>
        <v>0</v>
      </c>
      <c r="BB59" s="80">
        <f>'5 - vedlejší rozpočtové n...'!F35</f>
        <v>0</v>
      </c>
      <c r="BC59" s="80">
        <f>'5 - vedlejší rozpočtové n...'!F36</f>
        <v>0</v>
      </c>
      <c r="BD59" s="82">
        <f>'5 - vedlejší rozpočtové n...'!F37</f>
        <v>0</v>
      </c>
      <c r="BT59" s="78" t="s">
        <v>22</v>
      </c>
      <c r="BV59" s="78" t="s">
        <v>81</v>
      </c>
      <c r="BW59" s="78" t="s">
        <v>98</v>
      </c>
      <c r="BX59" s="78" t="s">
        <v>5</v>
      </c>
      <c r="CL59" s="78" t="s">
        <v>3</v>
      </c>
      <c r="CM59" s="78" t="s">
        <v>87</v>
      </c>
    </row>
    <row r="60" spans="1:91" s="1" customFormat="1" ht="30" customHeight="1">
      <c r="B60" s="31"/>
      <c r="AR60" s="31"/>
    </row>
    <row r="61" spans="1:91" s="1" customFormat="1" ht="6.9" customHeight="1">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31"/>
    </row>
  </sheetData>
  <mergeCells count="58">
    <mergeCell ref="AN59:AP59"/>
    <mergeCell ref="AG59:AM59"/>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 ref="AN56:AP56"/>
    <mergeCell ref="AG56:AM56"/>
    <mergeCell ref="AN57:AP57"/>
    <mergeCell ref="AG57:AM57"/>
    <mergeCell ref="AN58:AP58"/>
    <mergeCell ref="AG58:AM58"/>
    <mergeCell ref="L33:P33"/>
    <mergeCell ref="AN52:AP52"/>
    <mergeCell ref="AG52:AM52"/>
    <mergeCell ref="AN55:AP55"/>
    <mergeCell ref="AG55:AM55"/>
    <mergeCell ref="W33:AE33"/>
    <mergeCell ref="AK33:AO33"/>
    <mergeCell ref="X35:AB35"/>
    <mergeCell ref="AK35:AO35"/>
    <mergeCell ref="AS49:AT51"/>
    <mergeCell ref="AM50:AP50"/>
    <mergeCell ref="L45:AO45"/>
    <mergeCell ref="AM47:AN47"/>
    <mergeCell ref="AM49:AP49"/>
    <mergeCell ref="L30:P30"/>
    <mergeCell ref="AR2:BE2"/>
    <mergeCell ref="K5:AO5"/>
    <mergeCell ref="K6:AO6"/>
    <mergeCell ref="E14:AJ14"/>
    <mergeCell ref="E23:AN23"/>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s>
  <hyperlinks>
    <hyperlink ref="A55" location="'1 - výměna podlahové kryt...'!C2" display="/"/>
    <hyperlink ref="A56" location="'2 - výměna podlahové kryt...'!C2" display="/"/>
    <hyperlink ref="A57" location="'3 - výměna podlahové kryt...'!C2" display="/"/>
    <hyperlink ref="A58" location="'4 - výměna podlahové kryt...'!C2" display="/"/>
    <hyperlink ref="A59" location="'5 - vedlejší rozpočtové n...'!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753"/>
  <sheetViews>
    <sheetView showGridLines="0" workbookViewId="0"/>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8.7109375" customWidth="1"/>
    <col min="8" max="8" width="11.140625" customWidth="1"/>
    <col min="9" max="9" width="14.140625" style="83" customWidth="1"/>
    <col min="10" max="10" width="23.42578125" customWidth="1"/>
    <col min="11" max="11" width="15.425781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91" t="s">
        <v>6</v>
      </c>
      <c r="M2" s="292"/>
      <c r="N2" s="292"/>
      <c r="O2" s="292"/>
      <c r="P2" s="292"/>
      <c r="Q2" s="292"/>
      <c r="R2" s="292"/>
      <c r="S2" s="292"/>
      <c r="T2" s="292"/>
      <c r="U2" s="292"/>
      <c r="V2" s="292"/>
      <c r="AT2" s="17" t="s">
        <v>86</v>
      </c>
    </row>
    <row r="3" spans="2:46" ht="6.9" customHeight="1">
      <c r="B3" s="18"/>
      <c r="C3" s="19"/>
      <c r="D3" s="19"/>
      <c r="E3" s="19"/>
      <c r="F3" s="19"/>
      <c r="G3" s="19"/>
      <c r="H3" s="19"/>
      <c r="I3" s="84"/>
      <c r="J3" s="19"/>
      <c r="K3" s="19"/>
      <c r="L3" s="20"/>
      <c r="AT3" s="17" t="s">
        <v>87</v>
      </c>
    </row>
    <row r="4" spans="2:46" ht="24.9" customHeight="1">
      <c r="B4" s="20"/>
      <c r="D4" s="21" t="s">
        <v>99</v>
      </c>
      <c r="L4" s="20"/>
      <c r="M4" s="22" t="s">
        <v>11</v>
      </c>
      <c r="AT4" s="17" t="s">
        <v>4</v>
      </c>
    </row>
    <row r="5" spans="2:46" ht="6.9" customHeight="1">
      <c r="B5" s="20"/>
      <c r="L5" s="20"/>
    </row>
    <row r="6" spans="2:46" ht="12" customHeight="1">
      <c r="B6" s="20"/>
      <c r="D6" s="26" t="s">
        <v>17</v>
      </c>
      <c r="L6" s="20"/>
    </row>
    <row r="7" spans="2:46" ht="16.5" customHeight="1">
      <c r="B7" s="20"/>
      <c r="E7" s="320" t="str">
        <f>'Rekapitulace stavby'!K6</f>
        <v>Výměna podlahové krytiny z pvc - nemocnice Rychnov nad Kněžnou, Náchod, Broumov</v>
      </c>
      <c r="F7" s="321"/>
      <c r="G7" s="321"/>
      <c r="H7" s="321"/>
      <c r="L7" s="20"/>
    </row>
    <row r="8" spans="2:46" s="1" customFormat="1" ht="12" customHeight="1">
      <c r="B8" s="31"/>
      <c r="D8" s="26" t="s">
        <v>100</v>
      </c>
      <c r="I8" s="85"/>
      <c r="L8" s="31"/>
    </row>
    <row r="9" spans="2:46" s="1" customFormat="1" ht="36.9" customHeight="1">
      <c r="B9" s="31"/>
      <c r="E9" s="304" t="s">
        <v>101</v>
      </c>
      <c r="F9" s="303"/>
      <c r="G9" s="303"/>
      <c r="H9" s="303"/>
      <c r="I9" s="85"/>
      <c r="L9" s="31"/>
    </row>
    <row r="10" spans="2:46" s="1" customFormat="1">
      <c r="B10" s="31"/>
      <c r="I10" s="85"/>
      <c r="L10" s="31"/>
    </row>
    <row r="11" spans="2:46" s="1" customFormat="1" ht="12" customHeight="1">
      <c r="B11" s="31"/>
      <c r="D11" s="26" t="s">
        <v>20</v>
      </c>
      <c r="F11" s="17" t="s">
        <v>3</v>
      </c>
      <c r="I11" s="86" t="s">
        <v>21</v>
      </c>
      <c r="J11" s="17" t="s">
        <v>3</v>
      </c>
      <c r="L11" s="31"/>
    </row>
    <row r="12" spans="2:46" s="1" customFormat="1" ht="12" customHeight="1">
      <c r="B12" s="31"/>
      <c r="D12" s="26" t="s">
        <v>23</v>
      </c>
      <c r="F12" s="17" t="s">
        <v>102</v>
      </c>
      <c r="I12" s="86" t="s">
        <v>25</v>
      </c>
      <c r="J12" s="47" t="str">
        <f>'Rekapitulace stavby'!AN8</f>
        <v>19. 5. 2020</v>
      </c>
      <c r="L12" s="31"/>
    </row>
    <row r="13" spans="2:46" s="1" customFormat="1" ht="10.95" customHeight="1">
      <c r="B13" s="31"/>
      <c r="I13" s="85"/>
      <c r="L13" s="31"/>
    </row>
    <row r="14" spans="2:46" s="1" customFormat="1" ht="12" customHeight="1">
      <c r="B14" s="31"/>
      <c r="D14" s="26" t="s">
        <v>29</v>
      </c>
      <c r="I14" s="86" t="s">
        <v>30</v>
      </c>
      <c r="J14" s="17" t="s">
        <v>31</v>
      </c>
      <c r="L14" s="31"/>
    </row>
    <row r="15" spans="2:46" s="1" customFormat="1" ht="18" customHeight="1">
      <c r="B15" s="31"/>
      <c r="E15" s="17" t="s">
        <v>32</v>
      </c>
      <c r="I15" s="86" t="s">
        <v>33</v>
      </c>
      <c r="J15" s="17" t="s">
        <v>34</v>
      </c>
      <c r="L15" s="31"/>
    </row>
    <row r="16" spans="2:46" s="1" customFormat="1" ht="6.9" customHeight="1">
      <c r="B16" s="31"/>
      <c r="I16" s="85"/>
      <c r="L16" s="31"/>
    </row>
    <row r="17" spans="2:12" s="1" customFormat="1" ht="12" customHeight="1">
      <c r="B17" s="31"/>
      <c r="D17" s="26" t="s">
        <v>35</v>
      </c>
      <c r="I17" s="86" t="s">
        <v>30</v>
      </c>
      <c r="J17" s="27" t="str">
        <f>'Rekapitulace stavby'!AN13</f>
        <v>Vyplň údaj</v>
      </c>
      <c r="L17" s="31"/>
    </row>
    <row r="18" spans="2:12" s="1" customFormat="1" ht="18" customHeight="1">
      <c r="B18" s="31"/>
      <c r="E18" s="322" t="str">
        <f>'Rekapitulace stavby'!E14</f>
        <v>Vyplň údaj</v>
      </c>
      <c r="F18" s="293"/>
      <c r="G18" s="293"/>
      <c r="H18" s="293"/>
      <c r="I18" s="86" t="s">
        <v>33</v>
      </c>
      <c r="J18" s="27" t="str">
        <f>'Rekapitulace stavby'!AN14</f>
        <v>Vyplň údaj</v>
      </c>
      <c r="L18" s="31"/>
    </row>
    <row r="19" spans="2:12" s="1" customFormat="1" ht="6.9" customHeight="1">
      <c r="B19" s="31"/>
      <c r="I19" s="85"/>
      <c r="L19" s="31"/>
    </row>
    <row r="20" spans="2:12" s="1" customFormat="1" ht="12" customHeight="1">
      <c r="B20" s="31"/>
      <c r="D20" s="26" t="s">
        <v>37</v>
      </c>
      <c r="I20" s="86" t="s">
        <v>30</v>
      </c>
      <c r="J20" s="17" t="s">
        <v>38</v>
      </c>
      <c r="L20" s="31"/>
    </row>
    <row r="21" spans="2:12" s="1" customFormat="1" ht="18" customHeight="1">
      <c r="B21" s="31"/>
      <c r="E21" s="17" t="s">
        <v>39</v>
      </c>
      <c r="I21" s="86" t="s">
        <v>33</v>
      </c>
      <c r="J21" s="17" t="s">
        <v>40</v>
      </c>
      <c r="L21" s="31"/>
    </row>
    <row r="22" spans="2:12" s="1" customFormat="1" ht="6.9" customHeight="1">
      <c r="B22" s="31"/>
      <c r="I22" s="85"/>
      <c r="L22" s="31"/>
    </row>
    <row r="23" spans="2:12" s="1" customFormat="1" ht="12" customHeight="1">
      <c r="B23" s="31"/>
      <c r="D23" s="26" t="s">
        <v>42</v>
      </c>
      <c r="I23" s="86" t="s">
        <v>30</v>
      </c>
      <c r="J23" s="17" t="s">
        <v>38</v>
      </c>
      <c r="L23" s="31"/>
    </row>
    <row r="24" spans="2:12" s="1" customFormat="1" ht="18" customHeight="1">
      <c r="B24" s="31"/>
      <c r="E24" s="17" t="s">
        <v>39</v>
      </c>
      <c r="I24" s="86" t="s">
        <v>33</v>
      </c>
      <c r="J24" s="17" t="s">
        <v>40</v>
      </c>
      <c r="L24" s="31"/>
    </row>
    <row r="25" spans="2:12" s="1" customFormat="1" ht="6.9" customHeight="1">
      <c r="B25" s="31"/>
      <c r="I25" s="85"/>
      <c r="L25" s="31"/>
    </row>
    <row r="26" spans="2:12" s="1" customFormat="1" ht="12" customHeight="1">
      <c r="B26" s="31"/>
      <c r="D26" s="26" t="s">
        <v>43</v>
      </c>
      <c r="I26" s="85"/>
      <c r="L26" s="31"/>
    </row>
    <row r="27" spans="2:12" s="6" customFormat="1" ht="16.5" customHeight="1">
      <c r="B27" s="87"/>
      <c r="E27" s="297" t="s">
        <v>3</v>
      </c>
      <c r="F27" s="297"/>
      <c r="G27" s="297"/>
      <c r="H27" s="297"/>
      <c r="I27" s="88"/>
      <c r="L27" s="87"/>
    </row>
    <row r="28" spans="2:12" s="1" customFormat="1" ht="6.9" customHeight="1">
      <c r="B28" s="31"/>
      <c r="I28" s="85"/>
      <c r="L28" s="31"/>
    </row>
    <row r="29" spans="2:12" s="1" customFormat="1" ht="6.9" customHeight="1">
      <c r="B29" s="31"/>
      <c r="D29" s="48"/>
      <c r="E29" s="48"/>
      <c r="F29" s="48"/>
      <c r="G29" s="48"/>
      <c r="H29" s="48"/>
      <c r="I29" s="89"/>
      <c r="J29" s="48"/>
      <c r="K29" s="48"/>
      <c r="L29" s="31"/>
    </row>
    <row r="30" spans="2:12" s="1" customFormat="1" ht="25.35" customHeight="1">
      <c r="B30" s="31"/>
      <c r="D30" s="90" t="s">
        <v>45</v>
      </c>
      <c r="I30" s="85"/>
      <c r="J30" s="61">
        <f>ROUND(J85, 2)</f>
        <v>0</v>
      </c>
      <c r="L30" s="31"/>
    </row>
    <row r="31" spans="2:12" s="1" customFormat="1" ht="6.9" customHeight="1">
      <c r="B31" s="31"/>
      <c r="D31" s="48"/>
      <c r="E31" s="48"/>
      <c r="F31" s="48"/>
      <c r="G31" s="48"/>
      <c r="H31" s="48"/>
      <c r="I31" s="89"/>
      <c r="J31" s="48"/>
      <c r="K31" s="48"/>
      <c r="L31" s="31"/>
    </row>
    <row r="32" spans="2:12" s="1" customFormat="1" ht="14.4" customHeight="1">
      <c r="B32" s="31"/>
      <c r="F32" s="34" t="s">
        <v>47</v>
      </c>
      <c r="I32" s="91" t="s">
        <v>46</v>
      </c>
      <c r="J32" s="34" t="s">
        <v>48</v>
      </c>
      <c r="L32" s="31"/>
    </row>
    <row r="33" spans="2:12" s="1" customFormat="1" ht="14.4" customHeight="1">
      <c r="B33" s="31"/>
      <c r="D33" s="26" t="s">
        <v>49</v>
      </c>
      <c r="E33" s="26" t="s">
        <v>50</v>
      </c>
      <c r="F33" s="92">
        <f>ROUND((SUM(BE85:BE752)),  2)</f>
        <v>0</v>
      </c>
      <c r="I33" s="93">
        <v>0.21</v>
      </c>
      <c r="J33" s="92">
        <f>ROUND(((SUM(BE85:BE752))*I33),  2)</f>
        <v>0</v>
      </c>
      <c r="L33" s="31"/>
    </row>
    <row r="34" spans="2:12" s="1" customFormat="1" ht="14.4" customHeight="1">
      <c r="B34" s="31"/>
      <c r="E34" s="26" t="s">
        <v>51</v>
      </c>
      <c r="F34" s="92">
        <f>ROUND((SUM(BF85:BF752)),  2)</f>
        <v>0</v>
      </c>
      <c r="I34" s="93">
        <v>0.15</v>
      </c>
      <c r="J34" s="92">
        <f>ROUND(((SUM(BF85:BF752))*I34),  2)</f>
        <v>0</v>
      </c>
      <c r="L34" s="31"/>
    </row>
    <row r="35" spans="2:12" s="1" customFormat="1" ht="14.4" hidden="1" customHeight="1">
      <c r="B35" s="31"/>
      <c r="E35" s="26" t="s">
        <v>52</v>
      </c>
      <c r="F35" s="92">
        <f>ROUND((SUM(BG85:BG752)),  2)</f>
        <v>0</v>
      </c>
      <c r="I35" s="93">
        <v>0.21</v>
      </c>
      <c r="J35" s="92">
        <f>0</f>
        <v>0</v>
      </c>
      <c r="L35" s="31"/>
    </row>
    <row r="36" spans="2:12" s="1" customFormat="1" ht="14.4" hidden="1" customHeight="1">
      <c r="B36" s="31"/>
      <c r="E36" s="26" t="s">
        <v>53</v>
      </c>
      <c r="F36" s="92">
        <f>ROUND((SUM(BH85:BH752)),  2)</f>
        <v>0</v>
      </c>
      <c r="I36" s="93">
        <v>0.15</v>
      </c>
      <c r="J36" s="92">
        <f>0</f>
        <v>0</v>
      </c>
      <c r="L36" s="31"/>
    </row>
    <row r="37" spans="2:12" s="1" customFormat="1" ht="14.4" hidden="1" customHeight="1">
      <c r="B37" s="31"/>
      <c r="E37" s="26" t="s">
        <v>54</v>
      </c>
      <c r="F37" s="92">
        <f>ROUND((SUM(BI85:BI752)),  2)</f>
        <v>0</v>
      </c>
      <c r="I37" s="93">
        <v>0</v>
      </c>
      <c r="J37" s="92">
        <f>0</f>
        <v>0</v>
      </c>
      <c r="L37" s="31"/>
    </row>
    <row r="38" spans="2:12" s="1" customFormat="1" ht="6.9" customHeight="1">
      <c r="B38" s="31"/>
      <c r="I38" s="85"/>
      <c r="L38" s="31"/>
    </row>
    <row r="39" spans="2:12" s="1" customFormat="1" ht="25.35" customHeight="1">
      <c r="B39" s="31"/>
      <c r="C39" s="94"/>
      <c r="D39" s="95" t="s">
        <v>55</v>
      </c>
      <c r="E39" s="52"/>
      <c r="F39" s="52"/>
      <c r="G39" s="96" t="s">
        <v>56</v>
      </c>
      <c r="H39" s="97" t="s">
        <v>57</v>
      </c>
      <c r="I39" s="98"/>
      <c r="J39" s="99">
        <f>SUM(J30:J37)</f>
        <v>0</v>
      </c>
      <c r="K39" s="100"/>
      <c r="L39" s="31"/>
    </row>
    <row r="40" spans="2:12" s="1" customFormat="1" ht="14.4" customHeight="1">
      <c r="B40" s="40"/>
      <c r="C40" s="41"/>
      <c r="D40" s="41"/>
      <c r="E40" s="41"/>
      <c r="F40" s="41"/>
      <c r="G40" s="41"/>
      <c r="H40" s="41"/>
      <c r="I40" s="101"/>
      <c r="J40" s="41"/>
      <c r="K40" s="41"/>
      <c r="L40" s="31"/>
    </row>
    <row r="44" spans="2:12" s="1" customFormat="1" ht="6.9" customHeight="1">
      <c r="B44" s="42"/>
      <c r="C44" s="43"/>
      <c r="D44" s="43"/>
      <c r="E44" s="43"/>
      <c r="F44" s="43"/>
      <c r="G44" s="43"/>
      <c r="H44" s="43"/>
      <c r="I44" s="102"/>
      <c r="J44" s="43"/>
      <c r="K44" s="43"/>
      <c r="L44" s="31"/>
    </row>
    <row r="45" spans="2:12" s="1" customFormat="1" ht="24.9" customHeight="1">
      <c r="B45" s="31"/>
      <c r="C45" s="21" t="s">
        <v>103</v>
      </c>
      <c r="I45" s="85"/>
      <c r="L45" s="31"/>
    </row>
    <row r="46" spans="2:12" s="1" customFormat="1" ht="6.9" customHeight="1">
      <c r="B46" s="31"/>
      <c r="I46" s="85"/>
      <c r="L46" s="31"/>
    </row>
    <row r="47" spans="2:12" s="1" customFormat="1" ht="12" customHeight="1">
      <c r="B47" s="31"/>
      <c r="C47" s="26" t="s">
        <v>17</v>
      </c>
      <c r="I47" s="85"/>
      <c r="L47" s="31"/>
    </row>
    <row r="48" spans="2:12" s="1" customFormat="1" ht="16.5" customHeight="1">
      <c r="B48" s="31"/>
      <c r="E48" s="320" t="str">
        <f>E7</f>
        <v>Výměna podlahové krytiny z pvc - nemocnice Rychnov nad Kněžnou, Náchod, Broumov</v>
      </c>
      <c r="F48" s="321"/>
      <c r="G48" s="321"/>
      <c r="H48" s="321"/>
      <c r="I48" s="85"/>
      <c r="L48" s="31"/>
    </row>
    <row r="49" spans="2:47" s="1" customFormat="1" ht="12" customHeight="1">
      <c r="B49" s="31"/>
      <c r="C49" s="26" t="s">
        <v>100</v>
      </c>
      <c r="I49" s="85"/>
      <c r="L49" s="31"/>
    </row>
    <row r="50" spans="2:47" s="1" customFormat="1" ht="16.5" customHeight="1">
      <c r="B50" s="31"/>
      <c r="E50" s="304" t="str">
        <f>E9</f>
        <v xml:space="preserve">1 - výměna podlahové krytiny z pvc - nemocnice Rychnov nad Kněžnou </v>
      </c>
      <c r="F50" s="303"/>
      <c r="G50" s="303"/>
      <c r="H50" s="303"/>
      <c r="I50" s="85"/>
      <c r="L50" s="31"/>
    </row>
    <row r="51" spans="2:47" s="1" customFormat="1" ht="6.9" customHeight="1">
      <c r="B51" s="31"/>
      <c r="I51" s="85"/>
      <c r="L51" s="31"/>
    </row>
    <row r="52" spans="2:47" s="1" customFormat="1" ht="12" customHeight="1">
      <c r="B52" s="31"/>
      <c r="C52" s="26" t="s">
        <v>23</v>
      </c>
      <c r="F52" s="17" t="str">
        <f>F12</f>
        <v>Rychnov nad Kněžnou</v>
      </c>
      <c r="I52" s="86" t="s">
        <v>25</v>
      </c>
      <c r="J52" s="47" t="str">
        <f>IF(J12="","",J12)</f>
        <v>19. 5. 2020</v>
      </c>
      <c r="L52" s="31"/>
    </row>
    <row r="53" spans="2:47" s="1" customFormat="1" ht="6.9" customHeight="1">
      <c r="B53" s="31"/>
      <c r="I53" s="85"/>
      <c r="L53" s="31"/>
    </row>
    <row r="54" spans="2:47" s="1" customFormat="1" ht="24.9" customHeight="1">
      <c r="B54" s="31"/>
      <c r="C54" s="26" t="s">
        <v>29</v>
      </c>
      <c r="F54" s="17" t="str">
        <f>E15</f>
        <v>Královéhradecký kraj, Pivovarské nám. 1245, HK</v>
      </c>
      <c r="I54" s="86" t="s">
        <v>37</v>
      </c>
      <c r="J54" s="29" t="str">
        <f>E21</f>
        <v xml:space="preserve">S atelier s.r.o., Palackého 920, 547 01 Náchod </v>
      </c>
      <c r="L54" s="31"/>
    </row>
    <row r="55" spans="2:47" s="1" customFormat="1" ht="24.9" customHeight="1">
      <c r="B55" s="31"/>
      <c r="C55" s="26" t="s">
        <v>35</v>
      </c>
      <c r="F55" s="17" t="str">
        <f>IF(E18="","",E18)</f>
        <v>Vyplň údaj</v>
      </c>
      <c r="I55" s="86" t="s">
        <v>42</v>
      </c>
      <c r="J55" s="29" t="str">
        <f>E24</f>
        <v xml:space="preserve">S atelier s.r.o., Palackého 920, 547 01 Náchod </v>
      </c>
      <c r="L55" s="31"/>
    </row>
    <row r="56" spans="2:47" s="1" customFormat="1" ht="10.35" customHeight="1">
      <c r="B56" s="31"/>
      <c r="I56" s="85"/>
      <c r="L56" s="31"/>
    </row>
    <row r="57" spans="2:47" s="1" customFormat="1" ht="29.25" customHeight="1">
      <c r="B57" s="31"/>
      <c r="C57" s="103" t="s">
        <v>104</v>
      </c>
      <c r="D57" s="94"/>
      <c r="E57" s="94"/>
      <c r="F57" s="94"/>
      <c r="G57" s="94"/>
      <c r="H57" s="94"/>
      <c r="I57" s="104"/>
      <c r="J57" s="105" t="s">
        <v>105</v>
      </c>
      <c r="K57" s="94"/>
      <c r="L57" s="31"/>
    </row>
    <row r="58" spans="2:47" s="1" customFormat="1" ht="10.35" customHeight="1">
      <c r="B58" s="31"/>
      <c r="I58" s="85"/>
      <c r="L58" s="31"/>
    </row>
    <row r="59" spans="2:47" s="1" customFormat="1" ht="22.95" customHeight="1">
      <c r="B59" s="31"/>
      <c r="C59" s="106" t="s">
        <v>77</v>
      </c>
      <c r="I59" s="85"/>
      <c r="J59" s="61">
        <f>J85</f>
        <v>0</v>
      </c>
      <c r="L59" s="31"/>
      <c r="AU59" s="17" t="s">
        <v>106</v>
      </c>
    </row>
    <row r="60" spans="2:47" s="7" customFormat="1" ht="24.9" customHeight="1">
      <c r="B60" s="107"/>
      <c r="D60" s="108" t="s">
        <v>107</v>
      </c>
      <c r="E60" s="109"/>
      <c r="F60" s="109"/>
      <c r="G60" s="109"/>
      <c r="H60" s="109"/>
      <c r="I60" s="110"/>
      <c r="J60" s="111">
        <f>J86</f>
        <v>0</v>
      </c>
      <c r="L60" s="107"/>
    </row>
    <row r="61" spans="2:47" s="8" customFormat="1" ht="19.95" customHeight="1">
      <c r="B61" s="112"/>
      <c r="D61" s="113" t="s">
        <v>108</v>
      </c>
      <c r="E61" s="114"/>
      <c r="F61" s="114"/>
      <c r="G61" s="114"/>
      <c r="H61" s="114"/>
      <c r="I61" s="115"/>
      <c r="J61" s="116">
        <f>J87</f>
        <v>0</v>
      </c>
      <c r="L61" s="112"/>
    </row>
    <row r="62" spans="2:47" s="7" customFormat="1" ht="24.9" customHeight="1">
      <c r="B62" s="107"/>
      <c r="D62" s="108" t="s">
        <v>109</v>
      </c>
      <c r="E62" s="109"/>
      <c r="F62" s="109"/>
      <c r="G62" s="109"/>
      <c r="H62" s="109"/>
      <c r="I62" s="110"/>
      <c r="J62" s="111">
        <f>J104</f>
        <v>0</v>
      </c>
      <c r="L62" s="107"/>
    </row>
    <row r="63" spans="2:47" s="8" customFormat="1" ht="19.95" customHeight="1">
      <c r="B63" s="112"/>
      <c r="D63" s="113" t="s">
        <v>110</v>
      </c>
      <c r="E63" s="114"/>
      <c r="F63" s="114"/>
      <c r="G63" s="114"/>
      <c r="H63" s="114"/>
      <c r="I63" s="115"/>
      <c r="J63" s="116">
        <f>J105</f>
        <v>0</v>
      </c>
      <c r="L63" s="112"/>
    </row>
    <row r="64" spans="2:47" s="8" customFormat="1" ht="19.95" customHeight="1">
      <c r="B64" s="112"/>
      <c r="D64" s="113" t="s">
        <v>111</v>
      </c>
      <c r="E64" s="114"/>
      <c r="F64" s="114"/>
      <c r="G64" s="114"/>
      <c r="H64" s="114"/>
      <c r="I64" s="115"/>
      <c r="J64" s="116">
        <f>J154</f>
        <v>0</v>
      </c>
      <c r="L64" s="112"/>
    </row>
    <row r="65" spans="2:12" s="8" customFormat="1" ht="19.95" customHeight="1">
      <c r="B65" s="112"/>
      <c r="D65" s="113" t="s">
        <v>112</v>
      </c>
      <c r="E65" s="114"/>
      <c r="F65" s="114"/>
      <c r="G65" s="114"/>
      <c r="H65" s="114"/>
      <c r="I65" s="115"/>
      <c r="J65" s="116">
        <f>J701</f>
        <v>0</v>
      </c>
      <c r="L65" s="112"/>
    </row>
    <row r="66" spans="2:12" s="1" customFormat="1" ht="21.75" customHeight="1">
      <c r="B66" s="31"/>
      <c r="I66" s="85"/>
      <c r="L66" s="31"/>
    </row>
    <row r="67" spans="2:12" s="1" customFormat="1" ht="6.9" customHeight="1">
      <c r="B67" s="40"/>
      <c r="C67" s="41"/>
      <c r="D67" s="41"/>
      <c r="E67" s="41"/>
      <c r="F67" s="41"/>
      <c r="G67" s="41"/>
      <c r="H67" s="41"/>
      <c r="I67" s="101"/>
      <c r="J67" s="41"/>
      <c r="K67" s="41"/>
      <c r="L67" s="31"/>
    </row>
    <row r="71" spans="2:12" s="1" customFormat="1" ht="6.9" customHeight="1">
      <c r="B71" s="42"/>
      <c r="C71" s="43"/>
      <c r="D71" s="43"/>
      <c r="E71" s="43"/>
      <c r="F71" s="43"/>
      <c r="G71" s="43"/>
      <c r="H71" s="43"/>
      <c r="I71" s="102"/>
      <c r="J71" s="43"/>
      <c r="K71" s="43"/>
      <c r="L71" s="31"/>
    </row>
    <row r="72" spans="2:12" s="1" customFormat="1" ht="24.9" customHeight="1">
      <c r="B72" s="31"/>
      <c r="C72" s="21" t="s">
        <v>113</v>
      </c>
      <c r="I72" s="85"/>
      <c r="L72" s="31"/>
    </row>
    <row r="73" spans="2:12" s="1" customFormat="1" ht="6.9" customHeight="1">
      <c r="B73" s="31"/>
      <c r="I73" s="85"/>
      <c r="L73" s="31"/>
    </row>
    <row r="74" spans="2:12" s="1" customFormat="1" ht="12" customHeight="1">
      <c r="B74" s="31"/>
      <c r="C74" s="26" t="s">
        <v>17</v>
      </c>
      <c r="I74" s="85"/>
      <c r="L74" s="31"/>
    </row>
    <row r="75" spans="2:12" s="1" customFormat="1" ht="16.5" customHeight="1">
      <c r="B75" s="31"/>
      <c r="E75" s="320" t="str">
        <f>E7</f>
        <v>Výměna podlahové krytiny z pvc - nemocnice Rychnov nad Kněžnou, Náchod, Broumov</v>
      </c>
      <c r="F75" s="321"/>
      <c r="G75" s="321"/>
      <c r="H75" s="321"/>
      <c r="I75" s="85"/>
      <c r="L75" s="31"/>
    </row>
    <row r="76" spans="2:12" s="1" customFormat="1" ht="12" customHeight="1">
      <c r="B76" s="31"/>
      <c r="C76" s="26" t="s">
        <v>100</v>
      </c>
      <c r="I76" s="85"/>
      <c r="L76" s="31"/>
    </row>
    <row r="77" spans="2:12" s="1" customFormat="1" ht="16.5" customHeight="1">
      <c r="B77" s="31"/>
      <c r="E77" s="304" t="str">
        <f>E9</f>
        <v xml:space="preserve">1 - výměna podlahové krytiny z pvc - nemocnice Rychnov nad Kněžnou </v>
      </c>
      <c r="F77" s="303"/>
      <c r="G77" s="303"/>
      <c r="H77" s="303"/>
      <c r="I77" s="85"/>
      <c r="L77" s="31"/>
    </row>
    <row r="78" spans="2:12" s="1" customFormat="1" ht="6.9" customHeight="1">
      <c r="B78" s="31"/>
      <c r="I78" s="85"/>
      <c r="L78" s="31"/>
    </row>
    <row r="79" spans="2:12" s="1" customFormat="1" ht="12" customHeight="1">
      <c r="B79" s="31"/>
      <c r="C79" s="26" t="s">
        <v>23</v>
      </c>
      <c r="F79" s="17" t="str">
        <f>F12</f>
        <v>Rychnov nad Kněžnou</v>
      </c>
      <c r="I79" s="86" t="s">
        <v>25</v>
      </c>
      <c r="J79" s="47" t="str">
        <f>IF(J12="","",J12)</f>
        <v>19. 5. 2020</v>
      </c>
      <c r="L79" s="31"/>
    </row>
    <row r="80" spans="2:12" s="1" customFormat="1" ht="6.9" customHeight="1">
      <c r="B80" s="31"/>
      <c r="I80" s="85"/>
      <c r="L80" s="31"/>
    </row>
    <row r="81" spans="2:65" s="1" customFormat="1" ht="24.9" customHeight="1">
      <c r="B81" s="31"/>
      <c r="C81" s="26" t="s">
        <v>29</v>
      </c>
      <c r="F81" s="17" t="str">
        <f>E15</f>
        <v>Královéhradecký kraj, Pivovarské nám. 1245, HK</v>
      </c>
      <c r="I81" s="86" t="s">
        <v>37</v>
      </c>
      <c r="J81" s="29" t="str">
        <f>E21</f>
        <v xml:space="preserve">S atelier s.r.o., Palackého 920, 547 01 Náchod </v>
      </c>
      <c r="L81" s="31"/>
    </row>
    <row r="82" spans="2:65" s="1" customFormat="1" ht="24.9" customHeight="1">
      <c r="B82" s="31"/>
      <c r="C82" s="26" t="s">
        <v>35</v>
      </c>
      <c r="F82" s="17" t="str">
        <f>IF(E18="","",E18)</f>
        <v>Vyplň údaj</v>
      </c>
      <c r="I82" s="86" t="s">
        <v>42</v>
      </c>
      <c r="J82" s="29" t="str">
        <f>E24</f>
        <v xml:space="preserve">S atelier s.r.o., Palackého 920, 547 01 Náchod </v>
      </c>
      <c r="L82" s="31"/>
    </row>
    <row r="83" spans="2:65" s="1" customFormat="1" ht="10.35" customHeight="1">
      <c r="B83" s="31"/>
      <c r="I83" s="85"/>
      <c r="L83" s="31"/>
    </row>
    <row r="84" spans="2:65" s="9" customFormat="1" ht="29.25" customHeight="1">
      <c r="B84" s="117"/>
      <c r="C84" s="118" t="s">
        <v>114</v>
      </c>
      <c r="D84" s="119" t="s">
        <v>64</v>
      </c>
      <c r="E84" s="119" t="s">
        <v>60</v>
      </c>
      <c r="F84" s="119" t="s">
        <v>61</v>
      </c>
      <c r="G84" s="119" t="s">
        <v>115</v>
      </c>
      <c r="H84" s="119" t="s">
        <v>116</v>
      </c>
      <c r="I84" s="120" t="s">
        <v>117</v>
      </c>
      <c r="J84" s="119" t="s">
        <v>105</v>
      </c>
      <c r="K84" s="121" t="s">
        <v>118</v>
      </c>
      <c r="L84" s="117"/>
      <c r="M84" s="54" t="s">
        <v>3</v>
      </c>
      <c r="N84" s="55" t="s">
        <v>49</v>
      </c>
      <c r="O84" s="55" t="s">
        <v>119</v>
      </c>
      <c r="P84" s="55" t="s">
        <v>120</v>
      </c>
      <c r="Q84" s="55" t="s">
        <v>121</v>
      </c>
      <c r="R84" s="55" t="s">
        <v>122</v>
      </c>
      <c r="S84" s="55" t="s">
        <v>123</v>
      </c>
      <c r="T84" s="56" t="s">
        <v>124</v>
      </c>
    </row>
    <row r="85" spans="2:65" s="1" customFormat="1" ht="22.95" customHeight="1">
      <c r="B85" s="31"/>
      <c r="C85" s="59" t="s">
        <v>125</v>
      </c>
      <c r="I85" s="85"/>
      <c r="J85" s="122">
        <f>BK85</f>
        <v>0</v>
      </c>
      <c r="L85" s="31"/>
      <c r="M85" s="57"/>
      <c r="N85" s="48"/>
      <c r="O85" s="48"/>
      <c r="P85" s="123">
        <f>P86+P104</f>
        <v>0</v>
      </c>
      <c r="Q85" s="48"/>
      <c r="R85" s="123">
        <f>R86+R104</f>
        <v>4.9906943400000001</v>
      </c>
      <c r="S85" s="48"/>
      <c r="T85" s="124">
        <f>T86+T104</f>
        <v>1.1648375</v>
      </c>
      <c r="AT85" s="17" t="s">
        <v>78</v>
      </c>
      <c r="AU85" s="17" t="s">
        <v>106</v>
      </c>
      <c r="BK85" s="125">
        <f>BK86+BK104</f>
        <v>0</v>
      </c>
    </row>
    <row r="86" spans="2:65" s="10" customFormat="1" ht="25.95" customHeight="1">
      <c r="B86" s="126"/>
      <c r="D86" s="127" t="s">
        <v>78</v>
      </c>
      <c r="E86" s="128" t="s">
        <v>126</v>
      </c>
      <c r="F86" s="128" t="s">
        <v>127</v>
      </c>
      <c r="I86" s="129"/>
      <c r="J86" s="130">
        <f>BK86</f>
        <v>0</v>
      </c>
      <c r="L86" s="126"/>
      <c r="M86" s="131"/>
      <c r="N86" s="132"/>
      <c r="O86" s="132"/>
      <c r="P86" s="133">
        <f>P87</f>
        <v>0</v>
      </c>
      <c r="Q86" s="132"/>
      <c r="R86" s="133">
        <f>R87</f>
        <v>0</v>
      </c>
      <c r="S86" s="132"/>
      <c r="T86" s="134">
        <f>T87</f>
        <v>0</v>
      </c>
      <c r="AR86" s="127" t="s">
        <v>22</v>
      </c>
      <c r="AT86" s="135" t="s">
        <v>78</v>
      </c>
      <c r="AU86" s="135" t="s">
        <v>79</v>
      </c>
      <c r="AY86" s="127" t="s">
        <v>128</v>
      </c>
      <c r="BK86" s="136">
        <f>BK87</f>
        <v>0</v>
      </c>
    </row>
    <row r="87" spans="2:65" s="10" customFormat="1" ht="22.95" customHeight="1">
      <c r="B87" s="126"/>
      <c r="D87" s="127" t="s">
        <v>78</v>
      </c>
      <c r="E87" s="137" t="s">
        <v>129</v>
      </c>
      <c r="F87" s="137" t="s">
        <v>130</v>
      </c>
      <c r="I87" s="129"/>
      <c r="J87" s="138">
        <f>BK87</f>
        <v>0</v>
      </c>
      <c r="L87" s="126"/>
      <c r="M87" s="131"/>
      <c r="N87" s="132"/>
      <c r="O87" s="132"/>
      <c r="P87" s="133">
        <f>SUM(P88:P103)</f>
        <v>0</v>
      </c>
      <c r="Q87" s="132"/>
      <c r="R87" s="133">
        <f>SUM(R88:R103)</f>
        <v>0</v>
      </c>
      <c r="S87" s="132"/>
      <c r="T87" s="134">
        <f>SUM(T88:T103)</f>
        <v>0</v>
      </c>
      <c r="AR87" s="127" t="s">
        <v>22</v>
      </c>
      <c r="AT87" s="135" t="s">
        <v>78</v>
      </c>
      <c r="AU87" s="135" t="s">
        <v>22</v>
      </c>
      <c r="AY87" s="127" t="s">
        <v>128</v>
      </c>
      <c r="BK87" s="136">
        <f>SUM(BK88:BK103)</f>
        <v>0</v>
      </c>
    </row>
    <row r="88" spans="2:65" s="1" customFormat="1" ht="22.5" customHeight="1">
      <c r="B88" s="139"/>
      <c r="C88" s="140" t="s">
        <v>22</v>
      </c>
      <c r="D88" s="140" t="s">
        <v>131</v>
      </c>
      <c r="E88" s="141" t="s">
        <v>132</v>
      </c>
      <c r="F88" s="142" t="s">
        <v>133</v>
      </c>
      <c r="G88" s="143" t="s">
        <v>134</v>
      </c>
      <c r="H88" s="144">
        <v>1.165</v>
      </c>
      <c r="I88" s="145"/>
      <c r="J88" s="146">
        <f>ROUND(I88*H88,2)</f>
        <v>0</v>
      </c>
      <c r="K88" s="142" t="s">
        <v>135</v>
      </c>
      <c r="L88" s="31"/>
      <c r="M88" s="147" t="s">
        <v>3</v>
      </c>
      <c r="N88" s="148" t="s">
        <v>50</v>
      </c>
      <c r="O88" s="50"/>
      <c r="P88" s="149">
        <f>O88*H88</f>
        <v>0</v>
      </c>
      <c r="Q88" s="149">
        <v>0</v>
      </c>
      <c r="R88" s="149">
        <f>Q88*H88</f>
        <v>0</v>
      </c>
      <c r="S88" s="149">
        <v>0</v>
      </c>
      <c r="T88" s="150">
        <f>S88*H88</f>
        <v>0</v>
      </c>
      <c r="AR88" s="17" t="s">
        <v>93</v>
      </c>
      <c r="AT88" s="17" t="s">
        <v>131</v>
      </c>
      <c r="AU88" s="17" t="s">
        <v>87</v>
      </c>
      <c r="AY88" s="17" t="s">
        <v>128</v>
      </c>
      <c r="BE88" s="151">
        <f>IF(N88="základní",J88,0)</f>
        <v>0</v>
      </c>
      <c r="BF88" s="151">
        <f>IF(N88="snížená",J88,0)</f>
        <v>0</v>
      </c>
      <c r="BG88" s="151">
        <f>IF(N88="zákl. přenesená",J88,0)</f>
        <v>0</v>
      </c>
      <c r="BH88" s="151">
        <f>IF(N88="sníž. přenesená",J88,0)</f>
        <v>0</v>
      </c>
      <c r="BI88" s="151">
        <f>IF(N88="nulová",J88,0)</f>
        <v>0</v>
      </c>
      <c r="BJ88" s="17" t="s">
        <v>22</v>
      </c>
      <c r="BK88" s="151">
        <f>ROUND(I88*H88,2)</f>
        <v>0</v>
      </c>
      <c r="BL88" s="17" t="s">
        <v>93</v>
      </c>
      <c r="BM88" s="17" t="s">
        <v>136</v>
      </c>
    </row>
    <row r="89" spans="2:65" s="1" customFormat="1" ht="105.6">
      <c r="B89" s="31"/>
      <c r="D89" s="152" t="s">
        <v>137</v>
      </c>
      <c r="F89" s="153" t="s">
        <v>138</v>
      </c>
      <c r="I89" s="85"/>
      <c r="L89" s="31"/>
      <c r="M89" s="154"/>
      <c r="N89" s="50"/>
      <c r="O89" s="50"/>
      <c r="P89" s="50"/>
      <c r="Q89" s="50"/>
      <c r="R89" s="50"/>
      <c r="S89" s="50"/>
      <c r="T89" s="51"/>
      <c r="AT89" s="17" t="s">
        <v>137</v>
      </c>
      <c r="AU89" s="17" t="s">
        <v>87</v>
      </c>
    </row>
    <row r="90" spans="2:65" s="1" customFormat="1" ht="22.5" customHeight="1">
      <c r="B90" s="139"/>
      <c r="C90" s="140" t="s">
        <v>87</v>
      </c>
      <c r="D90" s="140" t="s">
        <v>131</v>
      </c>
      <c r="E90" s="141" t="s">
        <v>139</v>
      </c>
      <c r="F90" s="142" t="s">
        <v>140</v>
      </c>
      <c r="G90" s="143" t="s">
        <v>134</v>
      </c>
      <c r="H90" s="144">
        <v>5.8250000000000002</v>
      </c>
      <c r="I90" s="145"/>
      <c r="J90" s="146">
        <f>ROUND(I90*H90,2)</f>
        <v>0</v>
      </c>
      <c r="K90" s="142" t="s">
        <v>135</v>
      </c>
      <c r="L90" s="31"/>
      <c r="M90" s="147" t="s">
        <v>3</v>
      </c>
      <c r="N90" s="148" t="s">
        <v>50</v>
      </c>
      <c r="O90" s="50"/>
      <c r="P90" s="149">
        <f>O90*H90</f>
        <v>0</v>
      </c>
      <c r="Q90" s="149">
        <v>0</v>
      </c>
      <c r="R90" s="149">
        <f>Q90*H90</f>
        <v>0</v>
      </c>
      <c r="S90" s="149">
        <v>0</v>
      </c>
      <c r="T90" s="150">
        <f>S90*H90</f>
        <v>0</v>
      </c>
      <c r="AR90" s="17" t="s">
        <v>93</v>
      </c>
      <c r="AT90" s="17" t="s">
        <v>131</v>
      </c>
      <c r="AU90" s="17" t="s">
        <v>87</v>
      </c>
      <c r="AY90" s="17" t="s">
        <v>128</v>
      </c>
      <c r="BE90" s="151">
        <f>IF(N90="základní",J90,0)</f>
        <v>0</v>
      </c>
      <c r="BF90" s="151">
        <f>IF(N90="snížená",J90,0)</f>
        <v>0</v>
      </c>
      <c r="BG90" s="151">
        <f>IF(N90="zákl. přenesená",J90,0)</f>
        <v>0</v>
      </c>
      <c r="BH90" s="151">
        <f>IF(N90="sníž. přenesená",J90,0)</f>
        <v>0</v>
      </c>
      <c r="BI90" s="151">
        <f>IF(N90="nulová",J90,0)</f>
        <v>0</v>
      </c>
      <c r="BJ90" s="17" t="s">
        <v>22</v>
      </c>
      <c r="BK90" s="151">
        <f>ROUND(I90*H90,2)</f>
        <v>0</v>
      </c>
      <c r="BL90" s="17" t="s">
        <v>93</v>
      </c>
      <c r="BM90" s="17" t="s">
        <v>141</v>
      </c>
    </row>
    <row r="91" spans="2:65" s="1" customFormat="1" ht="105.6">
      <c r="B91" s="31"/>
      <c r="D91" s="152" t="s">
        <v>137</v>
      </c>
      <c r="F91" s="153" t="s">
        <v>138</v>
      </c>
      <c r="I91" s="85"/>
      <c r="L91" s="31"/>
      <c r="M91" s="154"/>
      <c r="N91" s="50"/>
      <c r="O91" s="50"/>
      <c r="P91" s="50"/>
      <c r="Q91" s="50"/>
      <c r="R91" s="50"/>
      <c r="S91" s="50"/>
      <c r="T91" s="51"/>
      <c r="AT91" s="17" t="s">
        <v>137</v>
      </c>
      <c r="AU91" s="17" t="s">
        <v>87</v>
      </c>
    </row>
    <row r="92" spans="2:65" s="11" customFormat="1">
      <c r="B92" s="155"/>
      <c r="D92" s="152" t="s">
        <v>142</v>
      </c>
      <c r="E92" s="156" t="s">
        <v>3</v>
      </c>
      <c r="F92" s="157" t="s">
        <v>143</v>
      </c>
      <c r="H92" s="156" t="s">
        <v>3</v>
      </c>
      <c r="I92" s="158"/>
      <c r="L92" s="155"/>
      <c r="M92" s="159"/>
      <c r="N92" s="160"/>
      <c r="O92" s="160"/>
      <c r="P92" s="160"/>
      <c r="Q92" s="160"/>
      <c r="R92" s="160"/>
      <c r="S92" s="160"/>
      <c r="T92" s="161"/>
      <c r="AT92" s="156" t="s">
        <v>142</v>
      </c>
      <c r="AU92" s="156" t="s">
        <v>87</v>
      </c>
      <c r="AV92" s="11" t="s">
        <v>22</v>
      </c>
      <c r="AW92" s="11" t="s">
        <v>41</v>
      </c>
      <c r="AX92" s="11" t="s">
        <v>79</v>
      </c>
      <c r="AY92" s="156" t="s">
        <v>128</v>
      </c>
    </row>
    <row r="93" spans="2:65" s="12" customFormat="1">
      <c r="B93" s="162"/>
      <c r="D93" s="152" t="s">
        <v>142</v>
      </c>
      <c r="E93" s="163" t="s">
        <v>3</v>
      </c>
      <c r="F93" s="164" t="s">
        <v>144</v>
      </c>
      <c r="H93" s="165">
        <v>5.8250000000000002</v>
      </c>
      <c r="I93" s="166"/>
      <c r="L93" s="162"/>
      <c r="M93" s="167"/>
      <c r="N93" s="168"/>
      <c r="O93" s="168"/>
      <c r="P93" s="168"/>
      <c r="Q93" s="168"/>
      <c r="R93" s="168"/>
      <c r="S93" s="168"/>
      <c r="T93" s="169"/>
      <c r="AT93" s="163" t="s">
        <v>142</v>
      </c>
      <c r="AU93" s="163" t="s">
        <v>87</v>
      </c>
      <c r="AV93" s="12" t="s">
        <v>87</v>
      </c>
      <c r="AW93" s="12" t="s">
        <v>41</v>
      </c>
      <c r="AX93" s="12" t="s">
        <v>79</v>
      </c>
      <c r="AY93" s="163" t="s">
        <v>128</v>
      </c>
    </row>
    <row r="94" spans="2:65" s="13" customFormat="1">
      <c r="B94" s="170"/>
      <c r="D94" s="152" t="s">
        <v>142</v>
      </c>
      <c r="E94" s="171" t="s">
        <v>3</v>
      </c>
      <c r="F94" s="172" t="s">
        <v>145</v>
      </c>
      <c r="H94" s="173">
        <v>5.8250000000000002</v>
      </c>
      <c r="I94" s="174"/>
      <c r="L94" s="170"/>
      <c r="M94" s="175"/>
      <c r="N94" s="176"/>
      <c r="O94" s="176"/>
      <c r="P94" s="176"/>
      <c r="Q94" s="176"/>
      <c r="R94" s="176"/>
      <c r="S94" s="176"/>
      <c r="T94" s="177"/>
      <c r="AT94" s="171" t="s">
        <v>142</v>
      </c>
      <c r="AU94" s="171" t="s">
        <v>87</v>
      </c>
      <c r="AV94" s="13" t="s">
        <v>93</v>
      </c>
      <c r="AW94" s="13" t="s">
        <v>41</v>
      </c>
      <c r="AX94" s="13" t="s">
        <v>22</v>
      </c>
      <c r="AY94" s="171" t="s">
        <v>128</v>
      </c>
    </row>
    <row r="95" spans="2:65" s="1" customFormat="1" ht="16.5" customHeight="1">
      <c r="B95" s="139"/>
      <c r="C95" s="140" t="s">
        <v>90</v>
      </c>
      <c r="D95" s="140" t="s">
        <v>131</v>
      </c>
      <c r="E95" s="141" t="s">
        <v>146</v>
      </c>
      <c r="F95" s="142" t="s">
        <v>147</v>
      </c>
      <c r="G95" s="143" t="s">
        <v>134</v>
      </c>
      <c r="H95" s="144">
        <v>1.165</v>
      </c>
      <c r="I95" s="145"/>
      <c r="J95" s="146">
        <f>ROUND(I95*H95,2)</f>
        <v>0</v>
      </c>
      <c r="K95" s="142" t="s">
        <v>135</v>
      </c>
      <c r="L95" s="31"/>
      <c r="M95" s="147" t="s">
        <v>3</v>
      </c>
      <c r="N95" s="148" t="s">
        <v>50</v>
      </c>
      <c r="O95" s="50"/>
      <c r="P95" s="149">
        <f>O95*H95</f>
        <v>0</v>
      </c>
      <c r="Q95" s="149">
        <v>0</v>
      </c>
      <c r="R95" s="149">
        <f>Q95*H95</f>
        <v>0</v>
      </c>
      <c r="S95" s="149">
        <v>0</v>
      </c>
      <c r="T95" s="150">
        <f>S95*H95</f>
        <v>0</v>
      </c>
      <c r="AR95" s="17" t="s">
        <v>93</v>
      </c>
      <c r="AT95" s="17" t="s">
        <v>131</v>
      </c>
      <c r="AU95" s="17" t="s">
        <v>87</v>
      </c>
      <c r="AY95" s="17" t="s">
        <v>128</v>
      </c>
      <c r="BE95" s="151">
        <f>IF(N95="základní",J95,0)</f>
        <v>0</v>
      </c>
      <c r="BF95" s="151">
        <f>IF(N95="snížená",J95,0)</f>
        <v>0</v>
      </c>
      <c r="BG95" s="151">
        <f>IF(N95="zákl. přenesená",J95,0)</f>
        <v>0</v>
      </c>
      <c r="BH95" s="151">
        <f>IF(N95="sníž. přenesená",J95,0)</f>
        <v>0</v>
      </c>
      <c r="BI95" s="151">
        <f>IF(N95="nulová",J95,0)</f>
        <v>0</v>
      </c>
      <c r="BJ95" s="17" t="s">
        <v>22</v>
      </c>
      <c r="BK95" s="151">
        <f>ROUND(I95*H95,2)</f>
        <v>0</v>
      </c>
      <c r="BL95" s="17" t="s">
        <v>93</v>
      </c>
      <c r="BM95" s="17" t="s">
        <v>148</v>
      </c>
    </row>
    <row r="96" spans="2:65" s="1" customFormat="1" ht="76.8">
      <c r="B96" s="31"/>
      <c r="D96" s="152" t="s">
        <v>137</v>
      </c>
      <c r="F96" s="153" t="s">
        <v>149</v>
      </c>
      <c r="I96" s="85"/>
      <c r="L96" s="31"/>
      <c r="M96" s="154"/>
      <c r="N96" s="50"/>
      <c r="O96" s="50"/>
      <c r="P96" s="50"/>
      <c r="Q96" s="50"/>
      <c r="R96" s="50"/>
      <c r="S96" s="50"/>
      <c r="T96" s="51"/>
      <c r="AT96" s="17" t="s">
        <v>137</v>
      </c>
      <c r="AU96" s="17" t="s">
        <v>87</v>
      </c>
    </row>
    <row r="97" spans="2:65" s="1" customFormat="1" ht="16.5" customHeight="1">
      <c r="B97" s="139"/>
      <c r="C97" s="140" t="s">
        <v>93</v>
      </c>
      <c r="D97" s="140" t="s">
        <v>131</v>
      </c>
      <c r="E97" s="141" t="s">
        <v>150</v>
      </c>
      <c r="F97" s="142" t="s">
        <v>151</v>
      </c>
      <c r="G97" s="143" t="s">
        <v>134</v>
      </c>
      <c r="H97" s="144">
        <v>23.3</v>
      </c>
      <c r="I97" s="145"/>
      <c r="J97" s="146">
        <f>ROUND(I97*H97,2)</f>
        <v>0</v>
      </c>
      <c r="K97" s="142" t="s">
        <v>135</v>
      </c>
      <c r="L97" s="31"/>
      <c r="M97" s="147" t="s">
        <v>3</v>
      </c>
      <c r="N97" s="148" t="s">
        <v>50</v>
      </c>
      <c r="O97" s="50"/>
      <c r="P97" s="149">
        <f>O97*H97</f>
        <v>0</v>
      </c>
      <c r="Q97" s="149">
        <v>0</v>
      </c>
      <c r="R97" s="149">
        <f>Q97*H97</f>
        <v>0</v>
      </c>
      <c r="S97" s="149">
        <v>0</v>
      </c>
      <c r="T97" s="150">
        <f>S97*H97</f>
        <v>0</v>
      </c>
      <c r="AR97" s="17" t="s">
        <v>93</v>
      </c>
      <c r="AT97" s="17" t="s">
        <v>131</v>
      </c>
      <c r="AU97" s="17" t="s">
        <v>87</v>
      </c>
      <c r="AY97" s="17" t="s">
        <v>128</v>
      </c>
      <c r="BE97" s="151">
        <f>IF(N97="základní",J97,0)</f>
        <v>0</v>
      </c>
      <c r="BF97" s="151">
        <f>IF(N97="snížená",J97,0)</f>
        <v>0</v>
      </c>
      <c r="BG97" s="151">
        <f>IF(N97="zákl. přenesená",J97,0)</f>
        <v>0</v>
      </c>
      <c r="BH97" s="151">
        <f>IF(N97="sníž. přenesená",J97,0)</f>
        <v>0</v>
      </c>
      <c r="BI97" s="151">
        <f>IF(N97="nulová",J97,0)</f>
        <v>0</v>
      </c>
      <c r="BJ97" s="17" t="s">
        <v>22</v>
      </c>
      <c r="BK97" s="151">
        <f>ROUND(I97*H97,2)</f>
        <v>0</v>
      </c>
      <c r="BL97" s="17" t="s">
        <v>93</v>
      </c>
      <c r="BM97" s="17" t="s">
        <v>152</v>
      </c>
    </row>
    <row r="98" spans="2:65" s="1" customFormat="1" ht="67.2">
      <c r="B98" s="31"/>
      <c r="D98" s="152" t="s">
        <v>137</v>
      </c>
      <c r="F98" s="153" t="s">
        <v>153</v>
      </c>
      <c r="I98" s="85"/>
      <c r="L98" s="31"/>
      <c r="M98" s="154"/>
      <c r="N98" s="50"/>
      <c r="O98" s="50"/>
      <c r="P98" s="50"/>
      <c r="Q98" s="50"/>
      <c r="R98" s="50"/>
      <c r="S98" s="50"/>
      <c r="T98" s="51"/>
      <c r="AT98" s="17" t="s">
        <v>137</v>
      </c>
      <c r="AU98" s="17" t="s">
        <v>87</v>
      </c>
    </row>
    <row r="99" spans="2:65" s="11" customFormat="1">
      <c r="B99" s="155"/>
      <c r="D99" s="152" t="s">
        <v>142</v>
      </c>
      <c r="E99" s="156" t="s">
        <v>3</v>
      </c>
      <c r="F99" s="157" t="s">
        <v>154</v>
      </c>
      <c r="H99" s="156" t="s">
        <v>3</v>
      </c>
      <c r="I99" s="158"/>
      <c r="L99" s="155"/>
      <c r="M99" s="159"/>
      <c r="N99" s="160"/>
      <c r="O99" s="160"/>
      <c r="P99" s="160"/>
      <c r="Q99" s="160"/>
      <c r="R99" s="160"/>
      <c r="S99" s="160"/>
      <c r="T99" s="161"/>
      <c r="AT99" s="156" t="s">
        <v>142</v>
      </c>
      <c r="AU99" s="156" t="s">
        <v>87</v>
      </c>
      <c r="AV99" s="11" t="s">
        <v>22</v>
      </c>
      <c r="AW99" s="11" t="s">
        <v>41</v>
      </c>
      <c r="AX99" s="11" t="s">
        <v>79</v>
      </c>
      <c r="AY99" s="156" t="s">
        <v>128</v>
      </c>
    </row>
    <row r="100" spans="2:65" s="12" customFormat="1">
      <c r="B100" s="162"/>
      <c r="D100" s="152" t="s">
        <v>142</v>
      </c>
      <c r="E100" s="163" t="s">
        <v>3</v>
      </c>
      <c r="F100" s="164" t="s">
        <v>155</v>
      </c>
      <c r="H100" s="165">
        <v>23.3</v>
      </c>
      <c r="I100" s="166"/>
      <c r="L100" s="162"/>
      <c r="M100" s="167"/>
      <c r="N100" s="168"/>
      <c r="O100" s="168"/>
      <c r="P100" s="168"/>
      <c r="Q100" s="168"/>
      <c r="R100" s="168"/>
      <c r="S100" s="168"/>
      <c r="T100" s="169"/>
      <c r="AT100" s="163" t="s">
        <v>142</v>
      </c>
      <c r="AU100" s="163" t="s">
        <v>87</v>
      </c>
      <c r="AV100" s="12" t="s">
        <v>87</v>
      </c>
      <c r="AW100" s="12" t="s">
        <v>41</v>
      </c>
      <c r="AX100" s="12" t="s">
        <v>79</v>
      </c>
      <c r="AY100" s="163" t="s">
        <v>128</v>
      </c>
    </row>
    <row r="101" spans="2:65" s="13" customFormat="1">
      <c r="B101" s="170"/>
      <c r="D101" s="152" t="s">
        <v>142</v>
      </c>
      <c r="E101" s="171" t="s">
        <v>3</v>
      </c>
      <c r="F101" s="172" t="s">
        <v>145</v>
      </c>
      <c r="H101" s="173">
        <v>23.3</v>
      </c>
      <c r="I101" s="174"/>
      <c r="L101" s="170"/>
      <c r="M101" s="175"/>
      <c r="N101" s="176"/>
      <c r="O101" s="176"/>
      <c r="P101" s="176"/>
      <c r="Q101" s="176"/>
      <c r="R101" s="176"/>
      <c r="S101" s="176"/>
      <c r="T101" s="177"/>
      <c r="AT101" s="171" t="s">
        <v>142</v>
      </c>
      <c r="AU101" s="171" t="s">
        <v>87</v>
      </c>
      <c r="AV101" s="13" t="s">
        <v>93</v>
      </c>
      <c r="AW101" s="13" t="s">
        <v>41</v>
      </c>
      <c r="AX101" s="13" t="s">
        <v>22</v>
      </c>
      <c r="AY101" s="171" t="s">
        <v>128</v>
      </c>
    </row>
    <row r="102" spans="2:65" s="1" customFormat="1" ht="22.5" customHeight="1">
      <c r="B102" s="139"/>
      <c r="C102" s="140" t="s">
        <v>96</v>
      </c>
      <c r="D102" s="140" t="s">
        <v>131</v>
      </c>
      <c r="E102" s="141" t="s">
        <v>156</v>
      </c>
      <c r="F102" s="142" t="s">
        <v>157</v>
      </c>
      <c r="G102" s="143" t="s">
        <v>134</v>
      </c>
      <c r="H102" s="144">
        <v>1.165</v>
      </c>
      <c r="I102" s="145"/>
      <c r="J102" s="146">
        <f>ROUND(I102*H102,2)</f>
        <v>0</v>
      </c>
      <c r="K102" s="142" t="s">
        <v>135</v>
      </c>
      <c r="L102" s="31"/>
      <c r="M102" s="147" t="s">
        <v>3</v>
      </c>
      <c r="N102" s="148" t="s">
        <v>50</v>
      </c>
      <c r="O102" s="50"/>
      <c r="P102" s="149">
        <f>O102*H102</f>
        <v>0</v>
      </c>
      <c r="Q102" s="149">
        <v>0</v>
      </c>
      <c r="R102" s="149">
        <f>Q102*H102</f>
        <v>0</v>
      </c>
      <c r="S102" s="149">
        <v>0</v>
      </c>
      <c r="T102" s="150">
        <f>S102*H102</f>
        <v>0</v>
      </c>
      <c r="AR102" s="17" t="s">
        <v>93</v>
      </c>
      <c r="AT102" s="17" t="s">
        <v>131</v>
      </c>
      <c r="AU102" s="17" t="s">
        <v>87</v>
      </c>
      <c r="AY102" s="17" t="s">
        <v>128</v>
      </c>
      <c r="BE102" s="151">
        <f>IF(N102="základní",J102,0)</f>
        <v>0</v>
      </c>
      <c r="BF102" s="151">
        <f>IF(N102="snížená",J102,0)</f>
        <v>0</v>
      </c>
      <c r="BG102" s="151">
        <f>IF(N102="zákl. přenesená",J102,0)</f>
        <v>0</v>
      </c>
      <c r="BH102" s="151">
        <f>IF(N102="sníž. přenesená",J102,0)</f>
        <v>0</v>
      </c>
      <c r="BI102" s="151">
        <f>IF(N102="nulová",J102,0)</f>
        <v>0</v>
      </c>
      <c r="BJ102" s="17" t="s">
        <v>22</v>
      </c>
      <c r="BK102" s="151">
        <f>ROUND(I102*H102,2)</f>
        <v>0</v>
      </c>
      <c r="BL102" s="17" t="s">
        <v>93</v>
      </c>
      <c r="BM102" s="17" t="s">
        <v>158</v>
      </c>
    </row>
    <row r="103" spans="2:65" s="1" customFormat="1" ht="67.2">
      <c r="B103" s="31"/>
      <c r="D103" s="152" t="s">
        <v>137</v>
      </c>
      <c r="F103" s="153" t="s">
        <v>159</v>
      </c>
      <c r="I103" s="85"/>
      <c r="L103" s="31"/>
      <c r="M103" s="154"/>
      <c r="N103" s="50"/>
      <c r="O103" s="50"/>
      <c r="P103" s="50"/>
      <c r="Q103" s="50"/>
      <c r="R103" s="50"/>
      <c r="S103" s="50"/>
      <c r="T103" s="51"/>
      <c r="AT103" s="17" t="s">
        <v>137</v>
      </c>
      <c r="AU103" s="17" t="s">
        <v>87</v>
      </c>
    </row>
    <row r="104" spans="2:65" s="10" customFormat="1" ht="25.95" customHeight="1">
      <c r="B104" s="126"/>
      <c r="D104" s="127" t="s">
        <v>78</v>
      </c>
      <c r="E104" s="128" t="s">
        <v>160</v>
      </c>
      <c r="F104" s="128" t="s">
        <v>161</v>
      </c>
      <c r="I104" s="129"/>
      <c r="J104" s="130">
        <f>BK104</f>
        <v>0</v>
      </c>
      <c r="L104" s="126"/>
      <c r="M104" s="131"/>
      <c r="N104" s="132"/>
      <c r="O104" s="132"/>
      <c r="P104" s="133">
        <f>P105+P154+P701</f>
        <v>0</v>
      </c>
      <c r="Q104" s="132"/>
      <c r="R104" s="133">
        <f>R105+R154+R701</f>
        <v>4.9906943400000001</v>
      </c>
      <c r="S104" s="132"/>
      <c r="T104" s="134">
        <f>T105+T154+T701</f>
        <v>1.1648375</v>
      </c>
      <c r="AR104" s="127" t="s">
        <v>87</v>
      </c>
      <c r="AT104" s="135" t="s">
        <v>78</v>
      </c>
      <c r="AU104" s="135" t="s">
        <v>79</v>
      </c>
      <c r="AY104" s="127" t="s">
        <v>128</v>
      </c>
      <c r="BK104" s="136">
        <f>BK105+BK154+BK701</f>
        <v>0</v>
      </c>
    </row>
    <row r="105" spans="2:65" s="10" customFormat="1" ht="22.95" customHeight="1">
      <c r="B105" s="126"/>
      <c r="D105" s="127" t="s">
        <v>78</v>
      </c>
      <c r="E105" s="137" t="s">
        <v>162</v>
      </c>
      <c r="F105" s="137" t="s">
        <v>163</v>
      </c>
      <c r="I105" s="129"/>
      <c r="J105" s="138">
        <f>BK105</f>
        <v>0</v>
      </c>
      <c r="L105" s="126"/>
      <c r="M105" s="131"/>
      <c r="N105" s="132"/>
      <c r="O105" s="132"/>
      <c r="P105" s="133">
        <f>SUM(P106:P153)</f>
        <v>0</v>
      </c>
      <c r="Q105" s="132"/>
      <c r="R105" s="133">
        <f>SUM(R106:R153)</f>
        <v>0</v>
      </c>
      <c r="S105" s="132"/>
      <c r="T105" s="134">
        <f>SUM(T106:T153)</f>
        <v>0</v>
      </c>
      <c r="AR105" s="127" t="s">
        <v>87</v>
      </c>
      <c r="AT105" s="135" t="s">
        <v>78</v>
      </c>
      <c r="AU105" s="135" t="s">
        <v>22</v>
      </c>
      <c r="AY105" s="127" t="s">
        <v>128</v>
      </c>
      <c r="BK105" s="136">
        <f>SUM(BK106:BK153)</f>
        <v>0</v>
      </c>
    </row>
    <row r="106" spans="2:65" s="1" customFormat="1" ht="16.5" customHeight="1">
      <c r="B106" s="139"/>
      <c r="C106" s="140" t="s">
        <v>164</v>
      </c>
      <c r="D106" s="140" t="s">
        <v>131</v>
      </c>
      <c r="E106" s="141" t="s">
        <v>165</v>
      </c>
      <c r="F106" s="142" t="s">
        <v>166</v>
      </c>
      <c r="G106" s="143" t="s">
        <v>167</v>
      </c>
      <c r="H106" s="144">
        <v>29.25</v>
      </c>
      <c r="I106" s="145"/>
      <c r="J106" s="146">
        <f>ROUND(I106*H106,2)</f>
        <v>0</v>
      </c>
      <c r="K106" s="142" t="s">
        <v>3</v>
      </c>
      <c r="L106" s="31"/>
      <c r="M106" s="147" t="s">
        <v>3</v>
      </c>
      <c r="N106" s="148" t="s">
        <v>50</v>
      </c>
      <c r="O106" s="50"/>
      <c r="P106" s="149">
        <f>O106*H106</f>
        <v>0</v>
      </c>
      <c r="Q106" s="149">
        <v>0</v>
      </c>
      <c r="R106" s="149">
        <f>Q106*H106</f>
        <v>0</v>
      </c>
      <c r="S106" s="149">
        <v>0</v>
      </c>
      <c r="T106" s="150">
        <f>S106*H106</f>
        <v>0</v>
      </c>
      <c r="AR106" s="17" t="s">
        <v>168</v>
      </c>
      <c r="AT106" s="17" t="s">
        <v>131</v>
      </c>
      <c r="AU106" s="17" t="s">
        <v>87</v>
      </c>
      <c r="AY106" s="17" t="s">
        <v>128</v>
      </c>
      <c r="BE106" s="151">
        <f>IF(N106="základní",J106,0)</f>
        <v>0</v>
      </c>
      <c r="BF106" s="151">
        <f>IF(N106="snížená",J106,0)</f>
        <v>0</v>
      </c>
      <c r="BG106" s="151">
        <f>IF(N106="zákl. přenesená",J106,0)</f>
        <v>0</v>
      </c>
      <c r="BH106" s="151">
        <f>IF(N106="sníž. přenesená",J106,0)</f>
        <v>0</v>
      </c>
      <c r="BI106" s="151">
        <f>IF(N106="nulová",J106,0)</f>
        <v>0</v>
      </c>
      <c r="BJ106" s="17" t="s">
        <v>22</v>
      </c>
      <c r="BK106" s="151">
        <f>ROUND(I106*H106,2)</f>
        <v>0</v>
      </c>
      <c r="BL106" s="17" t="s">
        <v>168</v>
      </c>
      <c r="BM106" s="17" t="s">
        <v>169</v>
      </c>
    </row>
    <row r="107" spans="2:65" s="11" customFormat="1">
      <c r="B107" s="155"/>
      <c r="D107" s="152" t="s">
        <v>142</v>
      </c>
      <c r="E107" s="156" t="s">
        <v>3</v>
      </c>
      <c r="F107" s="157" t="s">
        <v>170</v>
      </c>
      <c r="H107" s="156" t="s">
        <v>3</v>
      </c>
      <c r="I107" s="158"/>
      <c r="L107" s="155"/>
      <c r="M107" s="159"/>
      <c r="N107" s="160"/>
      <c r="O107" s="160"/>
      <c r="P107" s="160"/>
      <c r="Q107" s="160"/>
      <c r="R107" s="160"/>
      <c r="S107" s="160"/>
      <c r="T107" s="161"/>
      <c r="AT107" s="156" t="s">
        <v>142</v>
      </c>
      <c r="AU107" s="156" t="s">
        <v>87</v>
      </c>
      <c r="AV107" s="11" t="s">
        <v>22</v>
      </c>
      <c r="AW107" s="11" t="s">
        <v>41</v>
      </c>
      <c r="AX107" s="11" t="s">
        <v>79</v>
      </c>
      <c r="AY107" s="156" t="s">
        <v>128</v>
      </c>
    </row>
    <row r="108" spans="2:65" s="11" customFormat="1">
      <c r="B108" s="155"/>
      <c r="D108" s="152" t="s">
        <v>142</v>
      </c>
      <c r="E108" s="156" t="s">
        <v>3</v>
      </c>
      <c r="F108" s="157" t="s">
        <v>171</v>
      </c>
      <c r="H108" s="156" t="s">
        <v>3</v>
      </c>
      <c r="I108" s="158"/>
      <c r="L108" s="155"/>
      <c r="M108" s="159"/>
      <c r="N108" s="160"/>
      <c r="O108" s="160"/>
      <c r="P108" s="160"/>
      <c r="Q108" s="160"/>
      <c r="R108" s="160"/>
      <c r="S108" s="160"/>
      <c r="T108" s="161"/>
      <c r="AT108" s="156" t="s">
        <v>142</v>
      </c>
      <c r="AU108" s="156" t="s">
        <v>87</v>
      </c>
      <c r="AV108" s="11" t="s">
        <v>22</v>
      </c>
      <c r="AW108" s="11" t="s">
        <v>41</v>
      </c>
      <c r="AX108" s="11" t="s">
        <v>79</v>
      </c>
      <c r="AY108" s="156" t="s">
        <v>128</v>
      </c>
    </row>
    <row r="109" spans="2:65" s="12" customFormat="1">
      <c r="B109" s="162"/>
      <c r="D109" s="152" t="s">
        <v>142</v>
      </c>
      <c r="E109" s="163" t="s">
        <v>3</v>
      </c>
      <c r="F109" s="164" t="s">
        <v>172</v>
      </c>
      <c r="H109" s="165">
        <v>0.8</v>
      </c>
      <c r="I109" s="166"/>
      <c r="L109" s="162"/>
      <c r="M109" s="167"/>
      <c r="N109" s="168"/>
      <c r="O109" s="168"/>
      <c r="P109" s="168"/>
      <c r="Q109" s="168"/>
      <c r="R109" s="168"/>
      <c r="S109" s="168"/>
      <c r="T109" s="169"/>
      <c r="AT109" s="163" t="s">
        <v>142</v>
      </c>
      <c r="AU109" s="163" t="s">
        <v>87</v>
      </c>
      <c r="AV109" s="12" t="s">
        <v>87</v>
      </c>
      <c r="AW109" s="12" t="s">
        <v>41</v>
      </c>
      <c r="AX109" s="12" t="s">
        <v>79</v>
      </c>
      <c r="AY109" s="163" t="s">
        <v>128</v>
      </c>
    </row>
    <row r="110" spans="2:65" s="12" customFormat="1">
      <c r="B110" s="162"/>
      <c r="D110" s="152" t="s">
        <v>142</v>
      </c>
      <c r="E110" s="163" t="s">
        <v>3</v>
      </c>
      <c r="F110" s="164" t="s">
        <v>173</v>
      </c>
      <c r="H110" s="165">
        <v>1.1000000000000001</v>
      </c>
      <c r="I110" s="166"/>
      <c r="L110" s="162"/>
      <c r="M110" s="167"/>
      <c r="N110" s="168"/>
      <c r="O110" s="168"/>
      <c r="P110" s="168"/>
      <c r="Q110" s="168"/>
      <c r="R110" s="168"/>
      <c r="S110" s="168"/>
      <c r="T110" s="169"/>
      <c r="AT110" s="163" t="s">
        <v>142</v>
      </c>
      <c r="AU110" s="163" t="s">
        <v>87</v>
      </c>
      <c r="AV110" s="12" t="s">
        <v>87</v>
      </c>
      <c r="AW110" s="12" t="s">
        <v>41</v>
      </c>
      <c r="AX110" s="12" t="s">
        <v>79</v>
      </c>
      <c r="AY110" s="163" t="s">
        <v>128</v>
      </c>
    </row>
    <row r="111" spans="2:65" s="11" customFormat="1">
      <c r="B111" s="155"/>
      <c r="D111" s="152" t="s">
        <v>142</v>
      </c>
      <c r="E111" s="156" t="s">
        <v>3</v>
      </c>
      <c r="F111" s="157" t="s">
        <v>174</v>
      </c>
      <c r="H111" s="156" t="s">
        <v>3</v>
      </c>
      <c r="I111" s="158"/>
      <c r="L111" s="155"/>
      <c r="M111" s="159"/>
      <c r="N111" s="160"/>
      <c r="O111" s="160"/>
      <c r="P111" s="160"/>
      <c r="Q111" s="160"/>
      <c r="R111" s="160"/>
      <c r="S111" s="160"/>
      <c r="T111" s="161"/>
      <c r="AT111" s="156" t="s">
        <v>142</v>
      </c>
      <c r="AU111" s="156" t="s">
        <v>87</v>
      </c>
      <c r="AV111" s="11" t="s">
        <v>22</v>
      </c>
      <c r="AW111" s="11" t="s">
        <v>41</v>
      </c>
      <c r="AX111" s="11" t="s">
        <v>79</v>
      </c>
      <c r="AY111" s="156" t="s">
        <v>128</v>
      </c>
    </row>
    <row r="112" spans="2:65" s="12" customFormat="1">
      <c r="B112" s="162"/>
      <c r="D112" s="152" t="s">
        <v>142</v>
      </c>
      <c r="E112" s="163" t="s">
        <v>3</v>
      </c>
      <c r="F112" s="164" t="s">
        <v>173</v>
      </c>
      <c r="H112" s="165">
        <v>1.1000000000000001</v>
      </c>
      <c r="I112" s="166"/>
      <c r="L112" s="162"/>
      <c r="M112" s="167"/>
      <c r="N112" s="168"/>
      <c r="O112" s="168"/>
      <c r="P112" s="168"/>
      <c r="Q112" s="168"/>
      <c r="R112" s="168"/>
      <c r="S112" s="168"/>
      <c r="T112" s="169"/>
      <c r="AT112" s="163" t="s">
        <v>142</v>
      </c>
      <c r="AU112" s="163" t="s">
        <v>87</v>
      </c>
      <c r="AV112" s="12" t="s">
        <v>87</v>
      </c>
      <c r="AW112" s="12" t="s">
        <v>41</v>
      </c>
      <c r="AX112" s="12" t="s">
        <v>79</v>
      </c>
      <c r="AY112" s="163" t="s">
        <v>128</v>
      </c>
    </row>
    <row r="113" spans="2:51" s="11" customFormat="1">
      <c r="B113" s="155"/>
      <c r="D113" s="152" t="s">
        <v>142</v>
      </c>
      <c r="E113" s="156" t="s">
        <v>3</v>
      </c>
      <c r="F113" s="157" t="s">
        <v>175</v>
      </c>
      <c r="H113" s="156" t="s">
        <v>3</v>
      </c>
      <c r="I113" s="158"/>
      <c r="L113" s="155"/>
      <c r="M113" s="159"/>
      <c r="N113" s="160"/>
      <c r="O113" s="160"/>
      <c r="P113" s="160"/>
      <c r="Q113" s="160"/>
      <c r="R113" s="160"/>
      <c r="S113" s="160"/>
      <c r="T113" s="161"/>
      <c r="AT113" s="156" t="s">
        <v>142</v>
      </c>
      <c r="AU113" s="156" t="s">
        <v>87</v>
      </c>
      <c r="AV113" s="11" t="s">
        <v>22</v>
      </c>
      <c r="AW113" s="11" t="s">
        <v>41</v>
      </c>
      <c r="AX113" s="11" t="s">
        <v>79</v>
      </c>
      <c r="AY113" s="156" t="s">
        <v>128</v>
      </c>
    </row>
    <row r="114" spans="2:51" s="12" customFormat="1">
      <c r="B114" s="162"/>
      <c r="D114" s="152" t="s">
        <v>142</v>
      </c>
      <c r="E114" s="163" t="s">
        <v>3</v>
      </c>
      <c r="F114" s="164" t="s">
        <v>173</v>
      </c>
      <c r="H114" s="165">
        <v>1.1000000000000001</v>
      </c>
      <c r="I114" s="166"/>
      <c r="L114" s="162"/>
      <c r="M114" s="167"/>
      <c r="N114" s="168"/>
      <c r="O114" s="168"/>
      <c r="P114" s="168"/>
      <c r="Q114" s="168"/>
      <c r="R114" s="168"/>
      <c r="S114" s="168"/>
      <c r="T114" s="169"/>
      <c r="AT114" s="163" t="s">
        <v>142</v>
      </c>
      <c r="AU114" s="163" t="s">
        <v>87</v>
      </c>
      <c r="AV114" s="12" t="s">
        <v>87</v>
      </c>
      <c r="AW114" s="12" t="s">
        <v>41</v>
      </c>
      <c r="AX114" s="12" t="s">
        <v>79</v>
      </c>
      <c r="AY114" s="163" t="s">
        <v>128</v>
      </c>
    </row>
    <row r="115" spans="2:51" s="11" customFormat="1">
      <c r="B115" s="155"/>
      <c r="D115" s="152" t="s">
        <v>142</v>
      </c>
      <c r="E115" s="156" t="s">
        <v>3</v>
      </c>
      <c r="F115" s="157" t="s">
        <v>176</v>
      </c>
      <c r="H115" s="156" t="s">
        <v>3</v>
      </c>
      <c r="I115" s="158"/>
      <c r="L115" s="155"/>
      <c r="M115" s="159"/>
      <c r="N115" s="160"/>
      <c r="O115" s="160"/>
      <c r="P115" s="160"/>
      <c r="Q115" s="160"/>
      <c r="R115" s="160"/>
      <c r="S115" s="160"/>
      <c r="T115" s="161"/>
      <c r="AT115" s="156" t="s">
        <v>142</v>
      </c>
      <c r="AU115" s="156" t="s">
        <v>87</v>
      </c>
      <c r="AV115" s="11" t="s">
        <v>22</v>
      </c>
      <c r="AW115" s="11" t="s">
        <v>41</v>
      </c>
      <c r="AX115" s="11" t="s">
        <v>79</v>
      </c>
      <c r="AY115" s="156" t="s">
        <v>128</v>
      </c>
    </row>
    <row r="116" spans="2:51" s="12" customFormat="1">
      <c r="B116" s="162"/>
      <c r="D116" s="152" t="s">
        <v>142</v>
      </c>
      <c r="E116" s="163" t="s">
        <v>3</v>
      </c>
      <c r="F116" s="164" t="s">
        <v>173</v>
      </c>
      <c r="H116" s="165">
        <v>1.1000000000000001</v>
      </c>
      <c r="I116" s="166"/>
      <c r="L116" s="162"/>
      <c r="M116" s="167"/>
      <c r="N116" s="168"/>
      <c r="O116" s="168"/>
      <c r="P116" s="168"/>
      <c r="Q116" s="168"/>
      <c r="R116" s="168"/>
      <c r="S116" s="168"/>
      <c r="T116" s="169"/>
      <c r="AT116" s="163" t="s">
        <v>142</v>
      </c>
      <c r="AU116" s="163" t="s">
        <v>87</v>
      </c>
      <c r="AV116" s="12" t="s">
        <v>87</v>
      </c>
      <c r="AW116" s="12" t="s">
        <v>41</v>
      </c>
      <c r="AX116" s="12" t="s">
        <v>79</v>
      </c>
      <c r="AY116" s="163" t="s">
        <v>128</v>
      </c>
    </row>
    <row r="117" spans="2:51" s="11" customFormat="1">
      <c r="B117" s="155"/>
      <c r="D117" s="152" t="s">
        <v>142</v>
      </c>
      <c r="E117" s="156" t="s">
        <v>3</v>
      </c>
      <c r="F117" s="157" t="s">
        <v>177</v>
      </c>
      <c r="H117" s="156" t="s">
        <v>3</v>
      </c>
      <c r="I117" s="158"/>
      <c r="L117" s="155"/>
      <c r="M117" s="159"/>
      <c r="N117" s="160"/>
      <c r="O117" s="160"/>
      <c r="P117" s="160"/>
      <c r="Q117" s="160"/>
      <c r="R117" s="160"/>
      <c r="S117" s="160"/>
      <c r="T117" s="161"/>
      <c r="AT117" s="156" t="s">
        <v>142</v>
      </c>
      <c r="AU117" s="156" t="s">
        <v>87</v>
      </c>
      <c r="AV117" s="11" t="s">
        <v>22</v>
      </c>
      <c r="AW117" s="11" t="s">
        <v>41</v>
      </c>
      <c r="AX117" s="11" t="s">
        <v>79</v>
      </c>
      <c r="AY117" s="156" t="s">
        <v>128</v>
      </c>
    </row>
    <row r="118" spans="2:51" s="12" customFormat="1">
      <c r="B118" s="162"/>
      <c r="D118" s="152" t="s">
        <v>142</v>
      </c>
      <c r="E118" s="163" t="s">
        <v>3</v>
      </c>
      <c r="F118" s="164" t="s">
        <v>173</v>
      </c>
      <c r="H118" s="165">
        <v>1.1000000000000001</v>
      </c>
      <c r="I118" s="166"/>
      <c r="L118" s="162"/>
      <c r="M118" s="167"/>
      <c r="N118" s="168"/>
      <c r="O118" s="168"/>
      <c r="P118" s="168"/>
      <c r="Q118" s="168"/>
      <c r="R118" s="168"/>
      <c r="S118" s="168"/>
      <c r="T118" s="169"/>
      <c r="AT118" s="163" t="s">
        <v>142</v>
      </c>
      <c r="AU118" s="163" t="s">
        <v>87</v>
      </c>
      <c r="AV118" s="12" t="s">
        <v>87</v>
      </c>
      <c r="AW118" s="12" t="s">
        <v>41</v>
      </c>
      <c r="AX118" s="12" t="s">
        <v>79</v>
      </c>
      <c r="AY118" s="163" t="s">
        <v>128</v>
      </c>
    </row>
    <row r="119" spans="2:51" s="11" customFormat="1">
      <c r="B119" s="155"/>
      <c r="D119" s="152" t="s">
        <v>142</v>
      </c>
      <c r="E119" s="156" t="s">
        <v>3</v>
      </c>
      <c r="F119" s="157" t="s">
        <v>178</v>
      </c>
      <c r="H119" s="156" t="s">
        <v>3</v>
      </c>
      <c r="I119" s="158"/>
      <c r="L119" s="155"/>
      <c r="M119" s="159"/>
      <c r="N119" s="160"/>
      <c r="O119" s="160"/>
      <c r="P119" s="160"/>
      <c r="Q119" s="160"/>
      <c r="R119" s="160"/>
      <c r="S119" s="160"/>
      <c r="T119" s="161"/>
      <c r="AT119" s="156" t="s">
        <v>142</v>
      </c>
      <c r="AU119" s="156" t="s">
        <v>87</v>
      </c>
      <c r="AV119" s="11" t="s">
        <v>22</v>
      </c>
      <c r="AW119" s="11" t="s">
        <v>41</v>
      </c>
      <c r="AX119" s="11" t="s">
        <v>79</v>
      </c>
      <c r="AY119" s="156" t="s">
        <v>128</v>
      </c>
    </row>
    <row r="120" spans="2:51" s="12" customFormat="1">
      <c r="B120" s="162"/>
      <c r="D120" s="152" t="s">
        <v>142</v>
      </c>
      <c r="E120" s="163" t="s">
        <v>3</v>
      </c>
      <c r="F120" s="164" t="s">
        <v>173</v>
      </c>
      <c r="H120" s="165">
        <v>1.1000000000000001</v>
      </c>
      <c r="I120" s="166"/>
      <c r="L120" s="162"/>
      <c r="M120" s="167"/>
      <c r="N120" s="168"/>
      <c r="O120" s="168"/>
      <c r="P120" s="168"/>
      <c r="Q120" s="168"/>
      <c r="R120" s="168"/>
      <c r="S120" s="168"/>
      <c r="T120" s="169"/>
      <c r="AT120" s="163" t="s">
        <v>142</v>
      </c>
      <c r="AU120" s="163" t="s">
        <v>87</v>
      </c>
      <c r="AV120" s="12" t="s">
        <v>87</v>
      </c>
      <c r="AW120" s="12" t="s">
        <v>41</v>
      </c>
      <c r="AX120" s="12" t="s">
        <v>79</v>
      </c>
      <c r="AY120" s="163" t="s">
        <v>128</v>
      </c>
    </row>
    <row r="121" spans="2:51" s="11" customFormat="1">
      <c r="B121" s="155"/>
      <c r="D121" s="152" t="s">
        <v>142</v>
      </c>
      <c r="E121" s="156" t="s">
        <v>3</v>
      </c>
      <c r="F121" s="157" t="s">
        <v>179</v>
      </c>
      <c r="H121" s="156" t="s">
        <v>3</v>
      </c>
      <c r="I121" s="158"/>
      <c r="L121" s="155"/>
      <c r="M121" s="159"/>
      <c r="N121" s="160"/>
      <c r="O121" s="160"/>
      <c r="P121" s="160"/>
      <c r="Q121" s="160"/>
      <c r="R121" s="160"/>
      <c r="S121" s="160"/>
      <c r="T121" s="161"/>
      <c r="AT121" s="156" t="s">
        <v>142</v>
      </c>
      <c r="AU121" s="156" t="s">
        <v>87</v>
      </c>
      <c r="AV121" s="11" t="s">
        <v>22</v>
      </c>
      <c r="AW121" s="11" t="s">
        <v>41</v>
      </c>
      <c r="AX121" s="11" t="s">
        <v>79</v>
      </c>
      <c r="AY121" s="156" t="s">
        <v>128</v>
      </c>
    </row>
    <row r="122" spans="2:51" s="12" customFormat="1">
      <c r="B122" s="162"/>
      <c r="D122" s="152" t="s">
        <v>142</v>
      </c>
      <c r="E122" s="163" t="s">
        <v>3</v>
      </c>
      <c r="F122" s="164" t="s">
        <v>173</v>
      </c>
      <c r="H122" s="165">
        <v>1.1000000000000001</v>
      </c>
      <c r="I122" s="166"/>
      <c r="L122" s="162"/>
      <c r="M122" s="167"/>
      <c r="N122" s="168"/>
      <c r="O122" s="168"/>
      <c r="P122" s="168"/>
      <c r="Q122" s="168"/>
      <c r="R122" s="168"/>
      <c r="S122" s="168"/>
      <c r="T122" s="169"/>
      <c r="AT122" s="163" t="s">
        <v>142</v>
      </c>
      <c r="AU122" s="163" t="s">
        <v>87</v>
      </c>
      <c r="AV122" s="12" t="s">
        <v>87</v>
      </c>
      <c r="AW122" s="12" t="s">
        <v>41</v>
      </c>
      <c r="AX122" s="12" t="s">
        <v>79</v>
      </c>
      <c r="AY122" s="163" t="s">
        <v>128</v>
      </c>
    </row>
    <row r="123" spans="2:51" s="11" customFormat="1">
      <c r="B123" s="155"/>
      <c r="D123" s="152" t="s">
        <v>142</v>
      </c>
      <c r="E123" s="156" t="s">
        <v>3</v>
      </c>
      <c r="F123" s="157" t="s">
        <v>180</v>
      </c>
      <c r="H123" s="156" t="s">
        <v>3</v>
      </c>
      <c r="I123" s="158"/>
      <c r="L123" s="155"/>
      <c r="M123" s="159"/>
      <c r="N123" s="160"/>
      <c r="O123" s="160"/>
      <c r="P123" s="160"/>
      <c r="Q123" s="160"/>
      <c r="R123" s="160"/>
      <c r="S123" s="160"/>
      <c r="T123" s="161"/>
      <c r="AT123" s="156" t="s">
        <v>142</v>
      </c>
      <c r="AU123" s="156" t="s">
        <v>87</v>
      </c>
      <c r="AV123" s="11" t="s">
        <v>22</v>
      </c>
      <c r="AW123" s="11" t="s">
        <v>41</v>
      </c>
      <c r="AX123" s="11" t="s">
        <v>79</v>
      </c>
      <c r="AY123" s="156" t="s">
        <v>128</v>
      </c>
    </row>
    <row r="124" spans="2:51" s="12" customFormat="1">
      <c r="B124" s="162"/>
      <c r="D124" s="152" t="s">
        <v>142</v>
      </c>
      <c r="E124" s="163" t="s">
        <v>3</v>
      </c>
      <c r="F124" s="164" t="s">
        <v>173</v>
      </c>
      <c r="H124" s="165">
        <v>1.1000000000000001</v>
      </c>
      <c r="I124" s="166"/>
      <c r="L124" s="162"/>
      <c r="M124" s="167"/>
      <c r="N124" s="168"/>
      <c r="O124" s="168"/>
      <c r="P124" s="168"/>
      <c r="Q124" s="168"/>
      <c r="R124" s="168"/>
      <c r="S124" s="168"/>
      <c r="T124" s="169"/>
      <c r="AT124" s="163" t="s">
        <v>142</v>
      </c>
      <c r="AU124" s="163" t="s">
        <v>87</v>
      </c>
      <c r="AV124" s="12" t="s">
        <v>87</v>
      </c>
      <c r="AW124" s="12" t="s">
        <v>41</v>
      </c>
      <c r="AX124" s="12" t="s">
        <v>79</v>
      </c>
      <c r="AY124" s="163" t="s">
        <v>128</v>
      </c>
    </row>
    <row r="125" spans="2:51" s="11" customFormat="1">
      <c r="B125" s="155"/>
      <c r="D125" s="152" t="s">
        <v>142</v>
      </c>
      <c r="E125" s="156" t="s">
        <v>3</v>
      </c>
      <c r="F125" s="157" t="s">
        <v>181</v>
      </c>
      <c r="H125" s="156" t="s">
        <v>3</v>
      </c>
      <c r="I125" s="158"/>
      <c r="L125" s="155"/>
      <c r="M125" s="159"/>
      <c r="N125" s="160"/>
      <c r="O125" s="160"/>
      <c r="P125" s="160"/>
      <c r="Q125" s="160"/>
      <c r="R125" s="160"/>
      <c r="S125" s="160"/>
      <c r="T125" s="161"/>
      <c r="AT125" s="156" t="s">
        <v>142</v>
      </c>
      <c r="AU125" s="156" t="s">
        <v>87</v>
      </c>
      <c r="AV125" s="11" t="s">
        <v>22</v>
      </c>
      <c r="AW125" s="11" t="s">
        <v>41</v>
      </c>
      <c r="AX125" s="11" t="s">
        <v>79</v>
      </c>
      <c r="AY125" s="156" t="s">
        <v>128</v>
      </c>
    </row>
    <row r="126" spans="2:51" s="12" customFormat="1">
      <c r="B126" s="162"/>
      <c r="D126" s="152" t="s">
        <v>142</v>
      </c>
      <c r="E126" s="163" t="s">
        <v>3</v>
      </c>
      <c r="F126" s="164" t="s">
        <v>182</v>
      </c>
      <c r="H126" s="165">
        <v>0.6</v>
      </c>
      <c r="I126" s="166"/>
      <c r="L126" s="162"/>
      <c r="M126" s="167"/>
      <c r="N126" s="168"/>
      <c r="O126" s="168"/>
      <c r="P126" s="168"/>
      <c r="Q126" s="168"/>
      <c r="R126" s="168"/>
      <c r="S126" s="168"/>
      <c r="T126" s="169"/>
      <c r="AT126" s="163" t="s">
        <v>142</v>
      </c>
      <c r="AU126" s="163" t="s">
        <v>87</v>
      </c>
      <c r="AV126" s="12" t="s">
        <v>87</v>
      </c>
      <c r="AW126" s="12" t="s">
        <v>41</v>
      </c>
      <c r="AX126" s="12" t="s">
        <v>79</v>
      </c>
      <c r="AY126" s="163" t="s">
        <v>128</v>
      </c>
    </row>
    <row r="127" spans="2:51" s="12" customFormat="1">
      <c r="B127" s="162"/>
      <c r="D127" s="152" t="s">
        <v>142</v>
      </c>
      <c r="E127" s="163" t="s">
        <v>3</v>
      </c>
      <c r="F127" s="164" t="s">
        <v>173</v>
      </c>
      <c r="H127" s="165">
        <v>1.1000000000000001</v>
      </c>
      <c r="I127" s="166"/>
      <c r="L127" s="162"/>
      <c r="M127" s="167"/>
      <c r="N127" s="168"/>
      <c r="O127" s="168"/>
      <c r="P127" s="168"/>
      <c r="Q127" s="168"/>
      <c r="R127" s="168"/>
      <c r="S127" s="168"/>
      <c r="T127" s="169"/>
      <c r="AT127" s="163" t="s">
        <v>142</v>
      </c>
      <c r="AU127" s="163" t="s">
        <v>87</v>
      </c>
      <c r="AV127" s="12" t="s">
        <v>87</v>
      </c>
      <c r="AW127" s="12" t="s">
        <v>41</v>
      </c>
      <c r="AX127" s="12" t="s">
        <v>79</v>
      </c>
      <c r="AY127" s="163" t="s">
        <v>128</v>
      </c>
    </row>
    <row r="128" spans="2:51" s="11" customFormat="1">
      <c r="B128" s="155"/>
      <c r="D128" s="152" t="s">
        <v>142</v>
      </c>
      <c r="E128" s="156" t="s">
        <v>3</v>
      </c>
      <c r="F128" s="157" t="s">
        <v>183</v>
      </c>
      <c r="H128" s="156" t="s">
        <v>3</v>
      </c>
      <c r="I128" s="158"/>
      <c r="L128" s="155"/>
      <c r="M128" s="159"/>
      <c r="N128" s="160"/>
      <c r="O128" s="160"/>
      <c r="P128" s="160"/>
      <c r="Q128" s="160"/>
      <c r="R128" s="160"/>
      <c r="S128" s="160"/>
      <c r="T128" s="161"/>
      <c r="AT128" s="156" t="s">
        <v>142</v>
      </c>
      <c r="AU128" s="156" t="s">
        <v>87</v>
      </c>
      <c r="AV128" s="11" t="s">
        <v>22</v>
      </c>
      <c r="AW128" s="11" t="s">
        <v>41</v>
      </c>
      <c r="AX128" s="11" t="s">
        <v>79</v>
      </c>
      <c r="AY128" s="156" t="s">
        <v>128</v>
      </c>
    </row>
    <row r="129" spans="2:51" s="11" customFormat="1">
      <c r="B129" s="155"/>
      <c r="D129" s="152" t="s">
        <v>142</v>
      </c>
      <c r="E129" s="156" t="s">
        <v>3</v>
      </c>
      <c r="F129" s="157" t="s">
        <v>184</v>
      </c>
      <c r="H129" s="156" t="s">
        <v>3</v>
      </c>
      <c r="I129" s="158"/>
      <c r="L129" s="155"/>
      <c r="M129" s="159"/>
      <c r="N129" s="160"/>
      <c r="O129" s="160"/>
      <c r="P129" s="160"/>
      <c r="Q129" s="160"/>
      <c r="R129" s="160"/>
      <c r="S129" s="160"/>
      <c r="T129" s="161"/>
      <c r="AT129" s="156" t="s">
        <v>142</v>
      </c>
      <c r="AU129" s="156" t="s">
        <v>87</v>
      </c>
      <c r="AV129" s="11" t="s">
        <v>22</v>
      </c>
      <c r="AW129" s="11" t="s">
        <v>41</v>
      </c>
      <c r="AX129" s="11" t="s">
        <v>79</v>
      </c>
      <c r="AY129" s="156" t="s">
        <v>128</v>
      </c>
    </row>
    <row r="130" spans="2:51" s="12" customFormat="1">
      <c r="B130" s="162"/>
      <c r="D130" s="152" t="s">
        <v>142</v>
      </c>
      <c r="E130" s="163" t="s">
        <v>3</v>
      </c>
      <c r="F130" s="164" t="s">
        <v>185</v>
      </c>
      <c r="H130" s="165">
        <v>4.4000000000000004</v>
      </c>
      <c r="I130" s="166"/>
      <c r="L130" s="162"/>
      <c r="M130" s="167"/>
      <c r="N130" s="168"/>
      <c r="O130" s="168"/>
      <c r="P130" s="168"/>
      <c r="Q130" s="168"/>
      <c r="R130" s="168"/>
      <c r="S130" s="168"/>
      <c r="T130" s="169"/>
      <c r="AT130" s="163" t="s">
        <v>142</v>
      </c>
      <c r="AU130" s="163" t="s">
        <v>87</v>
      </c>
      <c r="AV130" s="12" t="s">
        <v>87</v>
      </c>
      <c r="AW130" s="12" t="s">
        <v>41</v>
      </c>
      <c r="AX130" s="12" t="s">
        <v>79</v>
      </c>
      <c r="AY130" s="163" t="s">
        <v>128</v>
      </c>
    </row>
    <row r="131" spans="2:51" s="11" customFormat="1">
      <c r="B131" s="155"/>
      <c r="D131" s="152" t="s">
        <v>142</v>
      </c>
      <c r="E131" s="156" t="s">
        <v>3</v>
      </c>
      <c r="F131" s="157" t="s">
        <v>186</v>
      </c>
      <c r="H131" s="156" t="s">
        <v>3</v>
      </c>
      <c r="I131" s="158"/>
      <c r="L131" s="155"/>
      <c r="M131" s="159"/>
      <c r="N131" s="160"/>
      <c r="O131" s="160"/>
      <c r="P131" s="160"/>
      <c r="Q131" s="160"/>
      <c r="R131" s="160"/>
      <c r="S131" s="160"/>
      <c r="T131" s="161"/>
      <c r="AT131" s="156" t="s">
        <v>142</v>
      </c>
      <c r="AU131" s="156" t="s">
        <v>87</v>
      </c>
      <c r="AV131" s="11" t="s">
        <v>22</v>
      </c>
      <c r="AW131" s="11" t="s">
        <v>41</v>
      </c>
      <c r="AX131" s="11" t="s">
        <v>79</v>
      </c>
      <c r="AY131" s="156" t="s">
        <v>128</v>
      </c>
    </row>
    <row r="132" spans="2:51" s="11" customFormat="1">
      <c r="B132" s="155"/>
      <c r="D132" s="152" t="s">
        <v>142</v>
      </c>
      <c r="E132" s="156" t="s">
        <v>3</v>
      </c>
      <c r="F132" s="157" t="s">
        <v>187</v>
      </c>
      <c r="H132" s="156" t="s">
        <v>3</v>
      </c>
      <c r="I132" s="158"/>
      <c r="L132" s="155"/>
      <c r="M132" s="159"/>
      <c r="N132" s="160"/>
      <c r="O132" s="160"/>
      <c r="P132" s="160"/>
      <c r="Q132" s="160"/>
      <c r="R132" s="160"/>
      <c r="S132" s="160"/>
      <c r="T132" s="161"/>
      <c r="AT132" s="156" t="s">
        <v>142</v>
      </c>
      <c r="AU132" s="156" t="s">
        <v>87</v>
      </c>
      <c r="AV132" s="11" t="s">
        <v>22</v>
      </c>
      <c r="AW132" s="11" t="s">
        <v>41</v>
      </c>
      <c r="AX132" s="11" t="s">
        <v>79</v>
      </c>
      <c r="AY132" s="156" t="s">
        <v>128</v>
      </c>
    </row>
    <row r="133" spans="2:51" s="12" customFormat="1">
      <c r="B133" s="162"/>
      <c r="D133" s="152" t="s">
        <v>142</v>
      </c>
      <c r="E133" s="163" t="s">
        <v>3</v>
      </c>
      <c r="F133" s="164" t="s">
        <v>188</v>
      </c>
      <c r="H133" s="165">
        <v>2.2000000000000002</v>
      </c>
      <c r="I133" s="166"/>
      <c r="L133" s="162"/>
      <c r="M133" s="167"/>
      <c r="N133" s="168"/>
      <c r="O133" s="168"/>
      <c r="P133" s="168"/>
      <c r="Q133" s="168"/>
      <c r="R133" s="168"/>
      <c r="S133" s="168"/>
      <c r="T133" s="169"/>
      <c r="AT133" s="163" t="s">
        <v>142</v>
      </c>
      <c r="AU133" s="163" t="s">
        <v>87</v>
      </c>
      <c r="AV133" s="12" t="s">
        <v>87</v>
      </c>
      <c r="AW133" s="12" t="s">
        <v>41</v>
      </c>
      <c r="AX133" s="12" t="s">
        <v>79</v>
      </c>
      <c r="AY133" s="163" t="s">
        <v>128</v>
      </c>
    </row>
    <row r="134" spans="2:51" s="11" customFormat="1">
      <c r="B134" s="155"/>
      <c r="D134" s="152" t="s">
        <v>142</v>
      </c>
      <c r="E134" s="156" t="s">
        <v>3</v>
      </c>
      <c r="F134" s="157" t="s">
        <v>189</v>
      </c>
      <c r="H134" s="156" t="s">
        <v>3</v>
      </c>
      <c r="I134" s="158"/>
      <c r="L134" s="155"/>
      <c r="M134" s="159"/>
      <c r="N134" s="160"/>
      <c r="O134" s="160"/>
      <c r="P134" s="160"/>
      <c r="Q134" s="160"/>
      <c r="R134" s="160"/>
      <c r="S134" s="160"/>
      <c r="T134" s="161"/>
      <c r="AT134" s="156" t="s">
        <v>142</v>
      </c>
      <c r="AU134" s="156" t="s">
        <v>87</v>
      </c>
      <c r="AV134" s="11" t="s">
        <v>22</v>
      </c>
      <c r="AW134" s="11" t="s">
        <v>41</v>
      </c>
      <c r="AX134" s="11" t="s">
        <v>79</v>
      </c>
      <c r="AY134" s="156" t="s">
        <v>128</v>
      </c>
    </row>
    <row r="135" spans="2:51" s="12" customFormat="1">
      <c r="B135" s="162"/>
      <c r="D135" s="152" t="s">
        <v>142</v>
      </c>
      <c r="E135" s="163" t="s">
        <v>3</v>
      </c>
      <c r="F135" s="164" t="s">
        <v>173</v>
      </c>
      <c r="H135" s="165">
        <v>1.1000000000000001</v>
      </c>
      <c r="I135" s="166"/>
      <c r="L135" s="162"/>
      <c r="M135" s="167"/>
      <c r="N135" s="168"/>
      <c r="O135" s="168"/>
      <c r="P135" s="168"/>
      <c r="Q135" s="168"/>
      <c r="R135" s="168"/>
      <c r="S135" s="168"/>
      <c r="T135" s="169"/>
      <c r="AT135" s="163" t="s">
        <v>142</v>
      </c>
      <c r="AU135" s="163" t="s">
        <v>87</v>
      </c>
      <c r="AV135" s="12" t="s">
        <v>87</v>
      </c>
      <c r="AW135" s="12" t="s">
        <v>41</v>
      </c>
      <c r="AX135" s="12" t="s">
        <v>79</v>
      </c>
      <c r="AY135" s="163" t="s">
        <v>128</v>
      </c>
    </row>
    <row r="136" spans="2:51" s="11" customFormat="1">
      <c r="B136" s="155"/>
      <c r="D136" s="152" t="s">
        <v>142</v>
      </c>
      <c r="E136" s="156" t="s">
        <v>3</v>
      </c>
      <c r="F136" s="157" t="s">
        <v>190</v>
      </c>
      <c r="H136" s="156" t="s">
        <v>3</v>
      </c>
      <c r="I136" s="158"/>
      <c r="L136" s="155"/>
      <c r="M136" s="159"/>
      <c r="N136" s="160"/>
      <c r="O136" s="160"/>
      <c r="P136" s="160"/>
      <c r="Q136" s="160"/>
      <c r="R136" s="160"/>
      <c r="S136" s="160"/>
      <c r="T136" s="161"/>
      <c r="AT136" s="156" t="s">
        <v>142</v>
      </c>
      <c r="AU136" s="156" t="s">
        <v>87</v>
      </c>
      <c r="AV136" s="11" t="s">
        <v>22</v>
      </c>
      <c r="AW136" s="11" t="s">
        <v>41</v>
      </c>
      <c r="AX136" s="11" t="s">
        <v>79</v>
      </c>
      <c r="AY136" s="156" t="s">
        <v>128</v>
      </c>
    </row>
    <row r="137" spans="2:51" s="12" customFormat="1">
      <c r="B137" s="162"/>
      <c r="D137" s="152" t="s">
        <v>142</v>
      </c>
      <c r="E137" s="163" t="s">
        <v>3</v>
      </c>
      <c r="F137" s="164" t="s">
        <v>173</v>
      </c>
      <c r="H137" s="165">
        <v>1.1000000000000001</v>
      </c>
      <c r="I137" s="166"/>
      <c r="L137" s="162"/>
      <c r="M137" s="167"/>
      <c r="N137" s="168"/>
      <c r="O137" s="168"/>
      <c r="P137" s="168"/>
      <c r="Q137" s="168"/>
      <c r="R137" s="168"/>
      <c r="S137" s="168"/>
      <c r="T137" s="169"/>
      <c r="AT137" s="163" t="s">
        <v>142</v>
      </c>
      <c r="AU137" s="163" t="s">
        <v>87</v>
      </c>
      <c r="AV137" s="12" t="s">
        <v>87</v>
      </c>
      <c r="AW137" s="12" t="s">
        <v>41</v>
      </c>
      <c r="AX137" s="12" t="s">
        <v>79</v>
      </c>
      <c r="AY137" s="163" t="s">
        <v>128</v>
      </c>
    </row>
    <row r="138" spans="2:51" s="11" customFormat="1">
      <c r="B138" s="155"/>
      <c r="D138" s="152" t="s">
        <v>142</v>
      </c>
      <c r="E138" s="156" t="s">
        <v>3</v>
      </c>
      <c r="F138" s="157" t="s">
        <v>191</v>
      </c>
      <c r="H138" s="156" t="s">
        <v>3</v>
      </c>
      <c r="I138" s="158"/>
      <c r="L138" s="155"/>
      <c r="M138" s="159"/>
      <c r="N138" s="160"/>
      <c r="O138" s="160"/>
      <c r="P138" s="160"/>
      <c r="Q138" s="160"/>
      <c r="R138" s="160"/>
      <c r="S138" s="160"/>
      <c r="T138" s="161"/>
      <c r="AT138" s="156" t="s">
        <v>142</v>
      </c>
      <c r="AU138" s="156" t="s">
        <v>87</v>
      </c>
      <c r="AV138" s="11" t="s">
        <v>22</v>
      </c>
      <c r="AW138" s="11" t="s">
        <v>41</v>
      </c>
      <c r="AX138" s="11" t="s">
        <v>79</v>
      </c>
      <c r="AY138" s="156" t="s">
        <v>128</v>
      </c>
    </row>
    <row r="139" spans="2:51" s="12" customFormat="1">
      <c r="B139" s="162"/>
      <c r="D139" s="152" t="s">
        <v>142</v>
      </c>
      <c r="E139" s="163" t="s">
        <v>3</v>
      </c>
      <c r="F139" s="164" t="s">
        <v>173</v>
      </c>
      <c r="H139" s="165">
        <v>1.1000000000000001</v>
      </c>
      <c r="I139" s="166"/>
      <c r="L139" s="162"/>
      <c r="M139" s="167"/>
      <c r="N139" s="168"/>
      <c r="O139" s="168"/>
      <c r="P139" s="168"/>
      <c r="Q139" s="168"/>
      <c r="R139" s="168"/>
      <c r="S139" s="168"/>
      <c r="T139" s="169"/>
      <c r="AT139" s="163" t="s">
        <v>142</v>
      </c>
      <c r="AU139" s="163" t="s">
        <v>87</v>
      </c>
      <c r="AV139" s="12" t="s">
        <v>87</v>
      </c>
      <c r="AW139" s="12" t="s">
        <v>41</v>
      </c>
      <c r="AX139" s="12" t="s">
        <v>79</v>
      </c>
      <c r="AY139" s="163" t="s">
        <v>128</v>
      </c>
    </row>
    <row r="140" spans="2:51" s="11" customFormat="1">
      <c r="B140" s="155"/>
      <c r="D140" s="152" t="s">
        <v>142</v>
      </c>
      <c r="E140" s="156" t="s">
        <v>3</v>
      </c>
      <c r="F140" s="157" t="s">
        <v>192</v>
      </c>
      <c r="H140" s="156" t="s">
        <v>3</v>
      </c>
      <c r="I140" s="158"/>
      <c r="L140" s="155"/>
      <c r="M140" s="159"/>
      <c r="N140" s="160"/>
      <c r="O140" s="160"/>
      <c r="P140" s="160"/>
      <c r="Q140" s="160"/>
      <c r="R140" s="160"/>
      <c r="S140" s="160"/>
      <c r="T140" s="161"/>
      <c r="AT140" s="156" t="s">
        <v>142</v>
      </c>
      <c r="AU140" s="156" t="s">
        <v>87</v>
      </c>
      <c r="AV140" s="11" t="s">
        <v>22</v>
      </c>
      <c r="AW140" s="11" t="s">
        <v>41</v>
      </c>
      <c r="AX140" s="11" t="s">
        <v>79</v>
      </c>
      <c r="AY140" s="156" t="s">
        <v>128</v>
      </c>
    </row>
    <row r="141" spans="2:51" s="12" customFormat="1">
      <c r="B141" s="162"/>
      <c r="D141" s="152" t="s">
        <v>142</v>
      </c>
      <c r="E141" s="163" t="s">
        <v>3</v>
      </c>
      <c r="F141" s="164" t="s">
        <v>173</v>
      </c>
      <c r="H141" s="165">
        <v>1.1000000000000001</v>
      </c>
      <c r="I141" s="166"/>
      <c r="L141" s="162"/>
      <c r="M141" s="167"/>
      <c r="N141" s="168"/>
      <c r="O141" s="168"/>
      <c r="P141" s="168"/>
      <c r="Q141" s="168"/>
      <c r="R141" s="168"/>
      <c r="S141" s="168"/>
      <c r="T141" s="169"/>
      <c r="AT141" s="163" t="s">
        <v>142</v>
      </c>
      <c r="AU141" s="163" t="s">
        <v>87</v>
      </c>
      <c r="AV141" s="12" t="s">
        <v>87</v>
      </c>
      <c r="AW141" s="12" t="s">
        <v>41</v>
      </c>
      <c r="AX141" s="12" t="s">
        <v>79</v>
      </c>
      <c r="AY141" s="163" t="s">
        <v>128</v>
      </c>
    </row>
    <row r="142" spans="2:51" s="11" customFormat="1">
      <c r="B142" s="155"/>
      <c r="D142" s="152" t="s">
        <v>142</v>
      </c>
      <c r="E142" s="156" t="s">
        <v>3</v>
      </c>
      <c r="F142" s="157" t="s">
        <v>193</v>
      </c>
      <c r="H142" s="156" t="s">
        <v>3</v>
      </c>
      <c r="I142" s="158"/>
      <c r="L142" s="155"/>
      <c r="M142" s="159"/>
      <c r="N142" s="160"/>
      <c r="O142" s="160"/>
      <c r="P142" s="160"/>
      <c r="Q142" s="160"/>
      <c r="R142" s="160"/>
      <c r="S142" s="160"/>
      <c r="T142" s="161"/>
      <c r="AT142" s="156" t="s">
        <v>142</v>
      </c>
      <c r="AU142" s="156" t="s">
        <v>87</v>
      </c>
      <c r="AV142" s="11" t="s">
        <v>22</v>
      </c>
      <c r="AW142" s="11" t="s">
        <v>41</v>
      </c>
      <c r="AX142" s="11" t="s">
        <v>79</v>
      </c>
      <c r="AY142" s="156" t="s">
        <v>128</v>
      </c>
    </row>
    <row r="143" spans="2:51" s="11" customFormat="1">
      <c r="B143" s="155"/>
      <c r="D143" s="152" t="s">
        <v>142</v>
      </c>
      <c r="E143" s="156" t="s">
        <v>3</v>
      </c>
      <c r="F143" s="157" t="s">
        <v>194</v>
      </c>
      <c r="H143" s="156" t="s">
        <v>3</v>
      </c>
      <c r="I143" s="158"/>
      <c r="L143" s="155"/>
      <c r="M143" s="159"/>
      <c r="N143" s="160"/>
      <c r="O143" s="160"/>
      <c r="P143" s="160"/>
      <c r="Q143" s="160"/>
      <c r="R143" s="160"/>
      <c r="S143" s="160"/>
      <c r="T143" s="161"/>
      <c r="AT143" s="156" t="s">
        <v>142</v>
      </c>
      <c r="AU143" s="156" t="s">
        <v>87</v>
      </c>
      <c r="AV143" s="11" t="s">
        <v>22</v>
      </c>
      <c r="AW143" s="11" t="s">
        <v>41</v>
      </c>
      <c r="AX143" s="11" t="s">
        <v>79</v>
      </c>
      <c r="AY143" s="156" t="s">
        <v>128</v>
      </c>
    </row>
    <row r="144" spans="2:51" s="12" customFormat="1">
      <c r="B144" s="162"/>
      <c r="D144" s="152" t="s">
        <v>142</v>
      </c>
      <c r="E144" s="163" t="s">
        <v>3</v>
      </c>
      <c r="F144" s="164" t="s">
        <v>182</v>
      </c>
      <c r="H144" s="165">
        <v>0.6</v>
      </c>
      <c r="I144" s="166"/>
      <c r="L144" s="162"/>
      <c r="M144" s="167"/>
      <c r="N144" s="168"/>
      <c r="O144" s="168"/>
      <c r="P144" s="168"/>
      <c r="Q144" s="168"/>
      <c r="R144" s="168"/>
      <c r="S144" s="168"/>
      <c r="T144" s="169"/>
      <c r="AT144" s="163" t="s">
        <v>142</v>
      </c>
      <c r="AU144" s="163" t="s">
        <v>87</v>
      </c>
      <c r="AV144" s="12" t="s">
        <v>87</v>
      </c>
      <c r="AW144" s="12" t="s">
        <v>41</v>
      </c>
      <c r="AX144" s="12" t="s">
        <v>79</v>
      </c>
      <c r="AY144" s="163" t="s">
        <v>128</v>
      </c>
    </row>
    <row r="145" spans="2:65" s="12" customFormat="1">
      <c r="B145" s="162"/>
      <c r="D145" s="152" t="s">
        <v>142</v>
      </c>
      <c r="E145" s="163" t="s">
        <v>3</v>
      </c>
      <c r="F145" s="164" t="s">
        <v>195</v>
      </c>
      <c r="H145" s="165">
        <v>0.7</v>
      </c>
      <c r="I145" s="166"/>
      <c r="L145" s="162"/>
      <c r="M145" s="167"/>
      <c r="N145" s="168"/>
      <c r="O145" s="168"/>
      <c r="P145" s="168"/>
      <c r="Q145" s="168"/>
      <c r="R145" s="168"/>
      <c r="S145" s="168"/>
      <c r="T145" s="169"/>
      <c r="AT145" s="163" t="s">
        <v>142</v>
      </c>
      <c r="AU145" s="163" t="s">
        <v>87</v>
      </c>
      <c r="AV145" s="12" t="s">
        <v>87</v>
      </c>
      <c r="AW145" s="12" t="s">
        <v>41</v>
      </c>
      <c r="AX145" s="12" t="s">
        <v>79</v>
      </c>
      <c r="AY145" s="163" t="s">
        <v>128</v>
      </c>
    </row>
    <row r="146" spans="2:65" s="12" customFormat="1">
      <c r="B146" s="162"/>
      <c r="D146" s="152" t="s">
        <v>142</v>
      </c>
      <c r="E146" s="163" t="s">
        <v>3</v>
      </c>
      <c r="F146" s="164" t="s">
        <v>196</v>
      </c>
      <c r="H146" s="165">
        <v>2.4</v>
      </c>
      <c r="I146" s="166"/>
      <c r="L146" s="162"/>
      <c r="M146" s="167"/>
      <c r="N146" s="168"/>
      <c r="O146" s="168"/>
      <c r="P146" s="168"/>
      <c r="Q146" s="168"/>
      <c r="R146" s="168"/>
      <c r="S146" s="168"/>
      <c r="T146" s="169"/>
      <c r="AT146" s="163" t="s">
        <v>142</v>
      </c>
      <c r="AU146" s="163" t="s">
        <v>87</v>
      </c>
      <c r="AV146" s="12" t="s">
        <v>87</v>
      </c>
      <c r="AW146" s="12" t="s">
        <v>41</v>
      </c>
      <c r="AX146" s="12" t="s">
        <v>79</v>
      </c>
      <c r="AY146" s="163" t="s">
        <v>128</v>
      </c>
    </row>
    <row r="147" spans="2:65" s="12" customFormat="1">
      <c r="B147" s="162"/>
      <c r="D147" s="152" t="s">
        <v>142</v>
      </c>
      <c r="E147" s="163" t="s">
        <v>3</v>
      </c>
      <c r="F147" s="164" t="s">
        <v>197</v>
      </c>
      <c r="H147" s="165">
        <v>1.8</v>
      </c>
      <c r="I147" s="166"/>
      <c r="L147" s="162"/>
      <c r="M147" s="167"/>
      <c r="N147" s="168"/>
      <c r="O147" s="168"/>
      <c r="P147" s="168"/>
      <c r="Q147" s="168"/>
      <c r="R147" s="168"/>
      <c r="S147" s="168"/>
      <c r="T147" s="169"/>
      <c r="AT147" s="163" t="s">
        <v>142</v>
      </c>
      <c r="AU147" s="163" t="s">
        <v>87</v>
      </c>
      <c r="AV147" s="12" t="s">
        <v>87</v>
      </c>
      <c r="AW147" s="12" t="s">
        <v>41</v>
      </c>
      <c r="AX147" s="12" t="s">
        <v>79</v>
      </c>
      <c r="AY147" s="163" t="s">
        <v>128</v>
      </c>
    </row>
    <row r="148" spans="2:65" s="12" customFormat="1">
      <c r="B148" s="162"/>
      <c r="D148" s="152" t="s">
        <v>142</v>
      </c>
      <c r="E148" s="163" t="s">
        <v>3</v>
      </c>
      <c r="F148" s="164" t="s">
        <v>198</v>
      </c>
      <c r="H148" s="165">
        <v>1.45</v>
      </c>
      <c r="I148" s="166"/>
      <c r="L148" s="162"/>
      <c r="M148" s="167"/>
      <c r="N148" s="168"/>
      <c r="O148" s="168"/>
      <c r="P148" s="168"/>
      <c r="Q148" s="168"/>
      <c r="R148" s="168"/>
      <c r="S148" s="168"/>
      <c r="T148" s="169"/>
      <c r="AT148" s="163" t="s">
        <v>142</v>
      </c>
      <c r="AU148" s="163" t="s">
        <v>87</v>
      </c>
      <c r="AV148" s="12" t="s">
        <v>87</v>
      </c>
      <c r="AW148" s="12" t="s">
        <v>41</v>
      </c>
      <c r="AX148" s="12" t="s">
        <v>79</v>
      </c>
      <c r="AY148" s="163" t="s">
        <v>128</v>
      </c>
    </row>
    <row r="149" spans="2:65" s="13" customFormat="1">
      <c r="B149" s="170"/>
      <c r="D149" s="152" t="s">
        <v>142</v>
      </c>
      <c r="E149" s="171" t="s">
        <v>3</v>
      </c>
      <c r="F149" s="172" t="s">
        <v>145</v>
      </c>
      <c r="H149" s="173">
        <v>29.250000000000004</v>
      </c>
      <c r="I149" s="174"/>
      <c r="L149" s="170"/>
      <c r="M149" s="175"/>
      <c r="N149" s="176"/>
      <c r="O149" s="176"/>
      <c r="P149" s="176"/>
      <c r="Q149" s="176"/>
      <c r="R149" s="176"/>
      <c r="S149" s="176"/>
      <c r="T149" s="177"/>
      <c r="AT149" s="171" t="s">
        <v>142</v>
      </c>
      <c r="AU149" s="171" t="s">
        <v>87</v>
      </c>
      <c r="AV149" s="13" t="s">
        <v>93</v>
      </c>
      <c r="AW149" s="13" t="s">
        <v>41</v>
      </c>
      <c r="AX149" s="13" t="s">
        <v>22</v>
      </c>
      <c r="AY149" s="171" t="s">
        <v>128</v>
      </c>
    </row>
    <row r="150" spans="2:65" s="1" customFormat="1" ht="22.5" customHeight="1">
      <c r="B150" s="139"/>
      <c r="C150" s="140" t="s">
        <v>199</v>
      </c>
      <c r="D150" s="140" t="s">
        <v>131</v>
      </c>
      <c r="E150" s="141" t="s">
        <v>200</v>
      </c>
      <c r="F150" s="142" t="s">
        <v>201</v>
      </c>
      <c r="G150" s="143" t="s">
        <v>202</v>
      </c>
      <c r="H150" s="178"/>
      <c r="I150" s="145"/>
      <c r="J150" s="146">
        <f>ROUND(I150*H150,2)</f>
        <v>0</v>
      </c>
      <c r="K150" s="142" t="s">
        <v>135</v>
      </c>
      <c r="L150" s="31"/>
      <c r="M150" s="147" t="s">
        <v>3</v>
      </c>
      <c r="N150" s="148" t="s">
        <v>50</v>
      </c>
      <c r="O150" s="50"/>
      <c r="P150" s="149">
        <f>O150*H150</f>
        <v>0</v>
      </c>
      <c r="Q150" s="149">
        <v>0</v>
      </c>
      <c r="R150" s="149">
        <f>Q150*H150</f>
        <v>0</v>
      </c>
      <c r="S150" s="149">
        <v>0</v>
      </c>
      <c r="T150" s="150">
        <f>S150*H150</f>
        <v>0</v>
      </c>
      <c r="AR150" s="17" t="s">
        <v>168</v>
      </c>
      <c r="AT150" s="17" t="s">
        <v>131</v>
      </c>
      <c r="AU150" s="17" t="s">
        <v>87</v>
      </c>
      <c r="AY150" s="17" t="s">
        <v>128</v>
      </c>
      <c r="BE150" s="151">
        <f>IF(N150="základní",J150,0)</f>
        <v>0</v>
      </c>
      <c r="BF150" s="151">
        <f>IF(N150="snížená",J150,0)</f>
        <v>0</v>
      </c>
      <c r="BG150" s="151">
        <f>IF(N150="zákl. přenesená",J150,0)</f>
        <v>0</v>
      </c>
      <c r="BH150" s="151">
        <f>IF(N150="sníž. přenesená",J150,0)</f>
        <v>0</v>
      </c>
      <c r="BI150" s="151">
        <f>IF(N150="nulová",J150,0)</f>
        <v>0</v>
      </c>
      <c r="BJ150" s="17" t="s">
        <v>22</v>
      </c>
      <c r="BK150" s="151">
        <f>ROUND(I150*H150,2)</f>
        <v>0</v>
      </c>
      <c r="BL150" s="17" t="s">
        <v>168</v>
      </c>
      <c r="BM150" s="17" t="s">
        <v>203</v>
      </c>
    </row>
    <row r="151" spans="2:65" s="1" customFormat="1" ht="86.4">
      <c r="B151" s="31"/>
      <c r="D151" s="152" t="s">
        <v>137</v>
      </c>
      <c r="F151" s="153" t="s">
        <v>204</v>
      </c>
      <c r="I151" s="85"/>
      <c r="L151" s="31"/>
      <c r="M151" s="154"/>
      <c r="N151" s="50"/>
      <c r="O151" s="50"/>
      <c r="P151" s="50"/>
      <c r="Q151" s="50"/>
      <c r="R151" s="50"/>
      <c r="S151" s="50"/>
      <c r="T151" s="51"/>
      <c r="AT151" s="17" t="s">
        <v>137</v>
      </c>
      <c r="AU151" s="17" t="s">
        <v>87</v>
      </c>
    </row>
    <row r="152" spans="2:65" s="1" customFormat="1" ht="22.5" customHeight="1">
      <c r="B152" s="139"/>
      <c r="C152" s="140" t="s">
        <v>205</v>
      </c>
      <c r="D152" s="140" t="s">
        <v>131</v>
      </c>
      <c r="E152" s="141" t="s">
        <v>206</v>
      </c>
      <c r="F152" s="142" t="s">
        <v>207</v>
      </c>
      <c r="G152" s="143" t="s">
        <v>202</v>
      </c>
      <c r="H152" s="178"/>
      <c r="I152" s="145"/>
      <c r="J152" s="146">
        <f>ROUND(I152*H152,2)</f>
        <v>0</v>
      </c>
      <c r="K152" s="142" t="s">
        <v>135</v>
      </c>
      <c r="L152" s="31"/>
      <c r="M152" s="147" t="s">
        <v>3</v>
      </c>
      <c r="N152" s="148" t="s">
        <v>50</v>
      </c>
      <c r="O152" s="50"/>
      <c r="P152" s="149">
        <f>O152*H152</f>
        <v>0</v>
      </c>
      <c r="Q152" s="149">
        <v>0</v>
      </c>
      <c r="R152" s="149">
        <f>Q152*H152</f>
        <v>0</v>
      </c>
      <c r="S152" s="149">
        <v>0</v>
      </c>
      <c r="T152" s="150">
        <f>S152*H152</f>
        <v>0</v>
      </c>
      <c r="AR152" s="17" t="s">
        <v>168</v>
      </c>
      <c r="AT152" s="17" t="s">
        <v>131</v>
      </c>
      <c r="AU152" s="17" t="s">
        <v>87</v>
      </c>
      <c r="AY152" s="17" t="s">
        <v>128</v>
      </c>
      <c r="BE152" s="151">
        <f>IF(N152="základní",J152,0)</f>
        <v>0</v>
      </c>
      <c r="BF152" s="151">
        <f>IF(N152="snížená",J152,0)</f>
        <v>0</v>
      </c>
      <c r="BG152" s="151">
        <f>IF(N152="zákl. přenesená",J152,0)</f>
        <v>0</v>
      </c>
      <c r="BH152" s="151">
        <f>IF(N152="sníž. přenesená",J152,0)</f>
        <v>0</v>
      </c>
      <c r="BI152" s="151">
        <f>IF(N152="nulová",J152,0)</f>
        <v>0</v>
      </c>
      <c r="BJ152" s="17" t="s">
        <v>22</v>
      </c>
      <c r="BK152" s="151">
        <f>ROUND(I152*H152,2)</f>
        <v>0</v>
      </c>
      <c r="BL152" s="17" t="s">
        <v>168</v>
      </c>
      <c r="BM152" s="17" t="s">
        <v>208</v>
      </c>
    </row>
    <row r="153" spans="2:65" s="1" customFormat="1" ht="86.4">
      <c r="B153" s="31"/>
      <c r="D153" s="152" t="s">
        <v>137</v>
      </c>
      <c r="F153" s="153" t="s">
        <v>204</v>
      </c>
      <c r="I153" s="85"/>
      <c r="L153" s="31"/>
      <c r="M153" s="154"/>
      <c r="N153" s="50"/>
      <c r="O153" s="50"/>
      <c r="P153" s="50"/>
      <c r="Q153" s="50"/>
      <c r="R153" s="50"/>
      <c r="S153" s="50"/>
      <c r="T153" s="51"/>
      <c r="AT153" s="17" t="s">
        <v>137</v>
      </c>
      <c r="AU153" s="17" t="s">
        <v>87</v>
      </c>
    </row>
    <row r="154" spans="2:65" s="10" customFormat="1" ht="22.95" customHeight="1">
      <c r="B154" s="126"/>
      <c r="D154" s="127" t="s">
        <v>78</v>
      </c>
      <c r="E154" s="137" t="s">
        <v>209</v>
      </c>
      <c r="F154" s="137" t="s">
        <v>210</v>
      </c>
      <c r="I154" s="129"/>
      <c r="J154" s="138">
        <f>BK154</f>
        <v>0</v>
      </c>
      <c r="L154" s="126"/>
      <c r="M154" s="131"/>
      <c r="N154" s="132"/>
      <c r="O154" s="132"/>
      <c r="P154" s="133">
        <f>SUM(P155:P700)</f>
        <v>0</v>
      </c>
      <c r="Q154" s="132"/>
      <c r="R154" s="133">
        <f>SUM(R155:R700)</f>
        <v>4.9831943399999998</v>
      </c>
      <c r="S154" s="132"/>
      <c r="T154" s="134">
        <f>SUM(T155:T700)</f>
        <v>1.1648375</v>
      </c>
      <c r="AR154" s="127" t="s">
        <v>87</v>
      </c>
      <c r="AT154" s="135" t="s">
        <v>78</v>
      </c>
      <c r="AU154" s="135" t="s">
        <v>22</v>
      </c>
      <c r="AY154" s="127" t="s">
        <v>128</v>
      </c>
      <c r="BK154" s="136">
        <f>SUM(BK155:BK700)</f>
        <v>0</v>
      </c>
    </row>
    <row r="155" spans="2:65" s="1" customFormat="1" ht="16.5" customHeight="1">
      <c r="B155" s="139"/>
      <c r="C155" s="140" t="s">
        <v>211</v>
      </c>
      <c r="D155" s="140" t="s">
        <v>131</v>
      </c>
      <c r="E155" s="141" t="s">
        <v>212</v>
      </c>
      <c r="F155" s="142" t="s">
        <v>213</v>
      </c>
      <c r="G155" s="143" t="s">
        <v>214</v>
      </c>
      <c r="H155" s="144">
        <v>28.928000000000001</v>
      </c>
      <c r="I155" s="145"/>
      <c r="J155" s="146">
        <f>ROUND(I155*H155,2)</f>
        <v>0</v>
      </c>
      <c r="K155" s="142" t="s">
        <v>3</v>
      </c>
      <c r="L155" s="31"/>
      <c r="M155" s="147" t="s">
        <v>3</v>
      </c>
      <c r="N155" s="148" t="s">
        <v>50</v>
      </c>
      <c r="O155" s="50"/>
      <c r="P155" s="149">
        <f>O155*H155</f>
        <v>0</v>
      </c>
      <c r="Q155" s="149">
        <v>0</v>
      </c>
      <c r="R155" s="149">
        <f>Q155*H155</f>
        <v>0</v>
      </c>
      <c r="S155" s="149">
        <v>0</v>
      </c>
      <c r="T155" s="150">
        <f>S155*H155</f>
        <v>0</v>
      </c>
      <c r="AR155" s="17" t="s">
        <v>168</v>
      </c>
      <c r="AT155" s="17" t="s">
        <v>131</v>
      </c>
      <c r="AU155" s="17" t="s">
        <v>87</v>
      </c>
      <c r="AY155" s="17" t="s">
        <v>128</v>
      </c>
      <c r="BE155" s="151">
        <f>IF(N155="základní",J155,0)</f>
        <v>0</v>
      </c>
      <c r="BF155" s="151">
        <f>IF(N155="snížená",J155,0)</f>
        <v>0</v>
      </c>
      <c r="BG155" s="151">
        <f>IF(N155="zákl. přenesená",J155,0)</f>
        <v>0</v>
      </c>
      <c r="BH155" s="151">
        <f>IF(N155="sníž. přenesená",J155,0)</f>
        <v>0</v>
      </c>
      <c r="BI155" s="151">
        <f>IF(N155="nulová",J155,0)</f>
        <v>0</v>
      </c>
      <c r="BJ155" s="17" t="s">
        <v>22</v>
      </c>
      <c r="BK155" s="151">
        <f>ROUND(I155*H155,2)</f>
        <v>0</v>
      </c>
      <c r="BL155" s="17" t="s">
        <v>168</v>
      </c>
      <c r="BM155" s="17" t="s">
        <v>215</v>
      </c>
    </row>
    <row r="156" spans="2:65" s="1" customFormat="1" ht="19.2">
      <c r="B156" s="31"/>
      <c r="D156" s="152" t="s">
        <v>216</v>
      </c>
      <c r="F156" s="153" t="s">
        <v>217</v>
      </c>
      <c r="I156" s="85"/>
      <c r="L156" s="31"/>
      <c r="M156" s="154"/>
      <c r="N156" s="50"/>
      <c r="O156" s="50"/>
      <c r="P156" s="50"/>
      <c r="Q156" s="50"/>
      <c r="R156" s="50"/>
      <c r="S156" s="50"/>
      <c r="T156" s="51"/>
      <c r="AT156" s="17" t="s">
        <v>216</v>
      </c>
      <c r="AU156" s="17" t="s">
        <v>87</v>
      </c>
    </row>
    <row r="157" spans="2:65" s="11" customFormat="1">
      <c r="B157" s="155"/>
      <c r="D157" s="152" t="s">
        <v>142</v>
      </c>
      <c r="E157" s="156" t="s">
        <v>3</v>
      </c>
      <c r="F157" s="157" t="s">
        <v>218</v>
      </c>
      <c r="H157" s="156" t="s">
        <v>3</v>
      </c>
      <c r="I157" s="158"/>
      <c r="L157" s="155"/>
      <c r="M157" s="159"/>
      <c r="N157" s="160"/>
      <c r="O157" s="160"/>
      <c r="P157" s="160"/>
      <c r="Q157" s="160"/>
      <c r="R157" s="160"/>
      <c r="S157" s="160"/>
      <c r="T157" s="161"/>
      <c r="AT157" s="156" t="s">
        <v>142</v>
      </c>
      <c r="AU157" s="156" t="s">
        <v>87</v>
      </c>
      <c r="AV157" s="11" t="s">
        <v>22</v>
      </c>
      <c r="AW157" s="11" t="s">
        <v>41</v>
      </c>
      <c r="AX157" s="11" t="s">
        <v>79</v>
      </c>
      <c r="AY157" s="156" t="s">
        <v>128</v>
      </c>
    </row>
    <row r="158" spans="2:65" s="11" customFormat="1">
      <c r="B158" s="155"/>
      <c r="D158" s="152" t="s">
        <v>142</v>
      </c>
      <c r="E158" s="156" t="s">
        <v>3</v>
      </c>
      <c r="F158" s="157" t="s">
        <v>184</v>
      </c>
      <c r="H158" s="156" t="s">
        <v>3</v>
      </c>
      <c r="I158" s="158"/>
      <c r="L158" s="155"/>
      <c r="M158" s="159"/>
      <c r="N158" s="160"/>
      <c r="O158" s="160"/>
      <c r="P158" s="160"/>
      <c r="Q158" s="160"/>
      <c r="R158" s="160"/>
      <c r="S158" s="160"/>
      <c r="T158" s="161"/>
      <c r="AT158" s="156" t="s">
        <v>142</v>
      </c>
      <c r="AU158" s="156" t="s">
        <v>87</v>
      </c>
      <c r="AV158" s="11" t="s">
        <v>22</v>
      </c>
      <c r="AW158" s="11" t="s">
        <v>41</v>
      </c>
      <c r="AX158" s="11" t="s">
        <v>79</v>
      </c>
      <c r="AY158" s="156" t="s">
        <v>128</v>
      </c>
    </row>
    <row r="159" spans="2:65" s="12" customFormat="1" ht="20.399999999999999">
      <c r="B159" s="162"/>
      <c r="D159" s="152" t="s">
        <v>142</v>
      </c>
      <c r="E159" s="163" t="s">
        <v>3</v>
      </c>
      <c r="F159" s="164" t="s">
        <v>219</v>
      </c>
      <c r="H159" s="165">
        <v>26.05</v>
      </c>
      <c r="I159" s="166"/>
      <c r="L159" s="162"/>
      <c r="M159" s="167"/>
      <c r="N159" s="168"/>
      <c r="O159" s="168"/>
      <c r="P159" s="168"/>
      <c r="Q159" s="168"/>
      <c r="R159" s="168"/>
      <c r="S159" s="168"/>
      <c r="T159" s="169"/>
      <c r="AT159" s="163" t="s">
        <v>142</v>
      </c>
      <c r="AU159" s="163" t="s">
        <v>87</v>
      </c>
      <c r="AV159" s="12" t="s">
        <v>87</v>
      </c>
      <c r="AW159" s="12" t="s">
        <v>41</v>
      </c>
      <c r="AX159" s="12" t="s">
        <v>79</v>
      </c>
      <c r="AY159" s="163" t="s">
        <v>128</v>
      </c>
    </row>
    <row r="160" spans="2:65" s="12" customFormat="1">
      <c r="B160" s="162"/>
      <c r="D160" s="152" t="s">
        <v>142</v>
      </c>
      <c r="E160" s="163" t="s">
        <v>3</v>
      </c>
      <c r="F160" s="164" t="s">
        <v>220</v>
      </c>
      <c r="H160" s="165">
        <v>1.5</v>
      </c>
      <c r="I160" s="166"/>
      <c r="L160" s="162"/>
      <c r="M160" s="167"/>
      <c r="N160" s="168"/>
      <c r="O160" s="168"/>
      <c r="P160" s="168"/>
      <c r="Q160" s="168"/>
      <c r="R160" s="168"/>
      <c r="S160" s="168"/>
      <c r="T160" s="169"/>
      <c r="AT160" s="163" t="s">
        <v>142</v>
      </c>
      <c r="AU160" s="163" t="s">
        <v>87</v>
      </c>
      <c r="AV160" s="12" t="s">
        <v>87</v>
      </c>
      <c r="AW160" s="12" t="s">
        <v>41</v>
      </c>
      <c r="AX160" s="12" t="s">
        <v>79</v>
      </c>
      <c r="AY160" s="163" t="s">
        <v>128</v>
      </c>
    </row>
    <row r="161" spans="2:65" s="13" customFormat="1">
      <c r="B161" s="170"/>
      <c r="D161" s="152" t="s">
        <v>142</v>
      </c>
      <c r="E161" s="171" t="s">
        <v>3</v>
      </c>
      <c r="F161" s="172" t="s">
        <v>145</v>
      </c>
      <c r="H161" s="173">
        <v>27.55</v>
      </c>
      <c r="I161" s="174"/>
      <c r="L161" s="170"/>
      <c r="M161" s="175"/>
      <c r="N161" s="176"/>
      <c r="O161" s="176"/>
      <c r="P161" s="176"/>
      <c r="Q161" s="176"/>
      <c r="R161" s="176"/>
      <c r="S161" s="176"/>
      <c r="T161" s="177"/>
      <c r="AT161" s="171" t="s">
        <v>142</v>
      </c>
      <c r="AU161" s="171" t="s">
        <v>87</v>
      </c>
      <c r="AV161" s="13" t="s">
        <v>93</v>
      </c>
      <c r="AW161" s="13" t="s">
        <v>41</v>
      </c>
      <c r="AX161" s="13" t="s">
        <v>22</v>
      </c>
      <c r="AY161" s="171" t="s">
        <v>128</v>
      </c>
    </row>
    <row r="162" spans="2:65" s="12" customFormat="1">
      <c r="B162" s="162"/>
      <c r="D162" s="152" t="s">
        <v>142</v>
      </c>
      <c r="F162" s="164" t="s">
        <v>221</v>
      </c>
      <c r="H162" s="165">
        <v>28.928000000000001</v>
      </c>
      <c r="I162" s="166"/>
      <c r="L162" s="162"/>
      <c r="M162" s="167"/>
      <c r="N162" s="168"/>
      <c r="O162" s="168"/>
      <c r="P162" s="168"/>
      <c r="Q162" s="168"/>
      <c r="R162" s="168"/>
      <c r="S162" s="168"/>
      <c r="T162" s="169"/>
      <c r="AT162" s="163" t="s">
        <v>142</v>
      </c>
      <c r="AU162" s="163" t="s">
        <v>87</v>
      </c>
      <c r="AV162" s="12" t="s">
        <v>87</v>
      </c>
      <c r="AW162" s="12" t="s">
        <v>4</v>
      </c>
      <c r="AX162" s="12" t="s">
        <v>22</v>
      </c>
      <c r="AY162" s="163" t="s">
        <v>128</v>
      </c>
    </row>
    <row r="163" spans="2:65" s="1" customFormat="1" ht="16.5" customHeight="1">
      <c r="B163" s="139"/>
      <c r="C163" s="140" t="s">
        <v>27</v>
      </c>
      <c r="D163" s="140" t="s">
        <v>131</v>
      </c>
      <c r="E163" s="141" t="s">
        <v>222</v>
      </c>
      <c r="F163" s="142" t="s">
        <v>223</v>
      </c>
      <c r="G163" s="143" t="s">
        <v>214</v>
      </c>
      <c r="H163" s="144">
        <v>28.928000000000001</v>
      </c>
      <c r="I163" s="145"/>
      <c r="J163" s="146">
        <f>ROUND(I163*H163,2)</f>
        <v>0</v>
      </c>
      <c r="K163" s="142" t="s">
        <v>3</v>
      </c>
      <c r="L163" s="31"/>
      <c r="M163" s="147" t="s">
        <v>3</v>
      </c>
      <c r="N163" s="148" t="s">
        <v>50</v>
      </c>
      <c r="O163" s="50"/>
      <c r="P163" s="149">
        <f>O163*H163</f>
        <v>0</v>
      </c>
      <c r="Q163" s="149">
        <v>0</v>
      </c>
      <c r="R163" s="149">
        <f>Q163*H163</f>
        <v>0</v>
      </c>
      <c r="S163" s="149">
        <v>0</v>
      </c>
      <c r="T163" s="150">
        <f>S163*H163</f>
        <v>0</v>
      </c>
      <c r="AR163" s="17" t="s">
        <v>168</v>
      </c>
      <c r="AT163" s="17" t="s">
        <v>131</v>
      </c>
      <c r="AU163" s="17" t="s">
        <v>87</v>
      </c>
      <c r="AY163" s="17" t="s">
        <v>128</v>
      </c>
      <c r="BE163" s="151">
        <f>IF(N163="základní",J163,0)</f>
        <v>0</v>
      </c>
      <c r="BF163" s="151">
        <f>IF(N163="snížená",J163,0)</f>
        <v>0</v>
      </c>
      <c r="BG163" s="151">
        <f>IF(N163="zákl. přenesená",J163,0)</f>
        <v>0</v>
      </c>
      <c r="BH163" s="151">
        <f>IF(N163="sníž. přenesená",J163,0)</f>
        <v>0</v>
      </c>
      <c r="BI163" s="151">
        <f>IF(N163="nulová",J163,0)</f>
        <v>0</v>
      </c>
      <c r="BJ163" s="17" t="s">
        <v>22</v>
      </c>
      <c r="BK163" s="151">
        <f>ROUND(I163*H163,2)</f>
        <v>0</v>
      </c>
      <c r="BL163" s="17" t="s">
        <v>168</v>
      </c>
      <c r="BM163" s="17" t="s">
        <v>224</v>
      </c>
    </row>
    <row r="164" spans="2:65" s="1" customFormat="1" ht="19.2">
      <c r="B164" s="31"/>
      <c r="D164" s="152" t="s">
        <v>216</v>
      </c>
      <c r="F164" s="153" t="s">
        <v>217</v>
      </c>
      <c r="I164" s="85"/>
      <c r="L164" s="31"/>
      <c r="M164" s="154"/>
      <c r="N164" s="50"/>
      <c r="O164" s="50"/>
      <c r="P164" s="50"/>
      <c r="Q164" s="50"/>
      <c r="R164" s="50"/>
      <c r="S164" s="50"/>
      <c r="T164" s="51"/>
      <c r="AT164" s="17" t="s">
        <v>216</v>
      </c>
      <c r="AU164" s="17" t="s">
        <v>87</v>
      </c>
    </row>
    <row r="165" spans="2:65" s="11" customFormat="1">
      <c r="B165" s="155"/>
      <c r="D165" s="152" t="s">
        <v>142</v>
      </c>
      <c r="E165" s="156" t="s">
        <v>3</v>
      </c>
      <c r="F165" s="157" t="s">
        <v>218</v>
      </c>
      <c r="H165" s="156" t="s">
        <v>3</v>
      </c>
      <c r="I165" s="158"/>
      <c r="L165" s="155"/>
      <c r="M165" s="159"/>
      <c r="N165" s="160"/>
      <c r="O165" s="160"/>
      <c r="P165" s="160"/>
      <c r="Q165" s="160"/>
      <c r="R165" s="160"/>
      <c r="S165" s="160"/>
      <c r="T165" s="161"/>
      <c r="AT165" s="156" t="s">
        <v>142</v>
      </c>
      <c r="AU165" s="156" t="s">
        <v>87</v>
      </c>
      <c r="AV165" s="11" t="s">
        <v>22</v>
      </c>
      <c r="AW165" s="11" t="s">
        <v>41</v>
      </c>
      <c r="AX165" s="11" t="s">
        <v>79</v>
      </c>
      <c r="AY165" s="156" t="s">
        <v>128</v>
      </c>
    </row>
    <row r="166" spans="2:65" s="11" customFormat="1">
      <c r="B166" s="155"/>
      <c r="D166" s="152" t="s">
        <v>142</v>
      </c>
      <c r="E166" s="156" t="s">
        <v>3</v>
      </c>
      <c r="F166" s="157" t="s">
        <v>184</v>
      </c>
      <c r="H166" s="156" t="s">
        <v>3</v>
      </c>
      <c r="I166" s="158"/>
      <c r="L166" s="155"/>
      <c r="M166" s="159"/>
      <c r="N166" s="160"/>
      <c r="O166" s="160"/>
      <c r="P166" s="160"/>
      <c r="Q166" s="160"/>
      <c r="R166" s="160"/>
      <c r="S166" s="160"/>
      <c r="T166" s="161"/>
      <c r="AT166" s="156" t="s">
        <v>142</v>
      </c>
      <c r="AU166" s="156" t="s">
        <v>87</v>
      </c>
      <c r="AV166" s="11" t="s">
        <v>22</v>
      </c>
      <c r="AW166" s="11" t="s">
        <v>41</v>
      </c>
      <c r="AX166" s="11" t="s">
        <v>79</v>
      </c>
      <c r="AY166" s="156" t="s">
        <v>128</v>
      </c>
    </row>
    <row r="167" spans="2:65" s="12" customFormat="1" ht="20.399999999999999">
      <c r="B167" s="162"/>
      <c r="D167" s="152" t="s">
        <v>142</v>
      </c>
      <c r="E167" s="163" t="s">
        <v>3</v>
      </c>
      <c r="F167" s="164" t="s">
        <v>219</v>
      </c>
      <c r="H167" s="165">
        <v>26.05</v>
      </c>
      <c r="I167" s="166"/>
      <c r="L167" s="162"/>
      <c r="M167" s="167"/>
      <c r="N167" s="168"/>
      <c r="O167" s="168"/>
      <c r="P167" s="168"/>
      <c r="Q167" s="168"/>
      <c r="R167" s="168"/>
      <c r="S167" s="168"/>
      <c r="T167" s="169"/>
      <c r="AT167" s="163" t="s">
        <v>142</v>
      </c>
      <c r="AU167" s="163" t="s">
        <v>87</v>
      </c>
      <c r="AV167" s="12" t="s">
        <v>87</v>
      </c>
      <c r="AW167" s="12" t="s">
        <v>41</v>
      </c>
      <c r="AX167" s="12" t="s">
        <v>79</v>
      </c>
      <c r="AY167" s="163" t="s">
        <v>128</v>
      </c>
    </row>
    <row r="168" spans="2:65" s="12" customFormat="1">
      <c r="B168" s="162"/>
      <c r="D168" s="152" t="s">
        <v>142</v>
      </c>
      <c r="E168" s="163" t="s">
        <v>3</v>
      </c>
      <c r="F168" s="164" t="s">
        <v>220</v>
      </c>
      <c r="H168" s="165">
        <v>1.5</v>
      </c>
      <c r="I168" s="166"/>
      <c r="L168" s="162"/>
      <c r="M168" s="167"/>
      <c r="N168" s="168"/>
      <c r="O168" s="168"/>
      <c r="P168" s="168"/>
      <c r="Q168" s="168"/>
      <c r="R168" s="168"/>
      <c r="S168" s="168"/>
      <c r="T168" s="169"/>
      <c r="AT168" s="163" t="s">
        <v>142</v>
      </c>
      <c r="AU168" s="163" t="s">
        <v>87</v>
      </c>
      <c r="AV168" s="12" t="s">
        <v>87</v>
      </c>
      <c r="AW168" s="12" t="s">
        <v>41</v>
      </c>
      <c r="AX168" s="12" t="s">
        <v>79</v>
      </c>
      <c r="AY168" s="163" t="s">
        <v>128</v>
      </c>
    </row>
    <row r="169" spans="2:65" s="13" customFormat="1">
      <c r="B169" s="170"/>
      <c r="D169" s="152" t="s">
        <v>142</v>
      </c>
      <c r="E169" s="171" t="s">
        <v>3</v>
      </c>
      <c r="F169" s="172" t="s">
        <v>145</v>
      </c>
      <c r="H169" s="173">
        <v>27.55</v>
      </c>
      <c r="I169" s="174"/>
      <c r="L169" s="170"/>
      <c r="M169" s="175"/>
      <c r="N169" s="176"/>
      <c r="O169" s="176"/>
      <c r="P169" s="176"/>
      <c r="Q169" s="176"/>
      <c r="R169" s="176"/>
      <c r="S169" s="176"/>
      <c r="T169" s="177"/>
      <c r="AT169" s="171" t="s">
        <v>142</v>
      </c>
      <c r="AU169" s="171" t="s">
        <v>87</v>
      </c>
      <c r="AV169" s="13" t="s">
        <v>93</v>
      </c>
      <c r="AW169" s="13" t="s">
        <v>41</v>
      </c>
      <c r="AX169" s="13" t="s">
        <v>22</v>
      </c>
      <c r="AY169" s="171" t="s">
        <v>128</v>
      </c>
    </row>
    <row r="170" spans="2:65" s="12" customFormat="1">
      <c r="B170" s="162"/>
      <c r="D170" s="152" t="s">
        <v>142</v>
      </c>
      <c r="F170" s="164" t="s">
        <v>221</v>
      </c>
      <c r="H170" s="165">
        <v>28.928000000000001</v>
      </c>
      <c r="I170" s="166"/>
      <c r="L170" s="162"/>
      <c r="M170" s="167"/>
      <c r="N170" s="168"/>
      <c r="O170" s="168"/>
      <c r="P170" s="168"/>
      <c r="Q170" s="168"/>
      <c r="R170" s="168"/>
      <c r="S170" s="168"/>
      <c r="T170" s="169"/>
      <c r="AT170" s="163" t="s">
        <v>142</v>
      </c>
      <c r="AU170" s="163" t="s">
        <v>87</v>
      </c>
      <c r="AV170" s="12" t="s">
        <v>87</v>
      </c>
      <c r="AW170" s="12" t="s">
        <v>4</v>
      </c>
      <c r="AX170" s="12" t="s">
        <v>22</v>
      </c>
      <c r="AY170" s="163" t="s">
        <v>128</v>
      </c>
    </row>
    <row r="171" spans="2:65" s="1" customFormat="1" ht="16.5" customHeight="1">
      <c r="B171" s="139"/>
      <c r="C171" s="140" t="s">
        <v>225</v>
      </c>
      <c r="D171" s="140" t="s">
        <v>131</v>
      </c>
      <c r="E171" s="141" t="s">
        <v>226</v>
      </c>
      <c r="F171" s="142" t="s">
        <v>227</v>
      </c>
      <c r="G171" s="143" t="s">
        <v>228</v>
      </c>
      <c r="H171" s="144">
        <v>13</v>
      </c>
      <c r="I171" s="145"/>
      <c r="J171" s="146">
        <f>ROUND(I171*H171,2)</f>
        <v>0</v>
      </c>
      <c r="K171" s="142" t="s">
        <v>3</v>
      </c>
      <c r="L171" s="31"/>
      <c r="M171" s="147" t="s">
        <v>3</v>
      </c>
      <c r="N171" s="148" t="s">
        <v>50</v>
      </c>
      <c r="O171" s="50"/>
      <c r="P171" s="149">
        <f>O171*H171</f>
        <v>0</v>
      </c>
      <c r="Q171" s="149">
        <v>0</v>
      </c>
      <c r="R171" s="149">
        <f>Q171*H171</f>
        <v>0</v>
      </c>
      <c r="S171" s="149">
        <v>0</v>
      </c>
      <c r="T171" s="150">
        <f>S171*H171</f>
        <v>0</v>
      </c>
      <c r="AR171" s="17" t="s">
        <v>168</v>
      </c>
      <c r="AT171" s="17" t="s">
        <v>131</v>
      </c>
      <c r="AU171" s="17" t="s">
        <v>87</v>
      </c>
      <c r="AY171" s="17" t="s">
        <v>128</v>
      </c>
      <c r="BE171" s="151">
        <f>IF(N171="základní",J171,0)</f>
        <v>0</v>
      </c>
      <c r="BF171" s="151">
        <f>IF(N171="snížená",J171,0)</f>
        <v>0</v>
      </c>
      <c r="BG171" s="151">
        <f>IF(N171="zákl. přenesená",J171,0)</f>
        <v>0</v>
      </c>
      <c r="BH171" s="151">
        <f>IF(N171="sníž. přenesená",J171,0)</f>
        <v>0</v>
      </c>
      <c r="BI171" s="151">
        <f>IF(N171="nulová",J171,0)</f>
        <v>0</v>
      </c>
      <c r="BJ171" s="17" t="s">
        <v>22</v>
      </c>
      <c r="BK171" s="151">
        <f>ROUND(I171*H171,2)</f>
        <v>0</v>
      </c>
      <c r="BL171" s="17" t="s">
        <v>168</v>
      </c>
      <c r="BM171" s="17" t="s">
        <v>229</v>
      </c>
    </row>
    <row r="172" spans="2:65" s="11" customFormat="1">
      <c r="B172" s="155"/>
      <c r="D172" s="152" t="s">
        <v>142</v>
      </c>
      <c r="E172" s="156" t="s">
        <v>3</v>
      </c>
      <c r="F172" s="157" t="s">
        <v>218</v>
      </c>
      <c r="H172" s="156" t="s">
        <v>3</v>
      </c>
      <c r="I172" s="158"/>
      <c r="L172" s="155"/>
      <c r="M172" s="159"/>
      <c r="N172" s="160"/>
      <c r="O172" s="160"/>
      <c r="P172" s="160"/>
      <c r="Q172" s="160"/>
      <c r="R172" s="160"/>
      <c r="S172" s="160"/>
      <c r="T172" s="161"/>
      <c r="AT172" s="156" t="s">
        <v>142</v>
      </c>
      <c r="AU172" s="156" t="s">
        <v>87</v>
      </c>
      <c r="AV172" s="11" t="s">
        <v>22</v>
      </c>
      <c r="AW172" s="11" t="s">
        <v>41</v>
      </c>
      <c r="AX172" s="11" t="s">
        <v>79</v>
      </c>
      <c r="AY172" s="156" t="s">
        <v>128</v>
      </c>
    </row>
    <row r="173" spans="2:65" s="11" customFormat="1">
      <c r="B173" s="155"/>
      <c r="D173" s="152" t="s">
        <v>142</v>
      </c>
      <c r="E173" s="156" t="s">
        <v>3</v>
      </c>
      <c r="F173" s="157" t="s">
        <v>184</v>
      </c>
      <c r="H173" s="156" t="s">
        <v>3</v>
      </c>
      <c r="I173" s="158"/>
      <c r="L173" s="155"/>
      <c r="M173" s="159"/>
      <c r="N173" s="160"/>
      <c r="O173" s="160"/>
      <c r="P173" s="160"/>
      <c r="Q173" s="160"/>
      <c r="R173" s="160"/>
      <c r="S173" s="160"/>
      <c r="T173" s="161"/>
      <c r="AT173" s="156" t="s">
        <v>142</v>
      </c>
      <c r="AU173" s="156" t="s">
        <v>87</v>
      </c>
      <c r="AV173" s="11" t="s">
        <v>22</v>
      </c>
      <c r="AW173" s="11" t="s">
        <v>41</v>
      </c>
      <c r="AX173" s="11" t="s">
        <v>79</v>
      </c>
      <c r="AY173" s="156" t="s">
        <v>128</v>
      </c>
    </row>
    <row r="174" spans="2:65" s="12" customFormat="1">
      <c r="B174" s="162"/>
      <c r="D174" s="152" t="s">
        <v>142</v>
      </c>
      <c r="E174" s="163" t="s">
        <v>3</v>
      </c>
      <c r="F174" s="164" t="s">
        <v>230</v>
      </c>
      <c r="H174" s="165">
        <v>13</v>
      </c>
      <c r="I174" s="166"/>
      <c r="L174" s="162"/>
      <c r="M174" s="167"/>
      <c r="N174" s="168"/>
      <c r="O174" s="168"/>
      <c r="P174" s="168"/>
      <c r="Q174" s="168"/>
      <c r="R174" s="168"/>
      <c r="S174" s="168"/>
      <c r="T174" s="169"/>
      <c r="AT174" s="163" t="s">
        <v>142</v>
      </c>
      <c r="AU174" s="163" t="s">
        <v>87</v>
      </c>
      <c r="AV174" s="12" t="s">
        <v>87</v>
      </c>
      <c r="AW174" s="12" t="s">
        <v>41</v>
      </c>
      <c r="AX174" s="12" t="s">
        <v>79</v>
      </c>
      <c r="AY174" s="163" t="s">
        <v>128</v>
      </c>
    </row>
    <row r="175" spans="2:65" s="13" customFormat="1">
      <c r="B175" s="170"/>
      <c r="D175" s="152" t="s">
        <v>142</v>
      </c>
      <c r="E175" s="171" t="s">
        <v>3</v>
      </c>
      <c r="F175" s="172" t="s">
        <v>145</v>
      </c>
      <c r="H175" s="173">
        <v>13</v>
      </c>
      <c r="I175" s="174"/>
      <c r="L175" s="170"/>
      <c r="M175" s="175"/>
      <c r="N175" s="176"/>
      <c r="O175" s="176"/>
      <c r="P175" s="176"/>
      <c r="Q175" s="176"/>
      <c r="R175" s="176"/>
      <c r="S175" s="176"/>
      <c r="T175" s="177"/>
      <c r="AT175" s="171" t="s">
        <v>142</v>
      </c>
      <c r="AU175" s="171" t="s">
        <v>87</v>
      </c>
      <c r="AV175" s="13" t="s">
        <v>93</v>
      </c>
      <c r="AW175" s="13" t="s">
        <v>41</v>
      </c>
      <c r="AX175" s="13" t="s">
        <v>22</v>
      </c>
      <c r="AY175" s="171" t="s">
        <v>128</v>
      </c>
    </row>
    <row r="176" spans="2:65" s="1" customFormat="1" ht="16.5" customHeight="1">
      <c r="B176" s="139"/>
      <c r="C176" s="140" t="s">
        <v>231</v>
      </c>
      <c r="D176" s="140" t="s">
        <v>131</v>
      </c>
      <c r="E176" s="141" t="s">
        <v>232</v>
      </c>
      <c r="F176" s="142" t="s">
        <v>233</v>
      </c>
      <c r="G176" s="143" t="s">
        <v>228</v>
      </c>
      <c r="H176" s="144">
        <v>13</v>
      </c>
      <c r="I176" s="145"/>
      <c r="J176" s="146">
        <f>ROUND(I176*H176,2)</f>
        <v>0</v>
      </c>
      <c r="K176" s="142" t="s">
        <v>3</v>
      </c>
      <c r="L176" s="31"/>
      <c r="M176" s="147" t="s">
        <v>3</v>
      </c>
      <c r="N176" s="148" t="s">
        <v>50</v>
      </c>
      <c r="O176" s="50"/>
      <c r="P176" s="149">
        <f>O176*H176</f>
        <v>0</v>
      </c>
      <c r="Q176" s="149">
        <v>1.0000000000000001E-5</v>
      </c>
      <c r="R176" s="149">
        <f>Q176*H176</f>
        <v>1.3000000000000002E-4</v>
      </c>
      <c r="S176" s="149">
        <v>0</v>
      </c>
      <c r="T176" s="150">
        <f>S176*H176</f>
        <v>0</v>
      </c>
      <c r="AR176" s="17" t="s">
        <v>168</v>
      </c>
      <c r="AT176" s="17" t="s">
        <v>131</v>
      </c>
      <c r="AU176" s="17" t="s">
        <v>87</v>
      </c>
      <c r="AY176" s="17" t="s">
        <v>128</v>
      </c>
      <c r="BE176" s="151">
        <f>IF(N176="základní",J176,0)</f>
        <v>0</v>
      </c>
      <c r="BF176" s="151">
        <f>IF(N176="snížená",J176,0)</f>
        <v>0</v>
      </c>
      <c r="BG176" s="151">
        <f>IF(N176="zákl. přenesená",J176,0)</f>
        <v>0</v>
      </c>
      <c r="BH176" s="151">
        <f>IF(N176="sníž. přenesená",J176,0)</f>
        <v>0</v>
      </c>
      <c r="BI176" s="151">
        <f>IF(N176="nulová",J176,0)</f>
        <v>0</v>
      </c>
      <c r="BJ176" s="17" t="s">
        <v>22</v>
      </c>
      <c r="BK176" s="151">
        <f>ROUND(I176*H176,2)</f>
        <v>0</v>
      </c>
      <c r="BL176" s="17" t="s">
        <v>168</v>
      </c>
      <c r="BM176" s="17" t="s">
        <v>234</v>
      </c>
    </row>
    <row r="177" spans="2:65" s="11" customFormat="1">
      <c r="B177" s="155"/>
      <c r="D177" s="152" t="s">
        <v>142</v>
      </c>
      <c r="E177" s="156" t="s">
        <v>3</v>
      </c>
      <c r="F177" s="157" t="s">
        <v>218</v>
      </c>
      <c r="H177" s="156" t="s">
        <v>3</v>
      </c>
      <c r="I177" s="158"/>
      <c r="L177" s="155"/>
      <c r="M177" s="159"/>
      <c r="N177" s="160"/>
      <c r="O177" s="160"/>
      <c r="P177" s="160"/>
      <c r="Q177" s="160"/>
      <c r="R177" s="160"/>
      <c r="S177" s="160"/>
      <c r="T177" s="161"/>
      <c r="AT177" s="156" t="s">
        <v>142</v>
      </c>
      <c r="AU177" s="156" t="s">
        <v>87</v>
      </c>
      <c r="AV177" s="11" t="s">
        <v>22</v>
      </c>
      <c r="AW177" s="11" t="s">
        <v>41</v>
      </c>
      <c r="AX177" s="11" t="s">
        <v>79</v>
      </c>
      <c r="AY177" s="156" t="s">
        <v>128</v>
      </c>
    </row>
    <row r="178" spans="2:65" s="11" customFormat="1">
      <c r="B178" s="155"/>
      <c r="D178" s="152" t="s">
        <v>142</v>
      </c>
      <c r="E178" s="156" t="s">
        <v>3</v>
      </c>
      <c r="F178" s="157" t="s">
        <v>184</v>
      </c>
      <c r="H178" s="156" t="s">
        <v>3</v>
      </c>
      <c r="I178" s="158"/>
      <c r="L178" s="155"/>
      <c r="M178" s="159"/>
      <c r="N178" s="160"/>
      <c r="O178" s="160"/>
      <c r="P178" s="160"/>
      <c r="Q178" s="160"/>
      <c r="R178" s="160"/>
      <c r="S178" s="160"/>
      <c r="T178" s="161"/>
      <c r="AT178" s="156" t="s">
        <v>142</v>
      </c>
      <c r="AU178" s="156" t="s">
        <v>87</v>
      </c>
      <c r="AV178" s="11" t="s">
        <v>22</v>
      </c>
      <c r="AW178" s="11" t="s">
        <v>41</v>
      </c>
      <c r="AX178" s="11" t="s">
        <v>79</v>
      </c>
      <c r="AY178" s="156" t="s">
        <v>128</v>
      </c>
    </row>
    <row r="179" spans="2:65" s="12" customFormat="1">
      <c r="B179" s="162"/>
      <c r="D179" s="152" t="s">
        <v>142</v>
      </c>
      <c r="E179" s="163" t="s">
        <v>3</v>
      </c>
      <c r="F179" s="164" t="s">
        <v>230</v>
      </c>
      <c r="H179" s="165">
        <v>13</v>
      </c>
      <c r="I179" s="166"/>
      <c r="L179" s="162"/>
      <c r="M179" s="167"/>
      <c r="N179" s="168"/>
      <c r="O179" s="168"/>
      <c r="P179" s="168"/>
      <c r="Q179" s="168"/>
      <c r="R179" s="168"/>
      <c r="S179" s="168"/>
      <c r="T179" s="169"/>
      <c r="AT179" s="163" t="s">
        <v>142</v>
      </c>
      <c r="AU179" s="163" t="s">
        <v>87</v>
      </c>
      <c r="AV179" s="12" t="s">
        <v>87</v>
      </c>
      <c r="AW179" s="12" t="s">
        <v>41</v>
      </c>
      <c r="AX179" s="12" t="s">
        <v>79</v>
      </c>
      <c r="AY179" s="163" t="s">
        <v>128</v>
      </c>
    </row>
    <row r="180" spans="2:65" s="13" customFormat="1">
      <c r="B180" s="170"/>
      <c r="D180" s="152" t="s">
        <v>142</v>
      </c>
      <c r="E180" s="171" t="s">
        <v>3</v>
      </c>
      <c r="F180" s="172" t="s">
        <v>145</v>
      </c>
      <c r="H180" s="173">
        <v>13</v>
      </c>
      <c r="I180" s="174"/>
      <c r="L180" s="170"/>
      <c r="M180" s="175"/>
      <c r="N180" s="176"/>
      <c r="O180" s="176"/>
      <c r="P180" s="176"/>
      <c r="Q180" s="176"/>
      <c r="R180" s="176"/>
      <c r="S180" s="176"/>
      <c r="T180" s="177"/>
      <c r="AT180" s="171" t="s">
        <v>142</v>
      </c>
      <c r="AU180" s="171" t="s">
        <v>87</v>
      </c>
      <c r="AV180" s="13" t="s">
        <v>93</v>
      </c>
      <c r="AW180" s="13" t="s">
        <v>41</v>
      </c>
      <c r="AX180" s="13" t="s">
        <v>22</v>
      </c>
      <c r="AY180" s="171" t="s">
        <v>128</v>
      </c>
    </row>
    <row r="181" spans="2:65" s="1" customFormat="1" ht="16.5" customHeight="1">
      <c r="B181" s="139"/>
      <c r="C181" s="140" t="s">
        <v>230</v>
      </c>
      <c r="D181" s="140" t="s">
        <v>131</v>
      </c>
      <c r="E181" s="141" t="s">
        <v>235</v>
      </c>
      <c r="F181" s="142" t="s">
        <v>236</v>
      </c>
      <c r="G181" s="143" t="s">
        <v>237</v>
      </c>
      <c r="H181" s="144">
        <v>2.8929999999999998</v>
      </c>
      <c r="I181" s="145"/>
      <c r="J181" s="146">
        <f>ROUND(I181*H181,2)</f>
        <v>0</v>
      </c>
      <c r="K181" s="142" t="s">
        <v>3</v>
      </c>
      <c r="L181" s="31"/>
      <c r="M181" s="147" t="s">
        <v>3</v>
      </c>
      <c r="N181" s="148" t="s">
        <v>50</v>
      </c>
      <c r="O181" s="50"/>
      <c r="P181" s="149">
        <f>O181*H181</f>
        <v>0</v>
      </c>
      <c r="Q181" s="149">
        <v>0</v>
      </c>
      <c r="R181" s="149">
        <f>Q181*H181</f>
        <v>0</v>
      </c>
      <c r="S181" s="149">
        <v>0</v>
      </c>
      <c r="T181" s="150">
        <f>S181*H181</f>
        <v>0</v>
      </c>
      <c r="AR181" s="17" t="s">
        <v>168</v>
      </c>
      <c r="AT181" s="17" t="s">
        <v>131</v>
      </c>
      <c r="AU181" s="17" t="s">
        <v>87</v>
      </c>
      <c r="AY181" s="17" t="s">
        <v>128</v>
      </c>
      <c r="BE181" s="151">
        <f>IF(N181="základní",J181,0)</f>
        <v>0</v>
      </c>
      <c r="BF181" s="151">
        <f>IF(N181="snížená",J181,0)</f>
        <v>0</v>
      </c>
      <c r="BG181" s="151">
        <f>IF(N181="zákl. přenesená",J181,0)</f>
        <v>0</v>
      </c>
      <c r="BH181" s="151">
        <f>IF(N181="sníž. přenesená",J181,0)</f>
        <v>0</v>
      </c>
      <c r="BI181" s="151">
        <f>IF(N181="nulová",J181,0)</f>
        <v>0</v>
      </c>
      <c r="BJ181" s="17" t="s">
        <v>22</v>
      </c>
      <c r="BK181" s="151">
        <f>ROUND(I181*H181,2)</f>
        <v>0</v>
      </c>
      <c r="BL181" s="17" t="s">
        <v>168</v>
      </c>
      <c r="BM181" s="17" t="s">
        <v>238</v>
      </c>
    </row>
    <row r="182" spans="2:65" s="11" customFormat="1">
      <c r="B182" s="155"/>
      <c r="D182" s="152" t="s">
        <v>142</v>
      </c>
      <c r="E182" s="156" t="s">
        <v>3</v>
      </c>
      <c r="F182" s="157" t="s">
        <v>239</v>
      </c>
      <c r="H182" s="156" t="s">
        <v>3</v>
      </c>
      <c r="I182" s="158"/>
      <c r="L182" s="155"/>
      <c r="M182" s="159"/>
      <c r="N182" s="160"/>
      <c r="O182" s="160"/>
      <c r="P182" s="160"/>
      <c r="Q182" s="160"/>
      <c r="R182" s="160"/>
      <c r="S182" s="160"/>
      <c r="T182" s="161"/>
      <c r="AT182" s="156" t="s">
        <v>142</v>
      </c>
      <c r="AU182" s="156" t="s">
        <v>87</v>
      </c>
      <c r="AV182" s="11" t="s">
        <v>22</v>
      </c>
      <c r="AW182" s="11" t="s">
        <v>41</v>
      </c>
      <c r="AX182" s="11" t="s">
        <v>79</v>
      </c>
      <c r="AY182" s="156" t="s">
        <v>128</v>
      </c>
    </row>
    <row r="183" spans="2:65" s="11" customFormat="1">
      <c r="B183" s="155"/>
      <c r="D183" s="152" t="s">
        <v>142</v>
      </c>
      <c r="E183" s="156" t="s">
        <v>3</v>
      </c>
      <c r="F183" s="157" t="s">
        <v>218</v>
      </c>
      <c r="H183" s="156" t="s">
        <v>3</v>
      </c>
      <c r="I183" s="158"/>
      <c r="L183" s="155"/>
      <c r="M183" s="159"/>
      <c r="N183" s="160"/>
      <c r="O183" s="160"/>
      <c r="P183" s="160"/>
      <c r="Q183" s="160"/>
      <c r="R183" s="160"/>
      <c r="S183" s="160"/>
      <c r="T183" s="161"/>
      <c r="AT183" s="156" t="s">
        <v>142</v>
      </c>
      <c r="AU183" s="156" t="s">
        <v>87</v>
      </c>
      <c r="AV183" s="11" t="s">
        <v>22</v>
      </c>
      <c r="AW183" s="11" t="s">
        <v>41</v>
      </c>
      <c r="AX183" s="11" t="s">
        <v>79</v>
      </c>
      <c r="AY183" s="156" t="s">
        <v>128</v>
      </c>
    </row>
    <row r="184" spans="2:65" s="11" customFormat="1">
      <c r="B184" s="155"/>
      <c r="D184" s="152" t="s">
        <v>142</v>
      </c>
      <c r="E184" s="156" t="s">
        <v>3</v>
      </c>
      <c r="F184" s="157" t="s">
        <v>184</v>
      </c>
      <c r="H184" s="156" t="s">
        <v>3</v>
      </c>
      <c r="I184" s="158"/>
      <c r="L184" s="155"/>
      <c r="M184" s="159"/>
      <c r="N184" s="160"/>
      <c r="O184" s="160"/>
      <c r="P184" s="160"/>
      <c r="Q184" s="160"/>
      <c r="R184" s="160"/>
      <c r="S184" s="160"/>
      <c r="T184" s="161"/>
      <c r="AT184" s="156" t="s">
        <v>142</v>
      </c>
      <c r="AU184" s="156" t="s">
        <v>87</v>
      </c>
      <c r="AV184" s="11" t="s">
        <v>22</v>
      </c>
      <c r="AW184" s="11" t="s">
        <v>41</v>
      </c>
      <c r="AX184" s="11" t="s">
        <v>79</v>
      </c>
      <c r="AY184" s="156" t="s">
        <v>128</v>
      </c>
    </row>
    <row r="185" spans="2:65" s="12" customFormat="1">
      <c r="B185" s="162"/>
      <c r="D185" s="152" t="s">
        <v>142</v>
      </c>
      <c r="E185" s="163" t="s">
        <v>3</v>
      </c>
      <c r="F185" s="164" t="s">
        <v>240</v>
      </c>
      <c r="H185" s="165">
        <v>2.8929999999999998</v>
      </c>
      <c r="I185" s="166"/>
      <c r="L185" s="162"/>
      <c r="M185" s="167"/>
      <c r="N185" s="168"/>
      <c r="O185" s="168"/>
      <c r="P185" s="168"/>
      <c r="Q185" s="168"/>
      <c r="R185" s="168"/>
      <c r="S185" s="168"/>
      <c r="T185" s="169"/>
      <c r="AT185" s="163" t="s">
        <v>142</v>
      </c>
      <c r="AU185" s="163" t="s">
        <v>87</v>
      </c>
      <c r="AV185" s="12" t="s">
        <v>87</v>
      </c>
      <c r="AW185" s="12" t="s">
        <v>41</v>
      </c>
      <c r="AX185" s="12" t="s">
        <v>79</v>
      </c>
      <c r="AY185" s="163" t="s">
        <v>128</v>
      </c>
    </row>
    <row r="186" spans="2:65" s="13" customFormat="1">
      <c r="B186" s="170"/>
      <c r="D186" s="152" t="s">
        <v>142</v>
      </c>
      <c r="E186" s="171" t="s">
        <v>3</v>
      </c>
      <c r="F186" s="172" t="s">
        <v>145</v>
      </c>
      <c r="H186" s="173">
        <v>2.8929999999999998</v>
      </c>
      <c r="I186" s="174"/>
      <c r="L186" s="170"/>
      <c r="M186" s="175"/>
      <c r="N186" s="176"/>
      <c r="O186" s="176"/>
      <c r="P186" s="176"/>
      <c r="Q186" s="176"/>
      <c r="R186" s="176"/>
      <c r="S186" s="176"/>
      <c r="T186" s="177"/>
      <c r="AT186" s="171" t="s">
        <v>142</v>
      </c>
      <c r="AU186" s="171" t="s">
        <v>87</v>
      </c>
      <c r="AV186" s="13" t="s">
        <v>93</v>
      </c>
      <c r="AW186" s="13" t="s">
        <v>41</v>
      </c>
      <c r="AX186" s="13" t="s">
        <v>22</v>
      </c>
      <c r="AY186" s="171" t="s">
        <v>128</v>
      </c>
    </row>
    <row r="187" spans="2:65" s="1" customFormat="1" ht="16.5" customHeight="1">
      <c r="B187" s="139"/>
      <c r="C187" s="140" t="s">
        <v>241</v>
      </c>
      <c r="D187" s="140" t="s">
        <v>131</v>
      </c>
      <c r="E187" s="141" t="s">
        <v>242</v>
      </c>
      <c r="F187" s="142" t="s">
        <v>243</v>
      </c>
      <c r="G187" s="143" t="s">
        <v>214</v>
      </c>
      <c r="H187" s="144">
        <v>27.55</v>
      </c>
      <c r="I187" s="145"/>
      <c r="J187" s="146">
        <f>ROUND(I187*H187,2)</f>
        <v>0</v>
      </c>
      <c r="K187" s="142" t="s">
        <v>3</v>
      </c>
      <c r="L187" s="31"/>
      <c r="M187" s="147" t="s">
        <v>3</v>
      </c>
      <c r="N187" s="148" t="s">
        <v>50</v>
      </c>
      <c r="O187" s="50"/>
      <c r="P187" s="149">
        <f>O187*H187</f>
        <v>0</v>
      </c>
      <c r="Q187" s="149">
        <v>0</v>
      </c>
      <c r="R187" s="149">
        <f>Q187*H187</f>
        <v>0</v>
      </c>
      <c r="S187" s="149">
        <v>0</v>
      </c>
      <c r="T187" s="150">
        <f>S187*H187</f>
        <v>0</v>
      </c>
      <c r="AR187" s="17" t="s">
        <v>168</v>
      </c>
      <c r="AT187" s="17" t="s">
        <v>131</v>
      </c>
      <c r="AU187" s="17" t="s">
        <v>87</v>
      </c>
      <c r="AY187" s="17" t="s">
        <v>128</v>
      </c>
      <c r="BE187" s="151">
        <f>IF(N187="základní",J187,0)</f>
        <v>0</v>
      </c>
      <c r="BF187" s="151">
        <f>IF(N187="snížená",J187,0)</f>
        <v>0</v>
      </c>
      <c r="BG187" s="151">
        <f>IF(N187="zákl. přenesená",J187,0)</f>
        <v>0</v>
      </c>
      <c r="BH187" s="151">
        <f>IF(N187="sníž. přenesená",J187,0)</f>
        <v>0</v>
      </c>
      <c r="BI187" s="151">
        <f>IF(N187="nulová",J187,0)</f>
        <v>0</v>
      </c>
      <c r="BJ187" s="17" t="s">
        <v>22</v>
      </c>
      <c r="BK187" s="151">
        <f>ROUND(I187*H187,2)</f>
        <v>0</v>
      </c>
      <c r="BL187" s="17" t="s">
        <v>168</v>
      </c>
      <c r="BM187" s="17" t="s">
        <v>244</v>
      </c>
    </row>
    <row r="188" spans="2:65" s="11" customFormat="1">
      <c r="B188" s="155"/>
      <c r="D188" s="152" t="s">
        <v>142</v>
      </c>
      <c r="E188" s="156" t="s">
        <v>3</v>
      </c>
      <c r="F188" s="157" t="s">
        <v>218</v>
      </c>
      <c r="H188" s="156" t="s">
        <v>3</v>
      </c>
      <c r="I188" s="158"/>
      <c r="L188" s="155"/>
      <c r="M188" s="159"/>
      <c r="N188" s="160"/>
      <c r="O188" s="160"/>
      <c r="P188" s="160"/>
      <c r="Q188" s="160"/>
      <c r="R188" s="160"/>
      <c r="S188" s="160"/>
      <c r="T188" s="161"/>
      <c r="AT188" s="156" t="s">
        <v>142</v>
      </c>
      <c r="AU188" s="156" t="s">
        <v>87</v>
      </c>
      <c r="AV188" s="11" t="s">
        <v>22</v>
      </c>
      <c r="AW188" s="11" t="s">
        <v>41</v>
      </c>
      <c r="AX188" s="11" t="s">
        <v>79</v>
      </c>
      <c r="AY188" s="156" t="s">
        <v>128</v>
      </c>
    </row>
    <row r="189" spans="2:65" s="11" customFormat="1">
      <c r="B189" s="155"/>
      <c r="D189" s="152" t="s">
        <v>142</v>
      </c>
      <c r="E189" s="156" t="s">
        <v>3</v>
      </c>
      <c r="F189" s="157" t="s">
        <v>184</v>
      </c>
      <c r="H189" s="156" t="s">
        <v>3</v>
      </c>
      <c r="I189" s="158"/>
      <c r="L189" s="155"/>
      <c r="M189" s="159"/>
      <c r="N189" s="160"/>
      <c r="O189" s="160"/>
      <c r="P189" s="160"/>
      <c r="Q189" s="160"/>
      <c r="R189" s="160"/>
      <c r="S189" s="160"/>
      <c r="T189" s="161"/>
      <c r="AT189" s="156" t="s">
        <v>142</v>
      </c>
      <c r="AU189" s="156" t="s">
        <v>87</v>
      </c>
      <c r="AV189" s="11" t="s">
        <v>22</v>
      </c>
      <c r="AW189" s="11" t="s">
        <v>41</v>
      </c>
      <c r="AX189" s="11" t="s">
        <v>79</v>
      </c>
      <c r="AY189" s="156" t="s">
        <v>128</v>
      </c>
    </row>
    <row r="190" spans="2:65" s="12" customFormat="1" ht="20.399999999999999">
      <c r="B190" s="162"/>
      <c r="D190" s="152" t="s">
        <v>142</v>
      </c>
      <c r="E190" s="163" t="s">
        <v>3</v>
      </c>
      <c r="F190" s="164" t="s">
        <v>219</v>
      </c>
      <c r="H190" s="165">
        <v>26.05</v>
      </c>
      <c r="I190" s="166"/>
      <c r="L190" s="162"/>
      <c r="M190" s="167"/>
      <c r="N190" s="168"/>
      <c r="O190" s="168"/>
      <c r="P190" s="168"/>
      <c r="Q190" s="168"/>
      <c r="R190" s="168"/>
      <c r="S190" s="168"/>
      <c r="T190" s="169"/>
      <c r="AT190" s="163" t="s">
        <v>142</v>
      </c>
      <c r="AU190" s="163" t="s">
        <v>87</v>
      </c>
      <c r="AV190" s="12" t="s">
        <v>87</v>
      </c>
      <c r="AW190" s="12" t="s">
        <v>41</v>
      </c>
      <c r="AX190" s="12" t="s">
        <v>79</v>
      </c>
      <c r="AY190" s="163" t="s">
        <v>128</v>
      </c>
    </row>
    <row r="191" spans="2:65" s="12" customFormat="1">
      <c r="B191" s="162"/>
      <c r="D191" s="152" t="s">
        <v>142</v>
      </c>
      <c r="E191" s="163" t="s">
        <v>3</v>
      </c>
      <c r="F191" s="164" t="s">
        <v>220</v>
      </c>
      <c r="H191" s="165">
        <v>1.5</v>
      </c>
      <c r="I191" s="166"/>
      <c r="L191" s="162"/>
      <c r="M191" s="167"/>
      <c r="N191" s="168"/>
      <c r="O191" s="168"/>
      <c r="P191" s="168"/>
      <c r="Q191" s="168"/>
      <c r="R191" s="168"/>
      <c r="S191" s="168"/>
      <c r="T191" s="169"/>
      <c r="AT191" s="163" t="s">
        <v>142</v>
      </c>
      <c r="AU191" s="163" t="s">
        <v>87</v>
      </c>
      <c r="AV191" s="12" t="s">
        <v>87</v>
      </c>
      <c r="AW191" s="12" t="s">
        <v>41</v>
      </c>
      <c r="AX191" s="12" t="s">
        <v>79</v>
      </c>
      <c r="AY191" s="163" t="s">
        <v>128</v>
      </c>
    </row>
    <row r="192" spans="2:65" s="13" customFormat="1">
      <c r="B192" s="170"/>
      <c r="D192" s="152" t="s">
        <v>142</v>
      </c>
      <c r="E192" s="171" t="s">
        <v>3</v>
      </c>
      <c r="F192" s="172" t="s">
        <v>145</v>
      </c>
      <c r="H192" s="173">
        <v>27.55</v>
      </c>
      <c r="I192" s="174"/>
      <c r="L192" s="170"/>
      <c r="M192" s="175"/>
      <c r="N192" s="176"/>
      <c r="O192" s="176"/>
      <c r="P192" s="176"/>
      <c r="Q192" s="176"/>
      <c r="R192" s="176"/>
      <c r="S192" s="176"/>
      <c r="T192" s="177"/>
      <c r="AT192" s="171" t="s">
        <v>142</v>
      </c>
      <c r="AU192" s="171" t="s">
        <v>87</v>
      </c>
      <c r="AV192" s="13" t="s">
        <v>93</v>
      </c>
      <c r="AW192" s="13" t="s">
        <v>41</v>
      </c>
      <c r="AX192" s="13" t="s">
        <v>22</v>
      </c>
      <c r="AY192" s="171" t="s">
        <v>128</v>
      </c>
    </row>
    <row r="193" spans="2:65" s="1" customFormat="1" ht="16.5" customHeight="1">
      <c r="B193" s="139"/>
      <c r="C193" s="140" t="s">
        <v>9</v>
      </c>
      <c r="D193" s="140" t="s">
        <v>131</v>
      </c>
      <c r="E193" s="141" t="s">
        <v>245</v>
      </c>
      <c r="F193" s="142" t="s">
        <v>246</v>
      </c>
      <c r="G193" s="143" t="s">
        <v>214</v>
      </c>
      <c r="H193" s="144">
        <v>28.928000000000001</v>
      </c>
      <c r="I193" s="145"/>
      <c r="J193" s="146">
        <f>ROUND(I193*H193,2)</f>
        <v>0</v>
      </c>
      <c r="K193" s="142" t="s">
        <v>3</v>
      </c>
      <c r="L193" s="31"/>
      <c r="M193" s="147" t="s">
        <v>3</v>
      </c>
      <c r="N193" s="148" t="s">
        <v>50</v>
      </c>
      <c r="O193" s="50"/>
      <c r="P193" s="149">
        <f>O193*H193</f>
        <v>0</v>
      </c>
      <c r="Q193" s="149">
        <v>0</v>
      </c>
      <c r="R193" s="149">
        <f>Q193*H193</f>
        <v>0</v>
      </c>
      <c r="S193" s="149">
        <v>0</v>
      </c>
      <c r="T193" s="150">
        <f>S193*H193</f>
        <v>0</v>
      </c>
      <c r="AR193" s="17" t="s">
        <v>168</v>
      </c>
      <c r="AT193" s="17" t="s">
        <v>131</v>
      </c>
      <c r="AU193" s="17" t="s">
        <v>87</v>
      </c>
      <c r="AY193" s="17" t="s">
        <v>128</v>
      </c>
      <c r="BE193" s="151">
        <f>IF(N193="základní",J193,0)</f>
        <v>0</v>
      </c>
      <c r="BF193" s="151">
        <f>IF(N193="snížená",J193,0)</f>
        <v>0</v>
      </c>
      <c r="BG193" s="151">
        <f>IF(N193="zákl. přenesená",J193,0)</f>
        <v>0</v>
      </c>
      <c r="BH193" s="151">
        <f>IF(N193="sníž. přenesená",J193,0)</f>
        <v>0</v>
      </c>
      <c r="BI193" s="151">
        <f>IF(N193="nulová",J193,0)</f>
        <v>0</v>
      </c>
      <c r="BJ193" s="17" t="s">
        <v>22</v>
      </c>
      <c r="BK193" s="151">
        <f>ROUND(I193*H193,2)</f>
        <v>0</v>
      </c>
      <c r="BL193" s="17" t="s">
        <v>168</v>
      </c>
      <c r="BM193" s="17" t="s">
        <v>247</v>
      </c>
    </row>
    <row r="194" spans="2:65" s="11" customFormat="1">
      <c r="B194" s="155"/>
      <c r="D194" s="152" t="s">
        <v>142</v>
      </c>
      <c r="E194" s="156" t="s">
        <v>3</v>
      </c>
      <c r="F194" s="157" t="s">
        <v>218</v>
      </c>
      <c r="H194" s="156" t="s">
        <v>3</v>
      </c>
      <c r="I194" s="158"/>
      <c r="L194" s="155"/>
      <c r="M194" s="159"/>
      <c r="N194" s="160"/>
      <c r="O194" s="160"/>
      <c r="P194" s="160"/>
      <c r="Q194" s="160"/>
      <c r="R194" s="160"/>
      <c r="S194" s="160"/>
      <c r="T194" s="161"/>
      <c r="AT194" s="156" t="s">
        <v>142</v>
      </c>
      <c r="AU194" s="156" t="s">
        <v>87</v>
      </c>
      <c r="AV194" s="11" t="s">
        <v>22</v>
      </c>
      <c r="AW194" s="11" t="s">
        <v>41</v>
      </c>
      <c r="AX194" s="11" t="s">
        <v>79</v>
      </c>
      <c r="AY194" s="156" t="s">
        <v>128</v>
      </c>
    </row>
    <row r="195" spans="2:65" s="11" customFormat="1">
      <c r="B195" s="155"/>
      <c r="D195" s="152" t="s">
        <v>142</v>
      </c>
      <c r="E195" s="156" t="s">
        <v>3</v>
      </c>
      <c r="F195" s="157" t="s">
        <v>184</v>
      </c>
      <c r="H195" s="156" t="s">
        <v>3</v>
      </c>
      <c r="I195" s="158"/>
      <c r="L195" s="155"/>
      <c r="M195" s="159"/>
      <c r="N195" s="160"/>
      <c r="O195" s="160"/>
      <c r="P195" s="160"/>
      <c r="Q195" s="160"/>
      <c r="R195" s="160"/>
      <c r="S195" s="160"/>
      <c r="T195" s="161"/>
      <c r="AT195" s="156" t="s">
        <v>142</v>
      </c>
      <c r="AU195" s="156" t="s">
        <v>87</v>
      </c>
      <c r="AV195" s="11" t="s">
        <v>22</v>
      </c>
      <c r="AW195" s="11" t="s">
        <v>41</v>
      </c>
      <c r="AX195" s="11" t="s">
        <v>79</v>
      </c>
      <c r="AY195" s="156" t="s">
        <v>128</v>
      </c>
    </row>
    <row r="196" spans="2:65" s="12" customFormat="1" ht="20.399999999999999">
      <c r="B196" s="162"/>
      <c r="D196" s="152" t="s">
        <v>142</v>
      </c>
      <c r="E196" s="163" t="s">
        <v>3</v>
      </c>
      <c r="F196" s="164" t="s">
        <v>219</v>
      </c>
      <c r="H196" s="165">
        <v>26.05</v>
      </c>
      <c r="I196" s="166"/>
      <c r="L196" s="162"/>
      <c r="M196" s="167"/>
      <c r="N196" s="168"/>
      <c r="O196" s="168"/>
      <c r="P196" s="168"/>
      <c r="Q196" s="168"/>
      <c r="R196" s="168"/>
      <c r="S196" s="168"/>
      <c r="T196" s="169"/>
      <c r="AT196" s="163" t="s">
        <v>142</v>
      </c>
      <c r="AU196" s="163" t="s">
        <v>87</v>
      </c>
      <c r="AV196" s="12" t="s">
        <v>87</v>
      </c>
      <c r="AW196" s="12" t="s">
        <v>41</v>
      </c>
      <c r="AX196" s="12" t="s">
        <v>79</v>
      </c>
      <c r="AY196" s="163" t="s">
        <v>128</v>
      </c>
    </row>
    <row r="197" spans="2:65" s="12" customFormat="1">
      <c r="B197" s="162"/>
      <c r="D197" s="152" t="s">
        <v>142</v>
      </c>
      <c r="E197" s="163" t="s">
        <v>3</v>
      </c>
      <c r="F197" s="164" t="s">
        <v>220</v>
      </c>
      <c r="H197" s="165">
        <v>1.5</v>
      </c>
      <c r="I197" s="166"/>
      <c r="L197" s="162"/>
      <c r="M197" s="167"/>
      <c r="N197" s="168"/>
      <c r="O197" s="168"/>
      <c r="P197" s="168"/>
      <c r="Q197" s="168"/>
      <c r="R197" s="168"/>
      <c r="S197" s="168"/>
      <c r="T197" s="169"/>
      <c r="AT197" s="163" t="s">
        <v>142</v>
      </c>
      <c r="AU197" s="163" t="s">
        <v>87</v>
      </c>
      <c r="AV197" s="12" t="s">
        <v>87</v>
      </c>
      <c r="AW197" s="12" t="s">
        <v>41</v>
      </c>
      <c r="AX197" s="12" t="s">
        <v>79</v>
      </c>
      <c r="AY197" s="163" t="s">
        <v>128</v>
      </c>
    </row>
    <row r="198" spans="2:65" s="13" customFormat="1">
      <c r="B198" s="170"/>
      <c r="D198" s="152" t="s">
        <v>142</v>
      </c>
      <c r="E198" s="171" t="s">
        <v>3</v>
      </c>
      <c r="F198" s="172" t="s">
        <v>145</v>
      </c>
      <c r="H198" s="173">
        <v>27.55</v>
      </c>
      <c r="I198" s="174"/>
      <c r="L198" s="170"/>
      <c r="M198" s="175"/>
      <c r="N198" s="176"/>
      <c r="O198" s="176"/>
      <c r="P198" s="176"/>
      <c r="Q198" s="176"/>
      <c r="R198" s="176"/>
      <c r="S198" s="176"/>
      <c r="T198" s="177"/>
      <c r="AT198" s="171" t="s">
        <v>142</v>
      </c>
      <c r="AU198" s="171" t="s">
        <v>87</v>
      </c>
      <c r="AV198" s="13" t="s">
        <v>93</v>
      </c>
      <c r="AW198" s="13" t="s">
        <v>41</v>
      </c>
      <c r="AX198" s="13" t="s">
        <v>22</v>
      </c>
      <c r="AY198" s="171" t="s">
        <v>128</v>
      </c>
    </row>
    <row r="199" spans="2:65" s="12" customFormat="1">
      <c r="B199" s="162"/>
      <c r="D199" s="152" t="s">
        <v>142</v>
      </c>
      <c r="F199" s="164" t="s">
        <v>221</v>
      </c>
      <c r="H199" s="165">
        <v>28.928000000000001</v>
      </c>
      <c r="I199" s="166"/>
      <c r="L199" s="162"/>
      <c r="M199" s="167"/>
      <c r="N199" s="168"/>
      <c r="O199" s="168"/>
      <c r="P199" s="168"/>
      <c r="Q199" s="168"/>
      <c r="R199" s="168"/>
      <c r="S199" s="168"/>
      <c r="T199" s="169"/>
      <c r="AT199" s="163" t="s">
        <v>142</v>
      </c>
      <c r="AU199" s="163" t="s">
        <v>87</v>
      </c>
      <c r="AV199" s="12" t="s">
        <v>87</v>
      </c>
      <c r="AW199" s="12" t="s">
        <v>4</v>
      </c>
      <c r="AX199" s="12" t="s">
        <v>22</v>
      </c>
      <c r="AY199" s="163" t="s">
        <v>128</v>
      </c>
    </row>
    <row r="200" spans="2:65" s="1" customFormat="1" ht="16.5" customHeight="1">
      <c r="B200" s="139"/>
      <c r="C200" s="140" t="s">
        <v>168</v>
      </c>
      <c r="D200" s="140" t="s">
        <v>131</v>
      </c>
      <c r="E200" s="141" t="s">
        <v>248</v>
      </c>
      <c r="F200" s="142" t="s">
        <v>249</v>
      </c>
      <c r="G200" s="143" t="s">
        <v>250</v>
      </c>
      <c r="H200" s="144">
        <v>422.6</v>
      </c>
      <c r="I200" s="145"/>
      <c r="J200" s="146">
        <f>ROUND(I200*H200,2)</f>
        <v>0</v>
      </c>
      <c r="K200" s="142" t="s">
        <v>135</v>
      </c>
      <c r="L200" s="31"/>
      <c r="M200" s="147" t="s">
        <v>3</v>
      </c>
      <c r="N200" s="148" t="s">
        <v>50</v>
      </c>
      <c r="O200" s="50"/>
      <c r="P200" s="149">
        <f>O200*H200</f>
        <v>0</v>
      </c>
      <c r="Q200" s="149">
        <v>0</v>
      </c>
      <c r="R200" s="149">
        <f>Q200*H200</f>
        <v>0</v>
      </c>
      <c r="S200" s="149">
        <v>2.5000000000000001E-3</v>
      </c>
      <c r="T200" s="150">
        <f>S200*H200</f>
        <v>1.0565</v>
      </c>
      <c r="AR200" s="17" t="s">
        <v>168</v>
      </c>
      <c r="AT200" s="17" t="s">
        <v>131</v>
      </c>
      <c r="AU200" s="17" t="s">
        <v>87</v>
      </c>
      <c r="AY200" s="17" t="s">
        <v>128</v>
      </c>
      <c r="BE200" s="151">
        <f>IF(N200="základní",J200,0)</f>
        <v>0</v>
      </c>
      <c r="BF200" s="151">
        <f>IF(N200="snížená",J200,0)</f>
        <v>0</v>
      </c>
      <c r="BG200" s="151">
        <f>IF(N200="zákl. přenesená",J200,0)</f>
        <v>0</v>
      </c>
      <c r="BH200" s="151">
        <f>IF(N200="sníž. přenesená",J200,0)</f>
        <v>0</v>
      </c>
      <c r="BI200" s="151">
        <f>IF(N200="nulová",J200,0)</f>
        <v>0</v>
      </c>
      <c r="BJ200" s="17" t="s">
        <v>22</v>
      </c>
      <c r="BK200" s="151">
        <f>ROUND(I200*H200,2)</f>
        <v>0</v>
      </c>
      <c r="BL200" s="17" t="s">
        <v>168</v>
      </c>
      <c r="BM200" s="17" t="s">
        <v>251</v>
      </c>
    </row>
    <row r="201" spans="2:65" s="11" customFormat="1">
      <c r="B201" s="155"/>
      <c r="D201" s="152" t="s">
        <v>142</v>
      </c>
      <c r="E201" s="156" t="s">
        <v>3</v>
      </c>
      <c r="F201" s="157" t="s">
        <v>170</v>
      </c>
      <c r="H201" s="156" t="s">
        <v>3</v>
      </c>
      <c r="I201" s="158"/>
      <c r="L201" s="155"/>
      <c r="M201" s="159"/>
      <c r="N201" s="160"/>
      <c r="O201" s="160"/>
      <c r="P201" s="160"/>
      <c r="Q201" s="160"/>
      <c r="R201" s="160"/>
      <c r="S201" s="160"/>
      <c r="T201" s="161"/>
      <c r="AT201" s="156" t="s">
        <v>142</v>
      </c>
      <c r="AU201" s="156" t="s">
        <v>87</v>
      </c>
      <c r="AV201" s="11" t="s">
        <v>22</v>
      </c>
      <c r="AW201" s="11" t="s">
        <v>41</v>
      </c>
      <c r="AX201" s="11" t="s">
        <v>79</v>
      </c>
      <c r="AY201" s="156" t="s">
        <v>128</v>
      </c>
    </row>
    <row r="202" spans="2:65" s="11" customFormat="1">
      <c r="B202" s="155"/>
      <c r="D202" s="152" t="s">
        <v>142</v>
      </c>
      <c r="E202" s="156" t="s">
        <v>3</v>
      </c>
      <c r="F202" s="157" t="s">
        <v>171</v>
      </c>
      <c r="H202" s="156" t="s">
        <v>3</v>
      </c>
      <c r="I202" s="158"/>
      <c r="L202" s="155"/>
      <c r="M202" s="159"/>
      <c r="N202" s="160"/>
      <c r="O202" s="160"/>
      <c r="P202" s="160"/>
      <c r="Q202" s="160"/>
      <c r="R202" s="160"/>
      <c r="S202" s="160"/>
      <c r="T202" s="161"/>
      <c r="AT202" s="156" t="s">
        <v>142</v>
      </c>
      <c r="AU202" s="156" t="s">
        <v>87</v>
      </c>
      <c r="AV202" s="11" t="s">
        <v>22</v>
      </c>
      <c r="AW202" s="11" t="s">
        <v>41</v>
      </c>
      <c r="AX202" s="11" t="s">
        <v>79</v>
      </c>
      <c r="AY202" s="156" t="s">
        <v>128</v>
      </c>
    </row>
    <row r="203" spans="2:65" s="12" customFormat="1">
      <c r="B203" s="162"/>
      <c r="D203" s="152" t="s">
        <v>142</v>
      </c>
      <c r="E203" s="163" t="s">
        <v>3</v>
      </c>
      <c r="F203" s="164" t="s">
        <v>252</v>
      </c>
      <c r="H203" s="165">
        <v>20.95</v>
      </c>
      <c r="I203" s="166"/>
      <c r="L203" s="162"/>
      <c r="M203" s="167"/>
      <c r="N203" s="168"/>
      <c r="O203" s="168"/>
      <c r="P203" s="168"/>
      <c r="Q203" s="168"/>
      <c r="R203" s="168"/>
      <c r="S203" s="168"/>
      <c r="T203" s="169"/>
      <c r="AT203" s="163" t="s">
        <v>142</v>
      </c>
      <c r="AU203" s="163" t="s">
        <v>87</v>
      </c>
      <c r="AV203" s="12" t="s">
        <v>87</v>
      </c>
      <c r="AW203" s="12" t="s">
        <v>41</v>
      </c>
      <c r="AX203" s="12" t="s">
        <v>79</v>
      </c>
      <c r="AY203" s="163" t="s">
        <v>128</v>
      </c>
    </row>
    <row r="204" spans="2:65" s="11" customFormat="1">
      <c r="B204" s="155"/>
      <c r="D204" s="152" t="s">
        <v>142</v>
      </c>
      <c r="E204" s="156" t="s">
        <v>3</v>
      </c>
      <c r="F204" s="157" t="s">
        <v>174</v>
      </c>
      <c r="H204" s="156" t="s">
        <v>3</v>
      </c>
      <c r="I204" s="158"/>
      <c r="L204" s="155"/>
      <c r="M204" s="159"/>
      <c r="N204" s="160"/>
      <c r="O204" s="160"/>
      <c r="P204" s="160"/>
      <c r="Q204" s="160"/>
      <c r="R204" s="160"/>
      <c r="S204" s="160"/>
      <c r="T204" s="161"/>
      <c r="AT204" s="156" t="s">
        <v>142</v>
      </c>
      <c r="AU204" s="156" t="s">
        <v>87</v>
      </c>
      <c r="AV204" s="11" t="s">
        <v>22</v>
      </c>
      <c r="AW204" s="11" t="s">
        <v>41</v>
      </c>
      <c r="AX204" s="11" t="s">
        <v>79</v>
      </c>
      <c r="AY204" s="156" t="s">
        <v>128</v>
      </c>
    </row>
    <row r="205" spans="2:65" s="12" customFormat="1">
      <c r="B205" s="162"/>
      <c r="D205" s="152" t="s">
        <v>142</v>
      </c>
      <c r="E205" s="163" t="s">
        <v>3</v>
      </c>
      <c r="F205" s="164" t="s">
        <v>253</v>
      </c>
      <c r="H205" s="165">
        <v>11.5</v>
      </c>
      <c r="I205" s="166"/>
      <c r="L205" s="162"/>
      <c r="M205" s="167"/>
      <c r="N205" s="168"/>
      <c r="O205" s="168"/>
      <c r="P205" s="168"/>
      <c r="Q205" s="168"/>
      <c r="R205" s="168"/>
      <c r="S205" s="168"/>
      <c r="T205" s="169"/>
      <c r="AT205" s="163" t="s">
        <v>142</v>
      </c>
      <c r="AU205" s="163" t="s">
        <v>87</v>
      </c>
      <c r="AV205" s="12" t="s">
        <v>87</v>
      </c>
      <c r="AW205" s="12" t="s">
        <v>41</v>
      </c>
      <c r="AX205" s="12" t="s">
        <v>79</v>
      </c>
      <c r="AY205" s="163" t="s">
        <v>128</v>
      </c>
    </row>
    <row r="206" spans="2:65" s="11" customFormat="1">
      <c r="B206" s="155"/>
      <c r="D206" s="152" t="s">
        <v>142</v>
      </c>
      <c r="E206" s="156" t="s">
        <v>3</v>
      </c>
      <c r="F206" s="157" t="s">
        <v>175</v>
      </c>
      <c r="H206" s="156" t="s">
        <v>3</v>
      </c>
      <c r="I206" s="158"/>
      <c r="L206" s="155"/>
      <c r="M206" s="159"/>
      <c r="N206" s="160"/>
      <c r="O206" s="160"/>
      <c r="P206" s="160"/>
      <c r="Q206" s="160"/>
      <c r="R206" s="160"/>
      <c r="S206" s="160"/>
      <c r="T206" s="161"/>
      <c r="AT206" s="156" t="s">
        <v>142</v>
      </c>
      <c r="AU206" s="156" t="s">
        <v>87</v>
      </c>
      <c r="AV206" s="11" t="s">
        <v>22</v>
      </c>
      <c r="AW206" s="11" t="s">
        <v>41</v>
      </c>
      <c r="AX206" s="11" t="s">
        <v>79</v>
      </c>
      <c r="AY206" s="156" t="s">
        <v>128</v>
      </c>
    </row>
    <row r="207" spans="2:65" s="12" customFormat="1">
      <c r="B207" s="162"/>
      <c r="D207" s="152" t="s">
        <v>142</v>
      </c>
      <c r="E207" s="163" t="s">
        <v>3</v>
      </c>
      <c r="F207" s="164" t="s">
        <v>254</v>
      </c>
      <c r="H207" s="165">
        <v>20</v>
      </c>
      <c r="I207" s="166"/>
      <c r="L207" s="162"/>
      <c r="M207" s="167"/>
      <c r="N207" s="168"/>
      <c r="O207" s="168"/>
      <c r="P207" s="168"/>
      <c r="Q207" s="168"/>
      <c r="R207" s="168"/>
      <c r="S207" s="168"/>
      <c r="T207" s="169"/>
      <c r="AT207" s="163" t="s">
        <v>142</v>
      </c>
      <c r="AU207" s="163" t="s">
        <v>87</v>
      </c>
      <c r="AV207" s="12" t="s">
        <v>87</v>
      </c>
      <c r="AW207" s="12" t="s">
        <v>41</v>
      </c>
      <c r="AX207" s="12" t="s">
        <v>79</v>
      </c>
      <c r="AY207" s="163" t="s">
        <v>128</v>
      </c>
    </row>
    <row r="208" spans="2:65" s="11" customFormat="1">
      <c r="B208" s="155"/>
      <c r="D208" s="152" t="s">
        <v>142</v>
      </c>
      <c r="E208" s="156" t="s">
        <v>3</v>
      </c>
      <c r="F208" s="157" t="s">
        <v>176</v>
      </c>
      <c r="H208" s="156" t="s">
        <v>3</v>
      </c>
      <c r="I208" s="158"/>
      <c r="L208" s="155"/>
      <c r="M208" s="159"/>
      <c r="N208" s="160"/>
      <c r="O208" s="160"/>
      <c r="P208" s="160"/>
      <c r="Q208" s="160"/>
      <c r="R208" s="160"/>
      <c r="S208" s="160"/>
      <c r="T208" s="161"/>
      <c r="AT208" s="156" t="s">
        <v>142</v>
      </c>
      <c r="AU208" s="156" t="s">
        <v>87</v>
      </c>
      <c r="AV208" s="11" t="s">
        <v>22</v>
      </c>
      <c r="AW208" s="11" t="s">
        <v>41</v>
      </c>
      <c r="AX208" s="11" t="s">
        <v>79</v>
      </c>
      <c r="AY208" s="156" t="s">
        <v>128</v>
      </c>
    </row>
    <row r="209" spans="2:51" s="12" customFormat="1">
      <c r="B209" s="162"/>
      <c r="D209" s="152" t="s">
        <v>142</v>
      </c>
      <c r="E209" s="163" t="s">
        <v>3</v>
      </c>
      <c r="F209" s="164" t="s">
        <v>255</v>
      </c>
      <c r="H209" s="165">
        <v>15</v>
      </c>
      <c r="I209" s="166"/>
      <c r="L209" s="162"/>
      <c r="M209" s="167"/>
      <c r="N209" s="168"/>
      <c r="O209" s="168"/>
      <c r="P209" s="168"/>
      <c r="Q209" s="168"/>
      <c r="R209" s="168"/>
      <c r="S209" s="168"/>
      <c r="T209" s="169"/>
      <c r="AT209" s="163" t="s">
        <v>142</v>
      </c>
      <c r="AU209" s="163" t="s">
        <v>87</v>
      </c>
      <c r="AV209" s="12" t="s">
        <v>87</v>
      </c>
      <c r="AW209" s="12" t="s">
        <v>41</v>
      </c>
      <c r="AX209" s="12" t="s">
        <v>79</v>
      </c>
      <c r="AY209" s="163" t="s">
        <v>128</v>
      </c>
    </row>
    <row r="210" spans="2:51" s="11" customFormat="1">
      <c r="B210" s="155"/>
      <c r="D210" s="152" t="s">
        <v>142</v>
      </c>
      <c r="E210" s="156" t="s">
        <v>3</v>
      </c>
      <c r="F210" s="157" t="s">
        <v>177</v>
      </c>
      <c r="H210" s="156" t="s">
        <v>3</v>
      </c>
      <c r="I210" s="158"/>
      <c r="L210" s="155"/>
      <c r="M210" s="159"/>
      <c r="N210" s="160"/>
      <c r="O210" s="160"/>
      <c r="P210" s="160"/>
      <c r="Q210" s="160"/>
      <c r="R210" s="160"/>
      <c r="S210" s="160"/>
      <c r="T210" s="161"/>
      <c r="AT210" s="156" t="s">
        <v>142</v>
      </c>
      <c r="AU210" s="156" t="s">
        <v>87</v>
      </c>
      <c r="AV210" s="11" t="s">
        <v>22</v>
      </c>
      <c r="AW210" s="11" t="s">
        <v>41</v>
      </c>
      <c r="AX210" s="11" t="s">
        <v>79</v>
      </c>
      <c r="AY210" s="156" t="s">
        <v>128</v>
      </c>
    </row>
    <row r="211" spans="2:51" s="12" customFormat="1">
      <c r="B211" s="162"/>
      <c r="D211" s="152" t="s">
        <v>142</v>
      </c>
      <c r="E211" s="163" t="s">
        <v>3</v>
      </c>
      <c r="F211" s="164" t="s">
        <v>256</v>
      </c>
      <c r="H211" s="165">
        <v>16.149999999999999</v>
      </c>
      <c r="I211" s="166"/>
      <c r="L211" s="162"/>
      <c r="M211" s="167"/>
      <c r="N211" s="168"/>
      <c r="O211" s="168"/>
      <c r="P211" s="168"/>
      <c r="Q211" s="168"/>
      <c r="R211" s="168"/>
      <c r="S211" s="168"/>
      <c r="T211" s="169"/>
      <c r="AT211" s="163" t="s">
        <v>142</v>
      </c>
      <c r="AU211" s="163" t="s">
        <v>87</v>
      </c>
      <c r="AV211" s="12" t="s">
        <v>87</v>
      </c>
      <c r="AW211" s="12" t="s">
        <v>41</v>
      </c>
      <c r="AX211" s="12" t="s">
        <v>79</v>
      </c>
      <c r="AY211" s="163" t="s">
        <v>128</v>
      </c>
    </row>
    <row r="212" spans="2:51" s="11" customFormat="1">
      <c r="B212" s="155"/>
      <c r="D212" s="152" t="s">
        <v>142</v>
      </c>
      <c r="E212" s="156" t="s">
        <v>3</v>
      </c>
      <c r="F212" s="157" t="s">
        <v>178</v>
      </c>
      <c r="H212" s="156" t="s">
        <v>3</v>
      </c>
      <c r="I212" s="158"/>
      <c r="L212" s="155"/>
      <c r="M212" s="159"/>
      <c r="N212" s="160"/>
      <c r="O212" s="160"/>
      <c r="P212" s="160"/>
      <c r="Q212" s="160"/>
      <c r="R212" s="160"/>
      <c r="S212" s="160"/>
      <c r="T212" s="161"/>
      <c r="AT212" s="156" t="s">
        <v>142</v>
      </c>
      <c r="AU212" s="156" t="s">
        <v>87</v>
      </c>
      <c r="AV212" s="11" t="s">
        <v>22</v>
      </c>
      <c r="AW212" s="11" t="s">
        <v>41</v>
      </c>
      <c r="AX212" s="11" t="s">
        <v>79</v>
      </c>
      <c r="AY212" s="156" t="s">
        <v>128</v>
      </c>
    </row>
    <row r="213" spans="2:51" s="12" customFormat="1">
      <c r="B213" s="162"/>
      <c r="D213" s="152" t="s">
        <v>142</v>
      </c>
      <c r="E213" s="163" t="s">
        <v>3</v>
      </c>
      <c r="F213" s="164" t="s">
        <v>257</v>
      </c>
      <c r="H213" s="165">
        <v>15.5</v>
      </c>
      <c r="I213" s="166"/>
      <c r="L213" s="162"/>
      <c r="M213" s="167"/>
      <c r="N213" s="168"/>
      <c r="O213" s="168"/>
      <c r="P213" s="168"/>
      <c r="Q213" s="168"/>
      <c r="R213" s="168"/>
      <c r="S213" s="168"/>
      <c r="T213" s="169"/>
      <c r="AT213" s="163" t="s">
        <v>142</v>
      </c>
      <c r="AU213" s="163" t="s">
        <v>87</v>
      </c>
      <c r="AV213" s="12" t="s">
        <v>87</v>
      </c>
      <c r="AW213" s="12" t="s">
        <v>41</v>
      </c>
      <c r="AX213" s="12" t="s">
        <v>79</v>
      </c>
      <c r="AY213" s="163" t="s">
        <v>128</v>
      </c>
    </row>
    <row r="214" spans="2:51" s="11" customFormat="1">
      <c r="B214" s="155"/>
      <c r="D214" s="152" t="s">
        <v>142</v>
      </c>
      <c r="E214" s="156" t="s">
        <v>3</v>
      </c>
      <c r="F214" s="157" t="s">
        <v>179</v>
      </c>
      <c r="H214" s="156" t="s">
        <v>3</v>
      </c>
      <c r="I214" s="158"/>
      <c r="L214" s="155"/>
      <c r="M214" s="159"/>
      <c r="N214" s="160"/>
      <c r="O214" s="160"/>
      <c r="P214" s="160"/>
      <c r="Q214" s="160"/>
      <c r="R214" s="160"/>
      <c r="S214" s="160"/>
      <c r="T214" s="161"/>
      <c r="AT214" s="156" t="s">
        <v>142</v>
      </c>
      <c r="AU214" s="156" t="s">
        <v>87</v>
      </c>
      <c r="AV214" s="11" t="s">
        <v>22</v>
      </c>
      <c r="AW214" s="11" t="s">
        <v>41</v>
      </c>
      <c r="AX214" s="11" t="s">
        <v>79</v>
      </c>
      <c r="AY214" s="156" t="s">
        <v>128</v>
      </c>
    </row>
    <row r="215" spans="2:51" s="12" customFormat="1">
      <c r="B215" s="162"/>
      <c r="D215" s="152" t="s">
        <v>142</v>
      </c>
      <c r="E215" s="163" t="s">
        <v>3</v>
      </c>
      <c r="F215" s="164" t="s">
        <v>258</v>
      </c>
      <c r="H215" s="165">
        <v>31</v>
      </c>
      <c r="I215" s="166"/>
      <c r="L215" s="162"/>
      <c r="M215" s="167"/>
      <c r="N215" s="168"/>
      <c r="O215" s="168"/>
      <c r="P215" s="168"/>
      <c r="Q215" s="168"/>
      <c r="R215" s="168"/>
      <c r="S215" s="168"/>
      <c r="T215" s="169"/>
      <c r="AT215" s="163" t="s">
        <v>142</v>
      </c>
      <c r="AU215" s="163" t="s">
        <v>87</v>
      </c>
      <c r="AV215" s="12" t="s">
        <v>87</v>
      </c>
      <c r="AW215" s="12" t="s">
        <v>41</v>
      </c>
      <c r="AX215" s="12" t="s">
        <v>79</v>
      </c>
      <c r="AY215" s="163" t="s">
        <v>128</v>
      </c>
    </row>
    <row r="216" spans="2:51" s="11" customFormat="1">
      <c r="B216" s="155"/>
      <c r="D216" s="152" t="s">
        <v>142</v>
      </c>
      <c r="E216" s="156" t="s">
        <v>3</v>
      </c>
      <c r="F216" s="157" t="s">
        <v>180</v>
      </c>
      <c r="H216" s="156" t="s">
        <v>3</v>
      </c>
      <c r="I216" s="158"/>
      <c r="L216" s="155"/>
      <c r="M216" s="159"/>
      <c r="N216" s="160"/>
      <c r="O216" s="160"/>
      <c r="P216" s="160"/>
      <c r="Q216" s="160"/>
      <c r="R216" s="160"/>
      <c r="S216" s="160"/>
      <c r="T216" s="161"/>
      <c r="AT216" s="156" t="s">
        <v>142</v>
      </c>
      <c r="AU216" s="156" t="s">
        <v>87</v>
      </c>
      <c r="AV216" s="11" t="s">
        <v>22</v>
      </c>
      <c r="AW216" s="11" t="s">
        <v>41</v>
      </c>
      <c r="AX216" s="11" t="s">
        <v>79</v>
      </c>
      <c r="AY216" s="156" t="s">
        <v>128</v>
      </c>
    </row>
    <row r="217" spans="2:51" s="12" customFormat="1">
      <c r="B217" s="162"/>
      <c r="D217" s="152" t="s">
        <v>142</v>
      </c>
      <c r="E217" s="163" t="s">
        <v>3</v>
      </c>
      <c r="F217" s="164" t="s">
        <v>259</v>
      </c>
      <c r="H217" s="165">
        <v>10.6</v>
      </c>
      <c r="I217" s="166"/>
      <c r="L217" s="162"/>
      <c r="M217" s="167"/>
      <c r="N217" s="168"/>
      <c r="O217" s="168"/>
      <c r="P217" s="168"/>
      <c r="Q217" s="168"/>
      <c r="R217" s="168"/>
      <c r="S217" s="168"/>
      <c r="T217" s="169"/>
      <c r="AT217" s="163" t="s">
        <v>142</v>
      </c>
      <c r="AU217" s="163" t="s">
        <v>87</v>
      </c>
      <c r="AV217" s="12" t="s">
        <v>87</v>
      </c>
      <c r="AW217" s="12" t="s">
        <v>41</v>
      </c>
      <c r="AX217" s="12" t="s">
        <v>79</v>
      </c>
      <c r="AY217" s="163" t="s">
        <v>128</v>
      </c>
    </row>
    <row r="218" spans="2:51" s="11" customFormat="1">
      <c r="B218" s="155"/>
      <c r="D218" s="152" t="s">
        <v>142</v>
      </c>
      <c r="E218" s="156" t="s">
        <v>3</v>
      </c>
      <c r="F218" s="157" t="s">
        <v>181</v>
      </c>
      <c r="H218" s="156" t="s">
        <v>3</v>
      </c>
      <c r="I218" s="158"/>
      <c r="L218" s="155"/>
      <c r="M218" s="159"/>
      <c r="N218" s="160"/>
      <c r="O218" s="160"/>
      <c r="P218" s="160"/>
      <c r="Q218" s="160"/>
      <c r="R218" s="160"/>
      <c r="S218" s="160"/>
      <c r="T218" s="161"/>
      <c r="AT218" s="156" t="s">
        <v>142</v>
      </c>
      <c r="AU218" s="156" t="s">
        <v>87</v>
      </c>
      <c r="AV218" s="11" t="s">
        <v>22</v>
      </c>
      <c r="AW218" s="11" t="s">
        <v>41</v>
      </c>
      <c r="AX218" s="11" t="s">
        <v>79</v>
      </c>
      <c r="AY218" s="156" t="s">
        <v>128</v>
      </c>
    </row>
    <row r="219" spans="2:51" s="12" customFormat="1">
      <c r="B219" s="162"/>
      <c r="D219" s="152" t="s">
        <v>142</v>
      </c>
      <c r="E219" s="163" t="s">
        <v>3</v>
      </c>
      <c r="F219" s="164" t="s">
        <v>260</v>
      </c>
      <c r="H219" s="165">
        <v>14.05</v>
      </c>
      <c r="I219" s="166"/>
      <c r="L219" s="162"/>
      <c r="M219" s="167"/>
      <c r="N219" s="168"/>
      <c r="O219" s="168"/>
      <c r="P219" s="168"/>
      <c r="Q219" s="168"/>
      <c r="R219" s="168"/>
      <c r="S219" s="168"/>
      <c r="T219" s="169"/>
      <c r="AT219" s="163" t="s">
        <v>142</v>
      </c>
      <c r="AU219" s="163" t="s">
        <v>87</v>
      </c>
      <c r="AV219" s="12" t="s">
        <v>87</v>
      </c>
      <c r="AW219" s="12" t="s">
        <v>41</v>
      </c>
      <c r="AX219" s="12" t="s">
        <v>79</v>
      </c>
      <c r="AY219" s="163" t="s">
        <v>128</v>
      </c>
    </row>
    <row r="220" spans="2:51" s="11" customFormat="1">
      <c r="B220" s="155"/>
      <c r="D220" s="152" t="s">
        <v>142</v>
      </c>
      <c r="E220" s="156" t="s">
        <v>3</v>
      </c>
      <c r="F220" s="157" t="s">
        <v>218</v>
      </c>
      <c r="H220" s="156" t="s">
        <v>3</v>
      </c>
      <c r="I220" s="158"/>
      <c r="L220" s="155"/>
      <c r="M220" s="159"/>
      <c r="N220" s="160"/>
      <c r="O220" s="160"/>
      <c r="P220" s="160"/>
      <c r="Q220" s="160"/>
      <c r="R220" s="160"/>
      <c r="S220" s="160"/>
      <c r="T220" s="161"/>
      <c r="AT220" s="156" t="s">
        <v>142</v>
      </c>
      <c r="AU220" s="156" t="s">
        <v>87</v>
      </c>
      <c r="AV220" s="11" t="s">
        <v>22</v>
      </c>
      <c r="AW220" s="11" t="s">
        <v>41</v>
      </c>
      <c r="AX220" s="11" t="s">
        <v>79</v>
      </c>
      <c r="AY220" s="156" t="s">
        <v>128</v>
      </c>
    </row>
    <row r="221" spans="2:51" s="11" customFormat="1">
      <c r="B221" s="155"/>
      <c r="D221" s="152" t="s">
        <v>142</v>
      </c>
      <c r="E221" s="156" t="s">
        <v>3</v>
      </c>
      <c r="F221" s="157" t="s">
        <v>184</v>
      </c>
      <c r="H221" s="156" t="s">
        <v>3</v>
      </c>
      <c r="I221" s="158"/>
      <c r="L221" s="155"/>
      <c r="M221" s="159"/>
      <c r="N221" s="160"/>
      <c r="O221" s="160"/>
      <c r="P221" s="160"/>
      <c r="Q221" s="160"/>
      <c r="R221" s="160"/>
      <c r="S221" s="160"/>
      <c r="T221" s="161"/>
      <c r="AT221" s="156" t="s">
        <v>142</v>
      </c>
      <c r="AU221" s="156" t="s">
        <v>87</v>
      </c>
      <c r="AV221" s="11" t="s">
        <v>22</v>
      </c>
      <c r="AW221" s="11" t="s">
        <v>41</v>
      </c>
      <c r="AX221" s="11" t="s">
        <v>79</v>
      </c>
      <c r="AY221" s="156" t="s">
        <v>128</v>
      </c>
    </row>
    <row r="222" spans="2:51" s="12" customFormat="1">
      <c r="B222" s="162"/>
      <c r="D222" s="152" t="s">
        <v>142</v>
      </c>
      <c r="E222" s="163" t="s">
        <v>3</v>
      </c>
      <c r="F222" s="164" t="s">
        <v>261</v>
      </c>
      <c r="H222" s="165">
        <v>40.9</v>
      </c>
      <c r="I222" s="166"/>
      <c r="L222" s="162"/>
      <c r="M222" s="167"/>
      <c r="N222" s="168"/>
      <c r="O222" s="168"/>
      <c r="P222" s="168"/>
      <c r="Q222" s="168"/>
      <c r="R222" s="168"/>
      <c r="S222" s="168"/>
      <c r="T222" s="169"/>
      <c r="AT222" s="163" t="s">
        <v>142</v>
      </c>
      <c r="AU222" s="163" t="s">
        <v>87</v>
      </c>
      <c r="AV222" s="12" t="s">
        <v>87</v>
      </c>
      <c r="AW222" s="12" t="s">
        <v>41</v>
      </c>
      <c r="AX222" s="12" t="s">
        <v>79</v>
      </c>
      <c r="AY222" s="163" t="s">
        <v>128</v>
      </c>
    </row>
    <row r="223" spans="2:51" s="11" customFormat="1">
      <c r="B223" s="155"/>
      <c r="D223" s="152" t="s">
        <v>142</v>
      </c>
      <c r="E223" s="156" t="s">
        <v>3</v>
      </c>
      <c r="F223" s="157" t="s">
        <v>186</v>
      </c>
      <c r="H223" s="156" t="s">
        <v>3</v>
      </c>
      <c r="I223" s="158"/>
      <c r="L223" s="155"/>
      <c r="M223" s="159"/>
      <c r="N223" s="160"/>
      <c r="O223" s="160"/>
      <c r="P223" s="160"/>
      <c r="Q223" s="160"/>
      <c r="R223" s="160"/>
      <c r="S223" s="160"/>
      <c r="T223" s="161"/>
      <c r="AT223" s="156" t="s">
        <v>142</v>
      </c>
      <c r="AU223" s="156" t="s">
        <v>87</v>
      </c>
      <c r="AV223" s="11" t="s">
        <v>22</v>
      </c>
      <c r="AW223" s="11" t="s">
        <v>41</v>
      </c>
      <c r="AX223" s="11" t="s">
        <v>79</v>
      </c>
      <c r="AY223" s="156" t="s">
        <v>128</v>
      </c>
    </row>
    <row r="224" spans="2:51" s="11" customFormat="1">
      <c r="B224" s="155"/>
      <c r="D224" s="152" t="s">
        <v>142</v>
      </c>
      <c r="E224" s="156" t="s">
        <v>3</v>
      </c>
      <c r="F224" s="157" t="s">
        <v>187</v>
      </c>
      <c r="H224" s="156" t="s">
        <v>3</v>
      </c>
      <c r="I224" s="158"/>
      <c r="L224" s="155"/>
      <c r="M224" s="159"/>
      <c r="N224" s="160"/>
      <c r="O224" s="160"/>
      <c r="P224" s="160"/>
      <c r="Q224" s="160"/>
      <c r="R224" s="160"/>
      <c r="S224" s="160"/>
      <c r="T224" s="161"/>
      <c r="AT224" s="156" t="s">
        <v>142</v>
      </c>
      <c r="AU224" s="156" t="s">
        <v>87</v>
      </c>
      <c r="AV224" s="11" t="s">
        <v>22</v>
      </c>
      <c r="AW224" s="11" t="s">
        <v>41</v>
      </c>
      <c r="AX224" s="11" t="s">
        <v>79</v>
      </c>
      <c r="AY224" s="156" t="s">
        <v>128</v>
      </c>
    </row>
    <row r="225" spans="2:51" s="12" customFormat="1">
      <c r="B225" s="162"/>
      <c r="D225" s="152" t="s">
        <v>142</v>
      </c>
      <c r="E225" s="163" t="s">
        <v>3</v>
      </c>
      <c r="F225" s="164" t="s">
        <v>262</v>
      </c>
      <c r="H225" s="165">
        <v>20.75</v>
      </c>
      <c r="I225" s="166"/>
      <c r="L225" s="162"/>
      <c r="M225" s="167"/>
      <c r="N225" s="168"/>
      <c r="O225" s="168"/>
      <c r="P225" s="168"/>
      <c r="Q225" s="168"/>
      <c r="R225" s="168"/>
      <c r="S225" s="168"/>
      <c r="T225" s="169"/>
      <c r="AT225" s="163" t="s">
        <v>142</v>
      </c>
      <c r="AU225" s="163" t="s">
        <v>87</v>
      </c>
      <c r="AV225" s="12" t="s">
        <v>87</v>
      </c>
      <c r="AW225" s="12" t="s">
        <v>41</v>
      </c>
      <c r="AX225" s="12" t="s">
        <v>79</v>
      </c>
      <c r="AY225" s="163" t="s">
        <v>128</v>
      </c>
    </row>
    <row r="226" spans="2:51" s="11" customFormat="1">
      <c r="B226" s="155"/>
      <c r="D226" s="152" t="s">
        <v>142</v>
      </c>
      <c r="E226" s="156" t="s">
        <v>3</v>
      </c>
      <c r="F226" s="157" t="s">
        <v>189</v>
      </c>
      <c r="H226" s="156" t="s">
        <v>3</v>
      </c>
      <c r="I226" s="158"/>
      <c r="L226" s="155"/>
      <c r="M226" s="159"/>
      <c r="N226" s="160"/>
      <c r="O226" s="160"/>
      <c r="P226" s="160"/>
      <c r="Q226" s="160"/>
      <c r="R226" s="160"/>
      <c r="S226" s="160"/>
      <c r="T226" s="161"/>
      <c r="AT226" s="156" t="s">
        <v>142</v>
      </c>
      <c r="AU226" s="156" t="s">
        <v>87</v>
      </c>
      <c r="AV226" s="11" t="s">
        <v>22</v>
      </c>
      <c r="AW226" s="11" t="s">
        <v>41</v>
      </c>
      <c r="AX226" s="11" t="s">
        <v>79</v>
      </c>
      <c r="AY226" s="156" t="s">
        <v>128</v>
      </c>
    </row>
    <row r="227" spans="2:51" s="12" customFormat="1">
      <c r="B227" s="162"/>
      <c r="D227" s="152" t="s">
        <v>142</v>
      </c>
      <c r="E227" s="163" t="s">
        <v>3</v>
      </c>
      <c r="F227" s="164" t="s">
        <v>263</v>
      </c>
      <c r="H227" s="165">
        <v>23.4</v>
      </c>
      <c r="I227" s="166"/>
      <c r="L227" s="162"/>
      <c r="M227" s="167"/>
      <c r="N227" s="168"/>
      <c r="O227" s="168"/>
      <c r="P227" s="168"/>
      <c r="Q227" s="168"/>
      <c r="R227" s="168"/>
      <c r="S227" s="168"/>
      <c r="T227" s="169"/>
      <c r="AT227" s="163" t="s">
        <v>142</v>
      </c>
      <c r="AU227" s="163" t="s">
        <v>87</v>
      </c>
      <c r="AV227" s="12" t="s">
        <v>87</v>
      </c>
      <c r="AW227" s="12" t="s">
        <v>41</v>
      </c>
      <c r="AX227" s="12" t="s">
        <v>79</v>
      </c>
      <c r="AY227" s="163" t="s">
        <v>128</v>
      </c>
    </row>
    <row r="228" spans="2:51" s="11" customFormat="1">
      <c r="B228" s="155"/>
      <c r="D228" s="152" t="s">
        <v>142</v>
      </c>
      <c r="E228" s="156" t="s">
        <v>3</v>
      </c>
      <c r="F228" s="157" t="s">
        <v>190</v>
      </c>
      <c r="H228" s="156" t="s">
        <v>3</v>
      </c>
      <c r="I228" s="158"/>
      <c r="L228" s="155"/>
      <c r="M228" s="159"/>
      <c r="N228" s="160"/>
      <c r="O228" s="160"/>
      <c r="P228" s="160"/>
      <c r="Q228" s="160"/>
      <c r="R228" s="160"/>
      <c r="S228" s="160"/>
      <c r="T228" s="161"/>
      <c r="AT228" s="156" t="s">
        <v>142</v>
      </c>
      <c r="AU228" s="156" t="s">
        <v>87</v>
      </c>
      <c r="AV228" s="11" t="s">
        <v>22</v>
      </c>
      <c r="AW228" s="11" t="s">
        <v>41</v>
      </c>
      <c r="AX228" s="11" t="s">
        <v>79</v>
      </c>
      <c r="AY228" s="156" t="s">
        <v>128</v>
      </c>
    </row>
    <row r="229" spans="2:51" s="12" customFormat="1">
      <c r="B229" s="162"/>
      <c r="D229" s="152" t="s">
        <v>142</v>
      </c>
      <c r="E229" s="163" t="s">
        <v>3</v>
      </c>
      <c r="F229" s="164" t="s">
        <v>264</v>
      </c>
      <c r="H229" s="165">
        <v>18.399999999999999</v>
      </c>
      <c r="I229" s="166"/>
      <c r="L229" s="162"/>
      <c r="M229" s="167"/>
      <c r="N229" s="168"/>
      <c r="O229" s="168"/>
      <c r="P229" s="168"/>
      <c r="Q229" s="168"/>
      <c r="R229" s="168"/>
      <c r="S229" s="168"/>
      <c r="T229" s="169"/>
      <c r="AT229" s="163" t="s">
        <v>142</v>
      </c>
      <c r="AU229" s="163" t="s">
        <v>87</v>
      </c>
      <c r="AV229" s="12" t="s">
        <v>87</v>
      </c>
      <c r="AW229" s="12" t="s">
        <v>41</v>
      </c>
      <c r="AX229" s="12" t="s">
        <v>79</v>
      </c>
      <c r="AY229" s="163" t="s">
        <v>128</v>
      </c>
    </row>
    <row r="230" spans="2:51" s="11" customFormat="1">
      <c r="B230" s="155"/>
      <c r="D230" s="152" t="s">
        <v>142</v>
      </c>
      <c r="E230" s="156" t="s">
        <v>3</v>
      </c>
      <c r="F230" s="157" t="s">
        <v>191</v>
      </c>
      <c r="H230" s="156" t="s">
        <v>3</v>
      </c>
      <c r="I230" s="158"/>
      <c r="L230" s="155"/>
      <c r="M230" s="159"/>
      <c r="N230" s="160"/>
      <c r="O230" s="160"/>
      <c r="P230" s="160"/>
      <c r="Q230" s="160"/>
      <c r="R230" s="160"/>
      <c r="S230" s="160"/>
      <c r="T230" s="161"/>
      <c r="AT230" s="156" t="s">
        <v>142</v>
      </c>
      <c r="AU230" s="156" t="s">
        <v>87</v>
      </c>
      <c r="AV230" s="11" t="s">
        <v>22</v>
      </c>
      <c r="AW230" s="11" t="s">
        <v>41</v>
      </c>
      <c r="AX230" s="11" t="s">
        <v>79</v>
      </c>
      <c r="AY230" s="156" t="s">
        <v>128</v>
      </c>
    </row>
    <row r="231" spans="2:51" s="12" customFormat="1">
      <c r="B231" s="162"/>
      <c r="D231" s="152" t="s">
        <v>142</v>
      </c>
      <c r="E231" s="163" t="s">
        <v>3</v>
      </c>
      <c r="F231" s="164" t="s">
        <v>265</v>
      </c>
      <c r="H231" s="165">
        <v>21.45</v>
      </c>
      <c r="I231" s="166"/>
      <c r="L231" s="162"/>
      <c r="M231" s="167"/>
      <c r="N231" s="168"/>
      <c r="O231" s="168"/>
      <c r="P231" s="168"/>
      <c r="Q231" s="168"/>
      <c r="R231" s="168"/>
      <c r="S231" s="168"/>
      <c r="T231" s="169"/>
      <c r="AT231" s="163" t="s">
        <v>142</v>
      </c>
      <c r="AU231" s="163" t="s">
        <v>87</v>
      </c>
      <c r="AV231" s="12" t="s">
        <v>87</v>
      </c>
      <c r="AW231" s="12" t="s">
        <v>41</v>
      </c>
      <c r="AX231" s="12" t="s">
        <v>79</v>
      </c>
      <c r="AY231" s="163" t="s">
        <v>128</v>
      </c>
    </row>
    <row r="232" spans="2:51" s="11" customFormat="1">
      <c r="B232" s="155"/>
      <c r="D232" s="152" t="s">
        <v>142</v>
      </c>
      <c r="E232" s="156" t="s">
        <v>3</v>
      </c>
      <c r="F232" s="157" t="s">
        <v>192</v>
      </c>
      <c r="H232" s="156" t="s">
        <v>3</v>
      </c>
      <c r="I232" s="158"/>
      <c r="L232" s="155"/>
      <c r="M232" s="159"/>
      <c r="N232" s="160"/>
      <c r="O232" s="160"/>
      <c r="P232" s="160"/>
      <c r="Q232" s="160"/>
      <c r="R232" s="160"/>
      <c r="S232" s="160"/>
      <c r="T232" s="161"/>
      <c r="AT232" s="156" t="s">
        <v>142</v>
      </c>
      <c r="AU232" s="156" t="s">
        <v>87</v>
      </c>
      <c r="AV232" s="11" t="s">
        <v>22</v>
      </c>
      <c r="AW232" s="11" t="s">
        <v>41</v>
      </c>
      <c r="AX232" s="11" t="s">
        <v>79</v>
      </c>
      <c r="AY232" s="156" t="s">
        <v>128</v>
      </c>
    </row>
    <row r="233" spans="2:51" s="12" customFormat="1">
      <c r="B233" s="162"/>
      <c r="D233" s="152" t="s">
        <v>142</v>
      </c>
      <c r="E233" s="163" t="s">
        <v>3</v>
      </c>
      <c r="F233" s="164" t="s">
        <v>266</v>
      </c>
      <c r="H233" s="165">
        <v>16.399999999999999</v>
      </c>
      <c r="I233" s="166"/>
      <c r="L233" s="162"/>
      <c r="M233" s="167"/>
      <c r="N233" s="168"/>
      <c r="O233" s="168"/>
      <c r="P233" s="168"/>
      <c r="Q233" s="168"/>
      <c r="R233" s="168"/>
      <c r="S233" s="168"/>
      <c r="T233" s="169"/>
      <c r="AT233" s="163" t="s">
        <v>142</v>
      </c>
      <c r="AU233" s="163" t="s">
        <v>87</v>
      </c>
      <c r="AV233" s="12" t="s">
        <v>87</v>
      </c>
      <c r="AW233" s="12" t="s">
        <v>41</v>
      </c>
      <c r="AX233" s="12" t="s">
        <v>79</v>
      </c>
      <c r="AY233" s="163" t="s">
        <v>128</v>
      </c>
    </row>
    <row r="234" spans="2:51" s="11" customFormat="1">
      <c r="B234" s="155"/>
      <c r="D234" s="152" t="s">
        <v>142</v>
      </c>
      <c r="E234" s="156" t="s">
        <v>3</v>
      </c>
      <c r="F234" s="157" t="s">
        <v>193</v>
      </c>
      <c r="H234" s="156" t="s">
        <v>3</v>
      </c>
      <c r="I234" s="158"/>
      <c r="L234" s="155"/>
      <c r="M234" s="159"/>
      <c r="N234" s="160"/>
      <c r="O234" s="160"/>
      <c r="P234" s="160"/>
      <c r="Q234" s="160"/>
      <c r="R234" s="160"/>
      <c r="S234" s="160"/>
      <c r="T234" s="161"/>
      <c r="AT234" s="156" t="s">
        <v>142</v>
      </c>
      <c r="AU234" s="156" t="s">
        <v>87</v>
      </c>
      <c r="AV234" s="11" t="s">
        <v>22</v>
      </c>
      <c r="AW234" s="11" t="s">
        <v>41</v>
      </c>
      <c r="AX234" s="11" t="s">
        <v>79</v>
      </c>
      <c r="AY234" s="156" t="s">
        <v>128</v>
      </c>
    </row>
    <row r="235" spans="2:51" s="11" customFormat="1">
      <c r="B235" s="155"/>
      <c r="D235" s="152" t="s">
        <v>142</v>
      </c>
      <c r="E235" s="156" t="s">
        <v>3</v>
      </c>
      <c r="F235" s="157" t="s">
        <v>267</v>
      </c>
      <c r="H235" s="156" t="s">
        <v>3</v>
      </c>
      <c r="I235" s="158"/>
      <c r="L235" s="155"/>
      <c r="M235" s="159"/>
      <c r="N235" s="160"/>
      <c r="O235" s="160"/>
      <c r="P235" s="160"/>
      <c r="Q235" s="160"/>
      <c r="R235" s="160"/>
      <c r="S235" s="160"/>
      <c r="T235" s="161"/>
      <c r="AT235" s="156" t="s">
        <v>142</v>
      </c>
      <c r="AU235" s="156" t="s">
        <v>87</v>
      </c>
      <c r="AV235" s="11" t="s">
        <v>22</v>
      </c>
      <c r="AW235" s="11" t="s">
        <v>41</v>
      </c>
      <c r="AX235" s="11" t="s">
        <v>79</v>
      </c>
      <c r="AY235" s="156" t="s">
        <v>128</v>
      </c>
    </row>
    <row r="236" spans="2:51" s="12" customFormat="1">
      <c r="B236" s="162"/>
      <c r="D236" s="152" t="s">
        <v>142</v>
      </c>
      <c r="E236" s="163" t="s">
        <v>3</v>
      </c>
      <c r="F236" s="164" t="s">
        <v>268</v>
      </c>
      <c r="H236" s="165">
        <v>100.35</v>
      </c>
      <c r="I236" s="166"/>
      <c r="L236" s="162"/>
      <c r="M236" s="167"/>
      <c r="N236" s="168"/>
      <c r="O236" s="168"/>
      <c r="P236" s="168"/>
      <c r="Q236" s="168"/>
      <c r="R236" s="168"/>
      <c r="S236" s="168"/>
      <c r="T236" s="169"/>
      <c r="AT236" s="163" t="s">
        <v>142</v>
      </c>
      <c r="AU236" s="163" t="s">
        <v>87</v>
      </c>
      <c r="AV236" s="12" t="s">
        <v>87</v>
      </c>
      <c r="AW236" s="12" t="s">
        <v>41</v>
      </c>
      <c r="AX236" s="12" t="s">
        <v>79</v>
      </c>
      <c r="AY236" s="163" t="s">
        <v>128</v>
      </c>
    </row>
    <row r="237" spans="2:51" s="11" customFormat="1">
      <c r="B237" s="155"/>
      <c r="D237" s="152" t="s">
        <v>142</v>
      </c>
      <c r="E237" s="156" t="s">
        <v>3</v>
      </c>
      <c r="F237" s="157" t="s">
        <v>269</v>
      </c>
      <c r="H237" s="156" t="s">
        <v>3</v>
      </c>
      <c r="I237" s="158"/>
      <c r="L237" s="155"/>
      <c r="M237" s="159"/>
      <c r="N237" s="160"/>
      <c r="O237" s="160"/>
      <c r="P237" s="160"/>
      <c r="Q237" s="160"/>
      <c r="R237" s="160"/>
      <c r="S237" s="160"/>
      <c r="T237" s="161"/>
      <c r="AT237" s="156" t="s">
        <v>142</v>
      </c>
      <c r="AU237" s="156" t="s">
        <v>87</v>
      </c>
      <c r="AV237" s="11" t="s">
        <v>22</v>
      </c>
      <c r="AW237" s="11" t="s">
        <v>41</v>
      </c>
      <c r="AX237" s="11" t="s">
        <v>79</v>
      </c>
      <c r="AY237" s="156" t="s">
        <v>128</v>
      </c>
    </row>
    <row r="238" spans="2:51" s="12" customFormat="1">
      <c r="B238" s="162"/>
      <c r="D238" s="152" t="s">
        <v>142</v>
      </c>
      <c r="E238" s="163" t="s">
        <v>3</v>
      </c>
      <c r="F238" s="164" t="s">
        <v>270</v>
      </c>
      <c r="H238" s="165">
        <v>6.7</v>
      </c>
      <c r="I238" s="166"/>
      <c r="L238" s="162"/>
      <c r="M238" s="167"/>
      <c r="N238" s="168"/>
      <c r="O238" s="168"/>
      <c r="P238" s="168"/>
      <c r="Q238" s="168"/>
      <c r="R238" s="168"/>
      <c r="S238" s="168"/>
      <c r="T238" s="169"/>
      <c r="AT238" s="163" t="s">
        <v>142</v>
      </c>
      <c r="AU238" s="163" t="s">
        <v>87</v>
      </c>
      <c r="AV238" s="12" t="s">
        <v>87</v>
      </c>
      <c r="AW238" s="12" t="s">
        <v>41</v>
      </c>
      <c r="AX238" s="12" t="s">
        <v>79</v>
      </c>
      <c r="AY238" s="163" t="s">
        <v>128</v>
      </c>
    </row>
    <row r="239" spans="2:51" s="11" customFormat="1">
      <c r="B239" s="155"/>
      <c r="D239" s="152" t="s">
        <v>142</v>
      </c>
      <c r="E239" s="156" t="s">
        <v>3</v>
      </c>
      <c r="F239" s="157" t="s">
        <v>271</v>
      </c>
      <c r="H239" s="156" t="s">
        <v>3</v>
      </c>
      <c r="I239" s="158"/>
      <c r="L239" s="155"/>
      <c r="M239" s="159"/>
      <c r="N239" s="160"/>
      <c r="O239" s="160"/>
      <c r="P239" s="160"/>
      <c r="Q239" s="160"/>
      <c r="R239" s="160"/>
      <c r="S239" s="160"/>
      <c r="T239" s="161"/>
      <c r="AT239" s="156" t="s">
        <v>142</v>
      </c>
      <c r="AU239" s="156" t="s">
        <v>87</v>
      </c>
      <c r="AV239" s="11" t="s">
        <v>22</v>
      </c>
      <c r="AW239" s="11" t="s">
        <v>41</v>
      </c>
      <c r="AX239" s="11" t="s">
        <v>79</v>
      </c>
      <c r="AY239" s="156" t="s">
        <v>128</v>
      </c>
    </row>
    <row r="240" spans="2:51" s="12" customFormat="1">
      <c r="B240" s="162"/>
      <c r="D240" s="152" t="s">
        <v>142</v>
      </c>
      <c r="E240" s="163" t="s">
        <v>3</v>
      </c>
      <c r="F240" s="164" t="s">
        <v>272</v>
      </c>
      <c r="H240" s="165">
        <v>19.5</v>
      </c>
      <c r="I240" s="166"/>
      <c r="L240" s="162"/>
      <c r="M240" s="167"/>
      <c r="N240" s="168"/>
      <c r="O240" s="168"/>
      <c r="P240" s="168"/>
      <c r="Q240" s="168"/>
      <c r="R240" s="168"/>
      <c r="S240" s="168"/>
      <c r="T240" s="169"/>
      <c r="AT240" s="163" t="s">
        <v>142</v>
      </c>
      <c r="AU240" s="163" t="s">
        <v>87</v>
      </c>
      <c r="AV240" s="12" t="s">
        <v>87</v>
      </c>
      <c r="AW240" s="12" t="s">
        <v>41</v>
      </c>
      <c r="AX240" s="12" t="s">
        <v>79</v>
      </c>
      <c r="AY240" s="163" t="s">
        <v>128</v>
      </c>
    </row>
    <row r="241" spans="2:65" s="13" customFormat="1">
      <c r="B241" s="170"/>
      <c r="D241" s="152" t="s">
        <v>142</v>
      </c>
      <c r="E241" s="171" t="s">
        <v>3</v>
      </c>
      <c r="F241" s="172" t="s">
        <v>145</v>
      </c>
      <c r="H241" s="173">
        <v>422.59999999999997</v>
      </c>
      <c r="I241" s="174"/>
      <c r="L241" s="170"/>
      <c r="M241" s="175"/>
      <c r="N241" s="176"/>
      <c r="O241" s="176"/>
      <c r="P241" s="176"/>
      <c r="Q241" s="176"/>
      <c r="R241" s="176"/>
      <c r="S241" s="176"/>
      <c r="T241" s="177"/>
      <c r="AT241" s="171" t="s">
        <v>142</v>
      </c>
      <c r="AU241" s="171" t="s">
        <v>87</v>
      </c>
      <c r="AV241" s="13" t="s">
        <v>93</v>
      </c>
      <c r="AW241" s="13" t="s">
        <v>41</v>
      </c>
      <c r="AX241" s="13" t="s">
        <v>22</v>
      </c>
      <c r="AY241" s="171" t="s">
        <v>128</v>
      </c>
    </row>
    <row r="242" spans="2:65" s="1" customFormat="1" ht="16.5" customHeight="1">
      <c r="B242" s="139"/>
      <c r="C242" s="140" t="s">
        <v>273</v>
      </c>
      <c r="D242" s="140" t="s">
        <v>131</v>
      </c>
      <c r="E242" s="141" t="s">
        <v>274</v>
      </c>
      <c r="F242" s="142" t="s">
        <v>275</v>
      </c>
      <c r="G242" s="143" t="s">
        <v>214</v>
      </c>
      <c r="H242" s="144">
        <v>361.125</v>
      </c>
      <c r="I242" s="145"/>
      <c r="J242" s="146">
        <f>ROUND(I242*H242,2)</f>
        <v>0</v>
      </c>
      <c r="K242" s="142" t="s">
        <v>135</v>
      </c>
      <c r="L242" s="31"/>
      <c r="M242" s="147" t="s">
        <v>3</v>
      </c>
      <c r="N242" s="148" t="s">
        <v>50</v>
      </c>
      <c r="O242" s="50"/>
      <c r="P242" s="149">
        <f>O242*H242</f>
        <v>0</v>
      </c>
      <c r="Q242" s="149">
        <v>0</v>
      </c>
      <c r="R242" s="149">
        <f>Q242*H242</f>
        <v>0</v>
      </c>
      <c r="S242" s="149">
        <v>2.9999999999999997E-4</v>
      </c>
      <c r="T242" s="150">
        <f>S242*H242</f>
        <v>0.10833749999999999</v>
      </c>
      <c r="AR242" s="17" t="s">
        <v>168</v>
      </c>
      <c r="AT242" s="17" t="s">
        <v>131</v>
      </c>
      <c r="AU242" s="17" t="s">
        <v>87</v>
      </c>
      <c r="AY242" s="17" t="s">
        <v>128</v>
      </c>
      <c r="BE242" s="151">
        <f>IF(N242="základní",J242,0)</f>
        <v>0</v>
      </c>
      <c r="BF242" s="151">
        <f>IF(N242="snížená",J242,0)</f>
        <v>0</v>
      </c>
      <c r="BG242" s="151">
        <f>IF(N242="zákl. přenesená",J242,0)</f>
        <v>0</v>
      </c>
      <c r="BH242" s="151">
        <f>IF(N242="sníž. přenesená",J242,0)</f>
        <v>0</v>
      </c>
      <c r="BI242" s="151">
        <f>IF(N242="nulová",J242,0)</f>
        <v>0</v>
      </c>
      <c r="BJ242" s="17" t="s">
        <v>22</v>
      </c>
      <c r="BK242" s="151">
        <f>ROUND(I242*H242,2)</f>
        <v>0</v>
      </c>
      <c r="BL242" s="17" t="s">
        <v>168</v>
      </c>
      <c r="BM242" s="17" t="s">
        <v>276</v>
      </c>
    </row>
    <row r="243" spans="2:65" s="11" customFormat="1">
      <c r="B243" s="155"/>
      <c r="D243" s="152" t="s">
        <v>142</v>
      </c>
      <c r="E243" s="156" t="s">
        <v>3</v>
      </c>
      <c r="F243" s="157" t="s">
        <v>170</v>
      </c>
      <c r="H243" s="156" t="s">
        <v>3</v>
      </c>
      <c r="I243" s="158"/>
      <c r="L243" s="155"/>
      <c r="M243" s="159"/>
      <c r="N243" s="160"/>
      <c r="O243" s="160"/>
      <c r="P243" s="160"/>
      <c r="Q243" s="160"/>
      <c r="R243" s="160"/>
      <c r="S243" s="160"/>
      <c r="T243" s="161"/>
      <c r="AT243" s="156" t="s">
        <v>142</v>
      </c>
      <c r="AU243" s="156" t="s">
        <v>87</v>
      </c>
      <c r="AV243" s="11" t="s">
        <v>22</v>
      </c>
      <c r="AW243" s="11" t="s">
        <v>41</v>
      </c>
      <c r="AX243" s="11" t="s">
        <v>79</v>
      </c>
      <c r="AY243" s="156" t="s">
        <v>128</v>
      </c>
    </row>
    <row r="244" spans="2:65" s="11" customFormat="1">
      <c r="B244" s="155"/>
      <c r="D244" s="152" t="s">
        <v>142</v>
      </c>
      <c r="E244" s="156" t="s">
        <v>3</v>
      </c>
      <c r="F244" s="157" t="s">
        <v>171</v>
      </c>
      <c r="H244" s="156" t="s">
        <v>3</v>
      </c>
      <c r="I244" s="158"/>
      <c r="L244" s="155"/>
      <c r="M244" s="159"/>
      <c r="N244" s="160"/>
      <c r="O244" s="160"/>
      <c r="P244" s="160"/>
      <c r="Q244" s="160"/>
      <c r="R244" s="160"/>
      <c r="S244" s="160"/>
      <c r="T244" s="161"/>
      <c r="AT244" s="156" t="s">
        <v>142</v>
      </c>
      <c r="AU244" s="156" t="s">
        <v>87</v>
      </c>
      <c r="AV244" s="11" t="s">
        <v>22</v>
      </c>
      <c r="AW244" s="11" t="s">
        <v>41</v>
      </c>
      <c r="AX244" s="11" t="s">
        <v>79</v>
      </c>
      <c r="AY244" s="156" t="s">
        <v>128</v>
      </c>
    </row>
    <row r="245" spans="2:65" s="12" customFormat="1">
      <c r="B245" s="162"/>
      <c r="D245" s="152" t="s">
        <v>142</v>
      </c>
      <c r="E245" s="163" t="s">
        <v>3</v>
      </c>
      <c r="F245" s="164" t="s">
        <v>277</v>
      </c>
      <c r="H245" s="165">
        <v>17.600000000000001</v>
      </c>
      <c r="I245" s="166"/>
      <c r="L245" s="162"/>
      <c r="M245" s="167"/>
      <c r="N245" s="168"/>
      <c r="O245" s="168"/>
      <c r="P245" s="168"/>
      <c r="Q245" s="168"/>
      <c r="R245" s="168"/>
      <c r="S245" s="168"/>
      <c r="T245" s="169"/>
      <c r="AT245" s="163" t="s">
        <v>142</v>
      </c>
      <c r="AU245" s="163" t="s">
        <v>87</v>
      </c>
      <c r="AV245" s="12" t="s">
        <v>87</v>
      </c>
      <c r="AW245" s="12" t="s">
        <v>41</v>
      </c>
      <c r="AX245" s="12" t="s">
        <v>79</v>
      </c>
      <c r="AY245" s="163" t="s">
        <v>128</v>
      </c>
    </row>
    <row r="246" spans="2:65" s="11" customFormat="1">
      <c r="B246" s="155"/>
      <c r="D246" s="152" t="s">
        <v>142</v>
      </c>
      <c r="E246" s="156" t="s">
        <v>3</v>
      </c>
      <c r="F246" s="157" t="s">
        <v>174</v>
      </c>
      <c r="H246" s="156" t="s">
        <v>3</v>
      </c>
      <c r="I246" s="158"/>
      <c r="L246" s="155"/>
      <c r="M246" s="159"/>
      <c r="N246" s="160"/>
      <c r="O246" s="160"/>
      <c r="P246" s="160"/>
      <c r="Q246" s="160"/>
      <c r="R246" s="160"/>
      <c r="S246" s="160"/>
      <c r="T246" s="161"/>
      <c r="AT246" s="156" t="s">
        <v>142</v>
      </c>
      <c r="AU246" s="156" t="s">
        <v>87</v>
      </c>
      <c r="AV246" s="11" t="s">
        <v>22</v>
      </c>
      <c r="AW246" s="11" t="s">
        <v>41</v>
      </c>
      <c r="AX246" s="11" t="s">
        <v>79</v>
      </c>
      <c r="AY246" s="156" t="s">
        <v>128</v>
      </c>
    </row>
    <row r="247" spans="2:65" s="12" customFormat="1">
      <c r="B247" s="162"/>
      <c r="D247" s="152" t="s">
        <v>142</v>
      </c>
      <c r="E247" s="163" t="s">
        <v>3</v>
      </c>
      <c r="F247" s="164" t="s">
        <v>278</v>
      </c>
      <c r="H247" s="165">
        <v>12.9</v>
      </c>
      <c r="I247" s="166"/>
      <c r="L247" s="162"/>
      <c r="M247" s="167"/>
      <c r="N247" s="168"/>
      <c r="O247" s="168"/>
      <c r="P247" s="168"/>
      <c r="Q247" s="168"/>
      <c r="R247" s="168"/>
      <c r="S247" s="168"/>
      <c r="T247" s="169"/>
      <c r="AT247" s="163" t="s">
        <v>142</v>
      </c>
      <c r="AU247" s="163" t="s">
        <v>87</v>
      </c>
      <c r="AV247" s="12" t="s">
        <v>87</v>
      </c>
      <c r="AW247" s="12" t="s">
        <v>41</v>
      </c>
      <c r="AX247" s="12" t="s">
        <v>79</v>
      </c>
      <c r="AY247" s="163" t="s">
        <v>128</v>
      </c>
    </row>
    <row r="248" spans="2:65" s="11" customFormat="1">
      <c r="B248" s="155"/>
      <c r="D248" s="152" t="s">
        <v>142</v>
      </c>
      <c r="E248" s="156" t="s">
        <v>3</v>
      </c>
      <c r="F248" s="157" t="s">
        <v>175</v>
      </c>
      <c r="H248" s="156" t="s">
        <v>3</v>
      </c>
      <c r="I248" s="158"/>
      <c r="L248" s="155"/>
      <c r="M248" s="159"/>
      <c r="N248" s="160"/>
      <c r="O248" s="160"/>
      <c r="P248" s="160"/>
      <c r="Q248" s="160"/>
      <c r="R248" s="160"/>
      <c r="S248" s="160"/>
      <c r="T248" s="161"/>
      <c r="AT248" s="156" t="s">
        <v>142</v>
      </c>
      <c r="AU248" s="156" t="s">
        <v>87</v>
      </c>
      <c r="AV248" s="11" t="s">
        <v>22</v>
      </c>
      <c r="AW248" s="11" t="s">
        <v>41</v>
      </c>
      <c r="AX248" s="11" t="s">
        <v>79</v>
      </c>
      <c r="AY248" s="156" t="s">
        <v>128</v>
      </c>
    </row>
    <row r="249" spans="2:65" s="12" customFormat="1">
      <c r="B249" s="162"/>
      <c r="D249" s="152" t="s">
        <v>142</v>
      </c>
      <c r="E249" s="163" t="s">
        <v>3</v>
      </c>
      <c r="F249" s="164" t="s">
        <v>279</v>
      </c>
      <c r="H249" s="165">
        <v>19.100000000000001</v>
      </c>
      <c r="I249" s="166"/>
      <c r="L249" s="162"/>
      <c r="M249" s="167"/>
      <c r="N249" s="168"/>
      <c r="O249" s="168"/>
      <c r="P249" s="168"/>
      <c r="Q249" s="168"/>
      <c r="R249" s="168"/>
      <c r="S249" s="168"/>
      <c r="T249" s="169"/>
      <c r="AT249" s="163" t="s">
        <v>142</v>
      </c>
      <c r="AU249" s="163" t="s">
        <v>87</v>
      </c>
      <c r="AV249" s="12" t="s">
        <v>87</v>
      </c>
      <c r="AW249" s="12" t="s">
        <v>41</v>
      </c>
      <c r="AX249" s="12" t="s">
        <v>79</v>
      </c>
      <c r="AY249" s="163" t="s">
        <v>128</v>
      </c>
    </row>
    <row r="250" spans="2:65" s="11" customFormat="1">
      <c r="B250" s="155"/>
      <c r="D250" s="152" t="s">
        <v>142</v>
      </c>
      <c r="E250" s="156" t="s">
        <v>3</v>
      </c>
      <c r="F250" s="157" t="s">
        <v>176</v>
      </c>
      <c r="H250" s="156" t="s">
        <v>3</v>
      </c>
      <c r="I250" s="158"/>
      <c r="L250" s="155"/>
      <c r="M250" s="159"/>
      <c r="N250" s="160"/>
      <c r="O250" s="160"/>
      <c r="P250" s="160"/>
      <c r="Q250" s="160"/>
      <c r="R250" s="160"/>
      <c r="S250" s="160"/>
      <c r="T250" s="161"/>
      <c r="AT250" s="156" t="s">
        <v>142</v>
      </c>
      <c r="AU250" s="156" t="s">
        <v>87</v>
      </c>
      <c r="AV250" s="11" t="s">
        <v>22</v>
      </c>
      <c r="AW250" s="11" t="s">
        <v>41</v>
      </c>
      <c r="AX250" s="11" t="s">
        <v>79</v>
      </c>
      <c r="AY250" s="156" t="s">
        <v>128</v>
      </c>
    </row>
    <row r="251" spans="2:65" s="12" customFormat="1">
      <c r="B251" s="162"/>
      <c r="D251" s="152" t="s">
        <v>142</v>
      </c>
      <c r="E251" s="163" t="s">
        <v>3</v>
      </c>
      <c r="F251" s="164" t="s">
        <v>280</v>
      </c>
      <c r="H251" s="165">
        <v>15.7</v>
      </c>
      <c r="I251" s="166"/>
      <c r="L251" s="162"/>
      <c r="M251" s="167"/>
      <c r="N251" s="168"/>
      <c r="O251" s="168"/>
      <c r="P251" s="168"/>
      <c r="Q251" s="168"/>
      <c r="R251" s="168"/>
      <c r="S251" s="168"/>
      <c r="T251" s="169"/>
      <c r="AT251" s="163" t="s">
        <v>142</v>
      </c>
      <c r="AU251" s="163" t="s">
        <v>87</v>
      </c>
      <c r="AV251" s="12" t="s">
        <v>87</v>
      </c>
      <c r="AW251" s="12" t="s">
        <v>41</v>
      </c>
      <c r="AX251" s="12" t="s">
        <v>79</v>
      </c>
      <c r="AY251" s="163" t="s">
        <v>128</v>
      </c>
    </row>
    <row r="252" spans="2:65" s="11" customFormat="1">
      <c r="B252" s="155"/>
      <c r="D252" s="152" t="s">
        <v>142</v>
      </c>
      <c r="E252" s="156" t="s">
        <v>3</v>
      </c>
      <c r="F252" s="157" t="s">
        <v>177</v>
      </c>
      <c r="H252" s="156" t="s">
        <v>3</v>
      </c>
      <c r="I252" s="158"/>
      <c r="L252" s="155"/>
      <c r="M252" s="159"/>
      <c r="N252" s="160"/>
      <c r="O252" s="160"/>
      <c r="P252" s="160"/>
      <c r="Q252" s="160"/>
      <c r="R252" s="160"/>
      <c r="S252" s="160"/>
      <c r="T252" s="161"/>
      <c r="AT252" s="156" t="s">
        <v>142</v>
      </c>
      <c r="AU252" s="156" t="s">
        <v>87</v>
      </c>
      <c r="AV252" s="11" t="s">
        <v>22</v>
      </c>
      <c r="AW252" s="11" t="s">
        <v>41</v>
      </c>
      <c r="AX252" s="11" t="s">
        <v>79</v>
      </c>
      <c r="AY252" s="156" t="s">
        <v>128</v>
      </c>
    </row>
    <row r="253" spans="2:65" s="12" customFormat="1">
      <c r="B253" s="162"/>
      <c r="D253" s="152" t="s">
        <v>142</v>
      </c>
      <c r="E253" s="163" t="s">
        <v>3</v>
      </c>
      <c r="F253" s="164" t="s">
        <v>281</v>
      </c>
      <c r="H253" s="165">
        <v>16.3</v>
      </c>
      <c r="I253" s="166"/>
      <c r="L253" s="162"/>
      <c r="M253" s="167"/>
      <c r="N253" s="168"/>
      <c r="O253" s="168"/>
      <c r="P253" s="168"/>
      <c r="Q253" s="168"/>
      <c r="R253" s="168"/>
      <c r="S253" s="168"/>
      <c r="T253" s="169"/>
      <c r="AT253" s="163" t="s">
        <v>142</v>
      </c>
      <c r="AU253" s="163" t="s">
        <v>87</v>
      </c>
      <c r="AV253" s="12" t="s">
        <v>87</v>
      </c>
      <c r="AW253" s="12" t="s">
        <v>41</v>
      </c>
      <c r="AX253" s="12" t="s">
        <v>79</v>
      </c>
      <c r="AY253" s="163" t="s">
        <v>128</v>
      </c>
    </row>
    <row r="254" spans="2:65" s="11" customFormat="1">
      <c r="B254" s="155"/>
      <c r="D254" s="152" t="s">
        <v>142</v>
      </c>
      <c r="E254" s="156" t="s">
        <v>3</v>
      </c>
      <c r="F254" s="157" t="s">
        <v>178</v>
      </c>
      <c r="H254" s="156" t="s">
        <v>3</v>
      </c>
      <c r="I254" s="158"/>
      <c r="L254" s="155"/>
      <c r="M254" s="159"/>
      <c r="N254" s="160"/>
      <c r="O254" s="160"/>
      <c r="P254" s="160"/>
      <c r="Q254" s="160"/>
      <c r="R254" s="160"/>
      <c r="S254" s="160"/>
      <c r="T254" s="161"/>
      <c r="AT254" s="156" t="s">
        <v>142</v>
      </c>
      <c r="AU254" s="156" t="s">
        <v>87</v>
      </c>
      <c r="AV254" s="11" t="s">
        <v>22</v>
      </c>
      <c r="AW254" s="11" t="s">
        <v>41</v>
      </c>
      <c r="AX254" s="11" t="s">
        <v>79</v>
      </c>
      <c r="AY254" s="156" t="s">
        <v>128</v>
      </c>
    </row>
    <row r="255" spans="2:65" s="12" customFormat="1">
      <c r="B255" s="162"/>
      <c r="D255" s="152" t="s">
        <v>142</v>
      </c>
      <c r="E255" s="163" t="s">
        <v>3</v>
      </c>
      <c r="F255" s="164" t="s">
        <v>282</v>
      </c>
      <c r="H255" s="165">
        <v>16.3</v>
      </c>
      <c r="I255" s="166"/>
      <c r="L255" s="162"/>
      <c r="M255" s="167"/>
      <c r="N255" s="168"/>
      <c r="O255" s="168"/>
      <c r="P255" s="168"/>
      <c r="Q255" s="168"/>
      <c r="R255" s="168"/>
      <c r="S255" s="168"/>
      <c r="T255" s="169"/>
      <c r="AT255" s="163" t="s">
        <v>142</v>
      </c>
      <c r="AU255" s="163" t="s">
        <v>87</v>
      </c>
      <c r="AV255" s="12" t="s">
        <v>87</v>
      </c>
      <c r="AW255" s="12" t="s">
        <v>41</v>
      </c>
      <c r="AX255" s="12" t="s">
        <v>79</v>
      </c>
      <c r="AY255" s="163" t="s">
        <v>128</v>
      </c>
    </row>
    <row r="256" spans="2:65" s="11" customFormat="1">
      <c r="B256" s="155"/>
      <c r="D256" s="152" t="s">
        <v>142</v>
      </c>
      <c r="E256" s="156" t="s">
        <v>3</v>
      </c>
      <c r="F256" s="157" t="s">
        <v>179</v>
      </c>
      <c r="H256" s="156" t="s">
        <v>3</v>
      </c>
      <c r="I256" s="158"/>
      <c r="L256" s="155"/>
      <c r="M256" s="159"/>
      <c r="N256" s="160"/>
      <c r="O256" s="160"/>
      <c r="P256" s="160"/>
      <c r="Q256" s="160"/>
      <c r="R256" s="160"/>
      <c r="S256" s="160"/>
      <c r="T256" s="161"/>
      <c r="AT256" s="156" t="s">
        <v>142</v>
      </c>
      <c r="AU256" s="156" t="s">
        <v>87</v>
      </c>
      <c r="AV256" s="11" t="s">
        <v>22</v>
      </c>
      <c r="AW256" s="11" t="s">
        <v>41</v>
      </c>
      <c r="AX256" s="11" t="s">
        <v>79</v>
      </c>
      <c r="AY256" s="156" t="s">
        <v>128</v>
      </c>
    </row>
    <row r="257" spans="2:51" s="12" customFormat="1">
      <c r="B257" s="162"/>
      <c r="D257" s="152" t="s">
        <v>142</v>
      </c>
      <c r="E257" s="163" t="s">
        <v>3</v>
      </c>
      <c r="F257" s="164" t="s">
        <v>283</v>
      </c>
      <c r="H257" s="165">
        <v>21.8</v>
      </c>
      <c r="I257" s="166"/>
      <c r="L257" s="162"/>
      <c r="M257" s="167"/>
      <c r="N257" s="168"/>
      <c r="O257" s="168"/>
      <c r="P257" s="168"/>
      <c r="Q257" s="168"/>
      <c r="R257" s="168"/>
      <c r="S257" s="168"/>
      <c r="T257" s="169"/>
      <c r="AT257" s="163" t="s">
        <v>142</v>
      </c>
      <c r="AU257" s="163" t="s">
        <v>87</v>
      </c>
      <c r="AV257" s="12" t="s">
        <v>87</v>
      </c>
      <c r="AW257" s="12" t="s">
        <v>41</v>
      </c>
      <c r="AX257" s="12" t="s">
        <v>79</v>
      </c>
      <c r="AY257" s="163" t="s">
        <v>128</v>
      </c>
    </row>
    <row r="258" spans="2:51" s="11" customFormat="1">
      <c r="B258" s="155"/>
      <c r="D258" s="152" t="s">
        <v>142</v>
      </c>
      <c r="E258" s="156" t="s">
        <v>3</v>
      </c>
      <c r="F258" s="157" t="s">
        <v>180</v>
      </c>
      <c r="H258" s="156" t="s">
        <v>3</v>
      </c>
      <c r="I258" s="158"/>
      <c r="L258" s="155"/>
      <c r="M258" s="159"/>
      <c r="N258" s="160"/>
      <c r="O258" s="160"/>
      <c r="P258" s="160"/>
      <c r="Q258" s="160"/>
      <c r="R258" s="160"/>
      <c r="S258" s="160"/>
      <c r="T258" s="161"/>
      <c r="AT258" s="156" t="s">
        <v>142</v>
      </c>
      <c r="AU258" s="156" t="s">
        <v>87</v>
      </c>
      <c r="AV258" s="11" t="s">
        <v>22</v>
      </c>
      <c r="AW258" s="11" t="s">
        <v>41</v>
      </c>
      <c r="AX258" s="11" t="s">
        <v>79</v>
      </c>
      <c r="AY258" s="156" t="s">
        <v>128</v>
      </c>
    </row>
    <row r="259" spans="2:51" s="12" customFormat="1">
      <c r="B259" s="162"/>
      <c r="D259" s="152" t="s">
        <v>142</v>
      </c>
      <c r="E259" s="163" t="s">
        <v>3</v>
      </c>
      <c r="F259" s="164" t="s">
        <v>284</v>
      </c>
      <c r="H259" s="165">
        <v>12.55</v>
      </c>
      <c r="I259" s="166"/>
      <c r="L259" s="162"/>
      <c r="M259" s="167"/>
      <c r="N259" s="168"/>
      <c r="O259" s="168"/>
      <c r="P259" s="168"/>
      <c r="Q259" s="168"/>
      <c r="R259" s="168"/>
      <c r="S259" s="168"/>
      <c r="T259" s="169"/>
      <c r="AT259" s="163" t="s">
        <v>142</v>
      </c>
      <c r="AU259" s="163" t="s">
        <v>87</v>
      </c>
      <c r="AV259" s="12" t="s">
        <v>87</v>
      </c>
      <c r="AW259" s="12" t="s">
        <v>41</v>
      </c>
      <c r="AX259" s="12" t="s">
        <v>79</v>
      </c>
      <c r="AY259" s="163" t="s">
        <v>128</v>
      </c>
    </row>
    <row r="260" spans="2:51" s="11" customFormat="1">
      <c r="B260" s="155"/>
      <c r="D260" s="152" t="s">
        <v>142</v>
      </c>
      <c r="E260" s="156" t="s">
        <v>3</v>
      </c>
      <c r="F260" s="157" t="s">
        <v>181</v>
      </c>
      <c r="H260" s="156" t="s">
        <v>3</v>
      </c>
      <c r="I260" s="158"/>
      <c r="L260" s="155"/>
      <c r="M260" s="159"/>
      <c r="N260" s="160"/>
      <c r="O260" s="160"/>
      <c r="P260" s="160"/>
      <c r="Q260" s="160"/>
      <c r="R260" s="160"/>
      <c r="S260" s="160"/>
      <c r="T260" s="161"/>
      <c r="AT260" s="156" t="s">
        <v>142</v>
      </c>
      <c r="AU260" s="156" t="s">
        <v>87</v>
      </c>
      <c r="AV260" s="11" t="s">
        <v>22</v>
      </c>
      <c r="AW260" s="11" t="s">
        <v>41</v>
      </c>
      <c r="AX260" s="11" t="s">
        <v>79</v>
      </c>
      <c r="AY260" s="156" t="s">
        <v>128</v>
      </c>
    </row>
    <row r="261" spans="2:51" s="12" customFormat="1">
      <c r="B261" s="162"/>
      <c r="D261" s="152" t="s">
        <v>142</v>
      </c>
      <c r="E261" s="163" t="s">
        <v>3</v>
      </c>
      <c r="F261" s="164" t="s">
        <v>285</v>
      </c>
      <c r="H261" s="165">
        <v>15.3</v>
      </c>
      <c r="I261" s="166"/>
      <c r="L261" s="162"/>
      <c r="M261" s="167"/>
      <c r="N261" s="168"/>
      <c r="O261" s="168"/>
      <c r="P261" s="168"/>
      <c r="Q261" s="168"/>
      <c r="R261" s="168"/>
      <c r="S261" s="168"/>
      <c r="T261" s="169"/>
      <c r="AT261" s="163" t="s">
        <v>142</v>
      </c>
      <c r="AU261" s="163" t="s">
        <v>87</v>
      </c>
      <c r="AV261" s="12" t="s">
        <v>87</v>
      </c>
      <c r="AW261" s="12" t="s">
        <v>41</v>
      </c>
      <c r="AX261" s="12" t="s">
        <v>79</v>
      </c>
      <c r="AY261" s="163" t="s">
        <v>128</v>
      </c>
    </row>
    <row r="262" spans="2:51" s="11" customFormat="1">
      <c r="B262" s="155"/>
      <c r="D262" s="152" t="s">
        <v>142</v>
      </c>
      <c r="E262" s="156" t="s">
        <v>3</v>
      </c>
      <c r="F262" s="157" t="s">
        <v>218</v>
      </c>
      <c r="H262" s="156" t="s">
        <v>3</v>
      </c>
      <c r="I262" s="158"/>
      <c r="L262" s="155"/>
      <c r="M262" s="159"/>
      <c r="N262" s="160"/>
      <c r="O262" s="160"/>
      <c r="P262" s="160"/>
      <c r="Q262" s="160"/>
      <c r="R262" s="160"/>
      <c r="S262" s="160"/>
      <c r="T262" s="161"/>
      <c r="AT262" s="156" t="s">
        <v>142</v>
      </c>
      <c r="AU262" s="156" t="s">
        <v>87</v>
      </c>
      <c r="AV262" s="11" t="s">
        <v>22</v>
      </c>
      <c r="AW262" s="11" t="s">
        <v>41</v>
      </c>
      <c r="AX262" s="11" t="s">
        <v>79</v>
      </c>
      <c r="AY262" s="156" t="s">
        <v>128</v>
      </c>
    </row>
    <row r="263" spans="2:51" s="11" customFormat="1">
      <c r="B263" s="155"/>
      <c r="D263" s="152" t="s">
        <v>142</v>
      </c>
      <c r="E263" s="156" t="s">
        <v>3</v>
      </c>
      <c r="F263" s="157" t="s">
        <v>184</v>
      </c>
      <c r="H263" s="156" t="s">
        <v>3</v>
      </c>
      <c r="I263" s="158"/>
      <c r="L263" s="155"/>
      <c r="M263" s="159"/>
      <c r="N263" s="160"/>
      <c r="O263" s="160"/>
      <c r="P263" s="160"/>
      <c r="Q263" s="160"/>
      <c r="R263" s="160"/>
      <c r="S263" s="160"/>
      <c r="T263" s="161"/>
      <c r="AT263" s="156" t="s">
        <v>142</v>
      </c>
      <c r="AU263" s="156" t="s">
        <v>87</v>
      </c>
      <c r="AV263" s="11" t="s">
        <v>22</v>
      </c>
      <c r="AW263" s="11" t="s">
        <v>41</v>
      </c>
      <c r="AX263" s="11" t="s">
        <v>79</v>
      </c>
      <c r="AY263" s="156" t="s">
        <v>128</v>
      </c>
    </row>
    <row r="264" spans="2:51" s="12" customFormat="1" ht="20.399999999999999">
      <c r="B264" s="162"/>
      <c r="D264" s="152" t="s">
        <v>142</v>
      </c>
      <c r="E264" s="163" t="s">
        <v>3</v>
      </c>
      <c r="F264" s="164" t="s">
        <v>219</v>
      </c>
      <c r="H264" s="165">
        <v>26.05</v>
      </c>
      <c r="I264" s="166"/>
      <c r="L264" s="162"/>
      <c r="M264" s="167"/>
      <c r="N264" s="168"/>
      <c r="O264" s="168"/>
      <c r="P264" s="168"/>
      <c r="Q264" s="168"/>
      <c r="R264" s="168"/>
      <c r="S264" s="168"/>
      <c r="T264" s="169"/>
      <c r="AT264" s="163" t="s">
        <v>142</v>
      </c>
      <c r="AU264" s="163" t="s">
        <v>87</v>
      </c>
      <c r="AV264" s="12" t="s">
        <v>87</v>
      </c>
      <c r="AW264" s="12" t="s">
        <v>41</v>
      </c>
      <c r="AX264" s="12" t="s">
        <v>79</v>
      </c>
      <c r="AY264" s="163" t="s">
        <v>128</v>
      </c>
    </row>
    <row r="265" spans="2:51" s="12" customFormat="1">
      <c r="B265" s="162"/>
      <c r="D265" s="152" t="s">
        <v>142</v>
      </c>
      <c r="E265" s="163" t="s">
        <v>3</v>
      </c>
      <c r="F265" s="164" t="s">
        <v>220</v>
      </c>
      <c r="H265" s="165">
        <v>1.5</v>
      </c>
      <c r="I265" s="166"/>
      <c r="L265" s="162"/>
      <c r="M265" s="167"/>
      <c r="N265" s="168"/>
      <c r="O265" s="168"/>
      <c r="P265" s="168"/>
      <c r="Q265" s="168"/>
      <c r="R265" s="168"/>
      <c r="S265" s="168"/>
      <c r="T265" s="169"/>
      <c r="AT265" s="163" t="s">
        <v>142</v>
      </c>
      <c r="AU265" s="163" t="s">
        <v>87</v>
      </c>
      <c r="AV265" s="12" t="s">
        <v>87</v>
      </c>
      <c r="AW265" s="12" t="s">
        <v>41</v>
      </c>
      <c r="AX265" s="12" t="s">
        <v>79</v>
      </c>
      <c r="AY265" s="163" t="s">
        <v>128</v>
      </c>
    </row>
    <row r="266" spans="2:51" s="11" customFormat="1">
      <c r="B266" s="155"/>
      <c r="D266" s="152" t="s">
        <v>142</v>
      </c>
      <c r="E266" s="156" t="s">
        <v>3</v>
      </c>
      <c r="F266" s="157" t="s">
        <v>186</v>
      </c>
      <c r="H266" s="156" t="s">
        <v>3</v>
      </c>
      <c r="I266" s="158"/>
      <c r="L266" s="155"/>
      <c r="M266" s="159"/>
      <c r="N266" s="160"/>
      <c r="O266" s="160"/>
      <c r="P266" s="160"/>
      <c r="Q266" s="160"/>
      <c r="R266" s="160"/>
      <c r="S266" s="160"/>
      <c r="T266" s="161"/>
      <c r="AT266" s="156" t="s">
        <v>142</v>
      </c>
      <c r="AU266" s="156" t="s">
        <v>87</v>
      </c>
      <c r="AV266" s="11" t="s">
        <v>22</v>
      </c>
      <c r="AW266" s="11" t="s">
        <v>41</v>
      </c>
      <c r="AX266" s="11" t="s">
        <v>79</v>
      </c>
      <c r="AY266" s="156" t="s">
        <v>128</v>
      </c>
    </row>
    <row r="267" spans="2:51" s="11" customFormat="1">
      <c r="B267" s="155"/>
      <c r="D267" s="152" t="s">
        <v>142</v>
      </c>
      <c r="E267" s="156" t="s">
        <v>3</v>
      </c>
      <c r="F267" s="157" t="s">
        <v>187</v>
      </c>
      <c r="H267" s="156" t="s">
        <v>3</v>
      </c>
      <c r="I267" s="158"/>
      <c r="L267" s="155"/>
      <c r="M267" s="159"/>
      <c r="N267" s="160"/>
      <c r="O267" s="160"/>
      <c r="P267" s="160"/>
      <c r="Q267" s="160"/>
      <c r="R267" s="160"/>
      <c r="S267" s="160"/>
      <c r="T267" s="161"/>
      <c r="AT267" s="156" t="s">
        <v>142</v>
      </c>
      <c r="AU267" s="156" t="s">
        <v>87</v>
      </c>
      <c r="AV267" s="11" t="s">
        <v>22</v>
      </c>
      <c r="AW267" s="11" t="s">
        <v>41</v>
      </c>
      <c r="AX267" s="11" t="s">
        <v>79</v>
      </c>
      <c r="AY267" s="156" t="s">
        <v>128</v>
      </c>
    </row>
    <row r="268" spans="2:51" s="12" customFormat="1">
      <c r="B268" s="162"/>
      <c r="D268" s="152" t="s">
        <v>142</v>
      </c>
      <c r="E268" s="163" t="s">
        <v>3</v>
      </c>
      <c r="F268" s="164" t="s">
        <v>286</v>
      </c>
      <c r="H268" s="165">
        <v>16.2</v>
      </c>
      <c r="I268" s="166"/>
      <c r="L268" s="162"/>
      <c r="M268" s="167"/>
      <c r="N268" s="168"/>
      <c r="O268" s="168"/>
      <c r="P268" s="168"/>
      <c r="Q268" s="168"/>
      <c r="R268" s="168"/>
      <c r="S268" s="168"/>
      <c r="T268" s="169"/>
      <c r="AT268" s="163" t="s">
        <v>142</v>
      </c>
      <c r="AU268" s="163" t="s">
        <v>87</v>
      </c>
      <c r="AV268" s="12" t="s">
        <v>87</v>
      </c>
      <c r="AW268" s="12" t="s">
        <v>41</v>
      </c>
      <c r="AX268" s="12" t="s">
        <v>79</v>
      </c>
      <c r="AY268" s="163" t="s">
        <v>128</v>
      </c>
    </row>
    <row r="269" spans="2:51" s="11" customFormat="1">
      <c r="B269" s="155"/>
      <c r="D269" s="152" t="s">
        <v>142</v>
      </c>
      <c r="E269" s="156" t="s">
        <v>3</v>
      </c>
      <c r="F269" s="157" t="s">
        <v>189</v>
      </c>
      <c r="H269" s="156" t="s">
        <v>3</v>
      </c>
      <c r="I269" s="158"/>
      <c r="L269" s="155"/>
      <c r="M269" s="159"/>
      <c r="N269" s="160"/>
      <c r="O269" s="160"/>
      <c r="P269" s="160"/>
      <c r="Q269" s="160"/>
      <c r="R269" s="160"/>
      <c r="S269" s="160"/>
      <c r="T269" s="161"/>
      <c r="AT269" s="156" t="s">
        <v>142</v>
      </c>
      <c r="AU269" s="156" t="s">
        <v>87</v>
      </c>
      <c r="AV269" s="11" t="s">
        <v>22</v>
      </c>
      <c r="AW269" s="11" t="s">
        <v>41</v>
      </c>
      <c r="AX269" s="11" t="s">
        <v>79</v>
      </c>
      <c r="AY269" s="156" t="s">
        <v>128</v>
      </c>
    </row>
    <row r="270" spans="2:51" s="12" customFormat="1">
      <c r="B270" s="162"/>
      <c r="D270" s="152" t="s">
        <v>142</v>
      </c>
      <c r="E270" s="163" t="s">
        <v>3</v>
      </c>
      <c r="F270" s="164" t="s">
        <v>287</v>
      </c>
      <c r="H270" s="165">
        <v>19.100000000000001</v>
      </c>
      <c r="I270" s="166"/>
      <c r="L270" s="162"/>
      <c r="M270" s="167"/>
      <c r="N270" s="168"/>
      <c r="O270" s="168"/>
      <c r="P270" s="168"/>
      <c r="Q270" s="168"/>
      <c r="R270" s="168"/>
      <c r="S270" s="168"/>
      <c r="T270" s="169"/>
      <c r="AT270" s="163" t="s">
        <v>142</v>
      </c>
      <c r="AU270" s="163" t="s">
        <v>87</v>
      </c>
      <c r="AV270" s="12" t="s">
        <v>87</v>
      </c>
      <c r="AW270" s="12" t="s">
        <v>41</v>
      </c>
      <c r="AX270" s="12" t="s">
        <v>79</v>
      </c>
      <c r="AY270" s="163" t="s">
        <v>128</v>
      </c>
    </row>
    <row r="271" spans="2:51" s="11" customFormat="1">
      <c r="B271" s="155"/>
      <c r="D271" s="152" t="s">
        <v>142</v>
      </c>
      <c r="E271" s="156" t="s">
        <v>3</v>
      </c>
      <c r="F271" s="157" t="s">
        <v>190</v>
      </c>
      <c r="H271" s="156" t="s">
        <v>3</v>
      </c>
      <c r="I271" s="158"/>
      <c r="L271" s="155"/>
      <c r="M271" s="159"/>
      <c r="N271" s="160"/>
      <c r="O271" s="160"/>
      <c r="P271" s="160"/>
      <c r="Q271" s="160"/>
      <c r="R271" s="160"/>
      <c r="S271" s="160"/>
      <c r="T271" s="161"/>
      <c r="AT271" s="156" t="s">
        <v>142</v>
      </c>
      <c r="AU271" s="156" t="s">
        <v>87</v>
      </c>
      <c r="AV271" s="11" t="s">
        <v>22</v>
      </c>
      <c r="AW271" s="11" t="s">
        <v>41</v>
      </c>
      <c r="AX271" s="11" t="s">
        <v>79</v>
      </c>
      <c r="AY271" s="156" t="s">
        <v>128</v>
      </c>
    </row>
    <row r="272" spans="2:51" s="12" customFormat="1">
      <c r="B272" s="162"/>
      <c r="D272" s="152" t="s">
        <v>142</v>
      </c>
      <c r="E272" s="163" t="s">
        <v>3</v>
      </c>
      <c r="F272" s="164" t="s">
        <v>288</v>
      </c>
      <c r="H272" s="165">
        <v>18.05</v>
      </c>
      <c r="I272" s="166"/>
      <c r="L272" s="162"/>
      <c r="M272" s="167"/>
      <c r="N272" s="168"/>
      <c r="O272" s="168"/>
      <c r="P272" s="168"/>
      <c r="Q272" s="168"/>
      <c r="R272" s="168"/>
      <c r="S272" s="168"/>
      <c r="T272" s="169"/>
      <c r="AT272" s="163" t="s">
        <v>142</v>
      </c>
      <c r="AU272" s="163" t="s">
        <v>87</v>
      </c>
      <c r="AV272" s="12" t="s">
        <v>87</v>
      </c>
      <c r="AW272" s="12" t="s">
        <v>41</v>
      </c>
      <c r="AX272" s="12" t="s">
        <v>79</v>
      </c>
      <c r="AY272" s="163" t="s">
        <v>128</v>
      </c>
    </row>
    <row r="273" spans="2:51" s="11" customFormat="1">
      <c r="B273" s="155"/>
      <c r="D273" s="152" t="s">
        <v>142</v>
      </c>
      <c r="E273" s="156" t="s">
        <v>3</v>
      </c>
      <c r="F273" s="157" t="s">
        <v>191</v>
      </c>
      <c r="H273" s="156" t="s">
        <v>3</v>
      </c>
      <c r="I273" s="158"/>
      <c r="L273" s="155"/>
      <c r="M273" s="159"/>
      <c r="N273" s="160"/>
      <c r="O273" s="160"/>
      <c r="P273" s="160"/>
      <c r="Q273" s="160"/>
      <c r="R273" s="160"/>
      <c r="S273" s="160"/>
      <c r="T273" s="161"/>
      <c r="AT273" s="156" t="s">
        <v>142</v>
      </c>
      <c r="AU273" s="156" t="s">
        <v>87</v>
      </c>
      <c r="AV273" s="11" t="s">
        <v>22</v>
      </c>
      <c r="AW273" s="11" t="s">
        <v>41</v>
      </c>
      <c r="AX273" s="11" t="s">
        <v>79</v>
      </c>
      <c r="AY273" s="156" t="s">
        <v>128</v>
      </c>
    </row>
    <row r="274" spans="2:51" s="12" customFormat="1">
      <c r="B274" s="162"/>
      <c r="D274" s="152" t="s">
        <v>142</v>
      </c>
      <c r="E274" s="163" t="s">
        <v>3</v>
      </c>
      <c r="F274" s="164" t="s">
        <v>289</v>
      </c>
      <c r="H274" s="165">
        <v>18.399999999999999</v>
      </c>
      <c r="I274" s="166"/>
      <c r="L274" s="162"/>
      <c r="M274" s="167"/>
      <c r="N274" s="168"/>
      <c r="O274" s="168"/>
      <c r="P274" s="168"/>
      <c r="Q274" s="168"/>
      <c r="R274" s="168"/>
      <c r="S274" s="168"/>
      <c r="T274" s="169"/>
      <c r="AT274" s="163" t="s">
        <v>142</v>
      </c>
      <c r="AU274" s="163" t="s">
        <v>87</v>
      </c>
      <c r="AV274" s="12" t="s">
        <v>87</v>
      </c>
      <c r="AW274" s="12" t="s">
        <v>41</v>
      </c>
      <c r="AX274" s="12" t="s">
        <v>79</v>
      </c>
      <c r="AY274" s="163" t="s">
        <v>128</v>
      </c>
    </row>
    <row r="275" spans="2:51" s="11" customFormat="1">
      <c r="B275" s="155"/>
      <c r="D275" s="152" t="s">
        <v>142</v>
      </c>
      <c r="E275" s="156" t="s">
        <v>3</v>
      </c>
      <c r="F275" s="157" t="s">
        <v>192</v>
      </c>
      <c r="H275" s="156" t="s">
        <v>3</v>
      </c>
      <c r="I275" s="158"/>
      <c r="L275" s="155"/>
      <c r="M275" s="159"/>
      <c r="N275" s="160"/>
      <c r="O275" s="160"/>
      <c r="P275" s="160"/>
      <c r="Q275" s="160"/>
      <c r="R275" s="160"/>
      <c r="S275" s="160"/>
      <c r="T275" s="161"/>
      <c r="AT275" s="156" t="s">
        <v>142</v>
      </c>
      <c r="AU275" s="156" t="s">
        <v>87</v>
      </c>
      <c r="AV275" s="11" t="s">
        <v>22</v>
      </c>
      <c r="AW275" s="11" t="s">
        <v>41</v>
      </c>
      <c r="AX275" s="11" t="s">
        <v>79</v>
      </c>
      <c r="AY275" s="156" t="s">
        <v>128</v>
      </c>
    </row>
    <row r="276" spans="2:51" s="12" customFormat="1">
      <c r="B276" s="162"/>
      <c r="D276" s="152" t="s">
        <v>142</v>
      </c>
      <c r="E276" s="163" t="s">
        <v>3</v>
      </c>
      <c r="F276" s="164" t="s">
        <v>290</v>
      </c>
      <c r="H276" s="165">
        <v>16.100000000000001</v>
      </c>
      <c r="I276" s="166"/>
      <c r="L276" s="162"/>
      <c r="M276" s="167"/>
      <c r="N276" s="168"/>
      <c r="O276" s="168"/>
      <c r="P276" s="168"/>
      <c r="Q276" s="168"/>
      <c r="R276" s="168"/>
      <c r="S276" s="168"/>
      <c r="T276" s="169"/>
      <c r="AT276" s="163" t="s">
        <v>142</v>
      </c>
      <c r="AU276" s="163" t="s">
        <v>87</v>
      </c>
      <c r="AV276" s="12" t="s">
        <v>87</v>
      </c>
      <c r="AW276" s="12" t="s">
        <v>41</v>
      </c>
      <c r="AX276" s="12" t="s">
        <v>79</v>
      </c>
      <c r="AY276" s="163" t="s">
        <v>128</v>
      </c>
    </row>
    <row r="277" spans="2:51" s="11" customFormat="1">
      <c r="B277" s="155"/>
      <c r="D277" s="152" t="s">
        <v>142</v>
      </c>
      <c r="E277" s="156" t="s">
        <v>3</v>
      </c>
      <c r="F277" s="157" t="s">
        <v>193</v>
      </c>
      <c r="H277" s="156" t="s">
        <v>3</v>
      </c>
      <c r="I277" s="158"/>
      <c r="L277" s="155"/>
      <c r="M277" s="159"/>
      <c r="N277" s="160"/>
      <c r="O277" s="160"/>
      <c r="P277" s="160"/>
      <c r="Q277" s="160"/>
      <c r="R277" s="160"/>
      <c r="S277" s="160"/>
      <c r="T277" s="161"/>
      <c r="AT277" s="156" t="s">
        <v>142</v>
      </c>
      <c r="AU277" s="156" t="s">
        <v>87</v>
      </c>
      <c r="AV277" s="11" t="s">
        <v>22</v>
      </c>
      <c r="AW277" s="11" t="s">
        <v>41</v>
      </c>
      <c r="AX277" s="11" t="s">
        <v>79</v>
      </c>
      <c r="AY277" s="156" t="s">
        <v>128</v>
      </c>
    </row>
    <row r="278" spans="2:51" s="11" customFormat="1">
      <c r="B278" s="155"/>
      <c r="D278" s="152" t="s">
        <v>142</v>
      </c>
      <c r="E278" s="156" t="s">
        <v>3</v>
      </c>
      <c r="F278" s="157" t="s">
        <v>267</v>
      </c>
      <c r="H278" s="156" t="s">
        <v>3</v>
      </c>
      <c r="I278" s="158"/>
      <c r="L278" s="155"/>
      <c r="M278" s="159"/>
      <c r="N278" s="160"/>
      <c r="O278" s="160"/>
      <c r="P278" s="160"/>
      <c r="Q278" s="160"/>
      <c r="R278" s="160"/>
      <c r="S278" s="160"/>
      <c r="T278" s="161"/>
      <c r="AT278" s="156" t="s">
        <v>142</v>
      </c>
      <c r="AU278" s="156" t="s">
        <v>87</v>
      </c>
      <c r="AV278" s="11" t="s">
        <v>22</v>
      </c>
      <c r="AW278" s="11" t="s">
        <v>41</v>
      </c>
      <c r="AX278" s="11" t="s">
        <v>79</v>
      </c>
      <c r="AY278" s="156" t="s">
        <v>128</v>
      </c>
    </row>
    <row r="279" spans="2:51" s="12" customFormat="1" ht="20.399999999999999">
      <c r="B279" s="162"/>
      <c r="D279" s="152" t="s">
        <v>142</v>
      </c>
      <c r="E279" s="163" t="s">
        <v>3</v>
      </c>
      <c r="F279" s="164" t="s">
        <v>291</v>
      </c>
      <c r="H279" s="165">
        <v>18.925000000000001</v>
      </c>
      <c r="I279" s="166"/>
      <c r="L279" s="162"/>
      <c r="M279" s="167"/>
      <c r="N279" s="168"/>
      <c r="O279" s="168"/>
      <c r="P279" s="168"/>
      <c r="Q279" s="168"/>
      <c r="R279" s="168"/>
      <c r="S279" s="168"/>
      <c r="T279" s="169"/>
      <c r="AT279" s="163" t="s">
        <v>142</v>
      </c>
      <c r="AU279" s="163" t="s">
        <v>87</v>
      </c>
      <c r="AV279" s="12" t="s">
        <v>87</v>
      </c>
      <c r="AW279" s="12" t="s">
        <v>41</v>
      </c>
      <c r="AX279" s="12" t="s">
        <v>79</v>
      </c>
      <c r="AY279" s="163" t="s">
        <v>128</v>
      </c>
    </row>
    <row r="280" spans="2:51" s="12" customFormat="1">
      <c r="B280" s="162"/>
      <c r="D280" s="152" t="s">
        <v>142</v>
      </c>
      <c r="E280" s="163" t="s">
        <v>3</v>
      </c>
      <c r="F280" s="164" t="s">
        <v>292</v>
      </c>
      <c r="H280" s="165">
        <v>12.025</v>
      </c>
      <c r="I280" s="166"/>
      <c r="L280" s="162"/>
      <c r="M280" s="167"/>
      <c r="N280" s="168"/>
      <c r="O280" s="168"/>
      <c r="P280" s="168"/>
      <c r="Q280" s="168"/>
      <c r="R280" s="168"/>
      <c r="S280" s="168"/>
      <c r="T280" s="169"/>
      <c r="AT280" s="163" t="s">
        <v>142</v>
      </c>
      <c r="AU280" s="163" t="s">
        <v>87</v>
      </c>
      <c r="AV280" s="12" t="s">
        <v>87</v>
      </c>
      <c r="AW280" s="12" t="s">
        <v>41</v>
      </c>
      <c r="AX280" s="12" t="s">
        <v>79</v>
      </c>
      <c r="AY280" s="163" t="s">
        <v>128</v>
      </c>
    </row>
    <row r="281" spans="2:51" s="12" customFormat="1">
      <c r="B281" s="162"/>
      <c r="D281" s="152" t="s">
        <v>142</v>
      </c>
      <c r="E281" s="163" t="s">
        <v>3</v>
      </c>
      <c r="F281" s="164" t="s">
        <v>293</v>
      </c>
      <c r="H281" s="165">
        <v>12.65</v>
      </c>
      <c r="I281" s="166"/>
      <c r="L281" s="162"/>
      <c r="M281" s="167"/>
      <c r="N281" s="168"/>
      <c r="O281" s="168"/>
      <c r="P281" s="168"/>
      <c r="Q281" s="168"/>
      <c r="R281" s="168"/>
      <c r="S281" s="168"/>
      <c r="T281" s="169"/>
      <c r="AT281" s="163" t="s">
        <v>142</v>
      </c>
      <c r="AU281" s="163" t="s">
        <v>87</v>
      </c>
      <c r="AV281" s="12" t="s">
        <v>87</v>
      </c>
      <c r="AW281" s="12" t="s">
        <v>41</v>
      </c>
      <c r="AX281" s="12" t="s">
        <v>79</v>
      </c>
      <c r="AY281" s="163" t="s">
        <v>128</v>
      </c>
    </row>
    <row r="282" spans="2:51" s="12" customFormat="1">
      <c r="B282" s="162"/>
      <c r="D282" s="152" t="s">
        <v>142</v>
      </c>
      <c r="E282" s="163" t="s">
        <v>3</v>
      </c>
      <c r="F282" s="164" t="s">
        <v>294</v>
      </c>
      <c r="H282" s="165">
        <v>14.7</v>
      </c>
      <c r="I282" s="166"/>
      <c r="L282" s="162"/>
      <c r="M282" s="167"/>
      <c r="N282" s="168"/>
      <c r="O282" s="168"/>
      <c r="P282" s="168"/>
      <c r="Q282" s="168"/>
      <c r="R282" s="168"/>
      <c r="S282" s="168"/>
      <c r="T282" s="169"/>
      <c r="AT282" s="163" t="s">
        <v>142</v>
      </c>
      <c r="AU282" s="163" t="s">
        <v>87</v>
      </c>
      <c r="AV282" s="12" t="s">
        <v>87</v>
      </c>
      <c r="AW282" s="12" t="s">
        <v>41</v>
      </c>
      <c r="AX282" s="12" t="s">
        <v>79</v>
      </c>
      <c r="AY282" s="163" t="s">
        <v>128</v>
      </c>
    </row>
    <row r="283" spans="2:51" s="12" customFormat="1">
      <c r="B283" s="162"/>
      <c r="D283" s="152" t="s">
        <v>142</v>
      </c>
      <c r="E283" s="163" t="s">
        <v>3</v>
      </c>
      <c r="F283" s="164" t="s">
        <v>295</v>
      </c>
      <c r="H283" s="165">
        <v>9.75</v>
      </c>
      <c r="I283" s="166"/>
      <c r="L283" s="162"/>
      <c r="M283" s="167"/>
      <c r="N283" s="168"/>
      <c r="O283" s="168"/>
      <c r="P283" s="168"/>
      <c r="Q283" s="168"/>
      <c r="R283" s="168"/>
      <c r="S283" s="168"/>
      <c r="T283" s="169"/>
      <c r="AT283" s="163" t="s">
        <v>142</v>
      </c>
      <c r="AU283" s="163" t="s">
        <v>87</v>
      </c>
      <c r="AV283" s="12" t="s">
        <v>87</v>
      </c>
      <c r="AW283" s="12" t="s">
        <v>41</v>
      </c>
      <c r="AX283" s="12" t="s">
        <v>79</v>
      </c>
      <c r="AY283" s="163" t="s">
        <v>128</v>
      </c>
    </row>
    <row r="284" spans="2:51" s="11" customFormat="1">
      <c r="B284" s="155"/>
      <c r="D284" s="152" t="s">
        <v>142</v>
      </c>
      <c r="E284" s="156" t="s">
        <v>3</v>
      </c>
      <c r="F284" s="157" t="s">
        <v>269</v>
      </c>
      <c r="H284" s="156" t="s">
        <v>3</v>
      </c>
      <c r="I284" s="158"/>
      <c r="L284" s="155"/>
      <c r="M284" s="159"/>
      <c r="N284" s="160"/>
      <c r="O284" s="160"/>
      <c r="P284" s="160"/>
      <c r="Q284" s="160"/>
      <c r="R284" s="160"/>
      <c r="S284" s="160"/>
      <c r="T284" s="161"/>
      <c r="AT284" s="156" t="s">
        <v>142</v>
      </c>
      <c r="AU284" s="156" t="s">
        <v>87</v>
      </c>
      <c r="AV284" s="11" t="s">
        <v>22</v>
      </c>
      <c r="AW284" s="11" t="s">
        <v>41</v>
      </c>
      <c r="AX284" s="11" t="s">
        <v>79</v>
      </c>
      <c r="AY284" s="156" t="s">
        <v>128</v>
      </c>
    </row>
    <row r="285" spans="2:51" s="12" customFormat="1">
      <c r="B285" s="162"/>
      <c r="D285" s="152" t="s">
        <v>142</v>
      </c>
      <c r="E285" s="163" t="s">
        <v>3</v>
      </c>
      <c r="F285" s="164" t="s">
        <v>296</v>
      </c>
      <c r="H285" s="165">
        <v>9.25</v>
      </c>
      <c r="I285" s="166"/>
      <c r="L285" s="162"/>
      <c r="M285" s="167"/>
      <c r="N285" s="168"/>
      <c r="O285" s="168"/>
      <c r="P285" s="168"/>
      <c r="Q285" s="168"/>
      <c r="R285" s="168"/>
      <c r="S285" s="168"/>
      <c r="T285" s="169"/>
      <c r="AT285" s="163" t="s">
        <v>142</v>
      </c>
      <c r="AU285" s="163" t="s">
        <v>87</v>
      </c>
      <c r="AV285" s="12" t="s">
        <v>87</v>
      </c>
      <c r="AW285" s="12" t="s">
        <v>41</v>
      </c>
      <c r="AX285" s="12" t="s">
        <v>79</v>
      </c>
      <c r="AY285" s="163" t="s">
        <v>128</v>
      </c>
    </row>
    <row r="286" spans="2:51" s="11" customFormat="1">
      <c r="B286" s="155"/>
      <c r="D286" s="152" t="s">
        <v>142</v>
      </c>
      <c r="E286" s="156" t="s">
        <v>3</v>
      </c>
      <c r="F286" s="157" t="s">
        <v>271</v>
      </c>
      <c r="H286" s="156" t="s">
        <v>3</v>
      </c>
      <c r="I286" s="158"/>
      <c r="L286" s="155"/>
      <c r="M286" s="159"/>
      <c r="N286" s="160"/>
      <c r="O286" s="160"/>
      <c r="P286" s="160"/>
      <c r="Q286" s="160"/>
      <c r="R286" s="160"/>
      <c r="S286" s="160"/>
      <c r="T286" s="161"/>
      <c r="AT286" s="156" t="s">
        <v>142</v>
      </c>
      <c r="AU286" s="156" t="s">
        <v>87</v>
      </c>
      <c r="AV286" s="11" t="s">
        <v>22</v>
      </c>
      <c r="AW286" s="11" t="s">
        <v>41</v>
      </c>
      <c r="AX286" s="11" t="s">
        <v>79</v>
      </c>
      <c r="AY286" s="156" t="s">
        <v>128</v>
      </c>
    </row>
    <row r="287" spans="2:51" s="12" customFormat="1">
      <c r="B287" s="162"/>
      <c r="D287" s="152" t="s">
        <v>142</v>
      </c>
      <c r="E287" s="163" t="s">
        <v>3</v>
      </c>
      <c r="F287" s="164" t="s">
        <v>297</v>
      </c>
      <c r="H287" s="165">
        <v>20.875</v>
      </c>
      <c r="I287" s="166"/>
      <c r="L287" s="162"/>
      <c r="M287" s="167"/>
      <c r="N287" s="168"/>
      <c r="O287" s="168"/>
      <c r="P287" s="168"/>
      <c r="Q287" s="168"/>
      <c r="R287" s="168"/>
      <c r="S287" s="168"/>
      <c r="T287" s="169"/>
      <c r="AT287" s="163" t="s">
        <v>142</v>
      </c>
      <c r="AU287" s="163" t="s">
        <v>87</v>
      </c>
      <c r="AV287" s="12" t="s">
        <v>87</v>
      </c>
      <c r="AW287" s="12" t="s">
        <v>41</v>
      </c>
      <c r="AX287" s="12" t="s">
        <v>79</v>
      </c>
      <c r="AY287" s="163" t="s">
        <v>128</v>
      </c>
    </row>
    <row r="288" spans="2:51" s="13" customFormat="1">
      <c r="B288" s="170"/>
      <c r="D288" s="152" t="s">
        <v>142</v>
      </c>
      <c r="E288" s="171" t="s">
        <v>3</v>
      </c>
      <c r="F288" s="172" t="s">
        <v>145</v>
      </c>
      <c r="H288" s="173">
        <v>361.125</v>
      </c>
      <c r="I288" s="174"/>
      <c r="L288" s="170"/>
      <c r="M288" s="175"/>
      <c r="N288" s="176"/>
      <c r="O288" s="176"/>
      <c r="P288" s="176"/>
      <c r="Q288" s="176"/>
      <c r="R288" s="176"/>
      <c r="S288" s="176"/>
      <c r="T288" s="177"/>
      <c r="AT288" s="171" t="s">
        <v>142</v>
      </c>
      <c r="AU288" s="171" t="s">
        <v>87</v>
      </c>
      <c r="AV288" s="13" t="s">
        <v>93</v>
      </c>
      <c r="AW288" s="13" t="s">
        <v>41</v>
      </c>
      <c r="AX288" s="13" t="s">
        <v>22</v>
      </c>
      <c r="AY288" s="171" t="s">
        <v>128</v>
      </c>
    </row>
    <row r="289" spans="2:65" s="1" customFormat="1" ht="16.5" customHeight="1">
      <c r="B289" s="139"/>
      <c r="C289" s="140" t="s">
        <v>298</v>
      </c>
      <c r="D289" s="140" t="s">
        <v>131</v>
      </c>
      <c r="E289" s="141" t="s">
        <v>299</v>
      </c>
      <c r="F289" s="142" t="s">
        <v>300</v>
      </c>
      <c r="G289" s="143" t="s">
        <v>250</v>
      </c>
      <c r="H289" s="144">
        <v>422.6</v>
      </c>
      <c r="I289" s="145"/>
      <c r="J289" s="146">
        <f>ROUND(I289*H289,2)</f>
        <v>0</v>
      </c>
      <c r="K289" s="142" t="s">
        <v>135</v>
      </c>
      <c r="L289" s="31"/>
      <c r="M289" s="147" t="s">
        <v>3</v>
      </c>
      <c r="N289" s="148" t="s">
        <v>50</v>
      </c>
      <c r="O289" s="50"/>
      <c r="P289" s="149">
        <f>O289*H289</f>
        <v>0</v>
      </c>
      <c r="Q289" s="149">
        <v>0</v>
      </c>
      <c r="R289" s="149">
        <f>Q289*H289</f>
        <v>0</v>
      </c>
      <c r="S289" s="149">
        <v>0</v>
      </c>
      <c r="T289" s="150">
        <f>S289*H289</f>
        <v>0</v>
      </c>
      <c r="AR289" s="17" t="s">
        <v>168</v>
      </c>
      <c r="AT289" s="17" t="s">
        <v>131</v>
      </c>
      <c r="AU289" s="17" t="s">
        <v>87</v>
      </c>
      <c r="AY289" s="17" t="s">
        <v>128</v>
      </c>
      <c r="BE289" s="151">
        <f>IF(N289="základní",J289,0)</f>
        <v>0</v>
      </c>
      <c r="BF289" s="151">
        <f>IF(N289="snížená",J289,0)</f>
        <v>0</v>
      </c>
      <c r="BG289" s="151">
        <f>IF(N289="zákl. přenesená",J289,0)</f>
        <v>0</v>
      </c>
      <c r="BH289" s="151">
        <f>IF(N289="sníž. přenesená",J289,0)</f>
        <v>0</v>
      </c>
      <c r="BI289" s="151">
        <f>IF(N289="nulová",J289,0)</f>
        <v>0</v>
      </c>
      <c r="BJ289" s="17" t="s">
        <v>22</v>
      </c>
      <c r="BK289" s="151">
        <f>ROUND(I289*H289,2)</f>
        <v>0</v>
      </c>
      <c r="BL289" s="17" t="s">
        <v>168</v>
      </c>
      <c r="BM289" s="17" t="s">
        <v>301</v>
      </c>
    </row>
    <row r="290" spans="2:65" s="11" customFormat="1">
      <c r="B290" s="155"/>
      <c r="D290" s="152" t="s">
        <v>142</v>
      </c>
      <c r="E290" s="156" t="s">
        <v>3</v>
      </c>
      <c r="F290" s="157" t="s">
        <v>170</v>
      </c>
      <c r="H290" s="156" t="s">
        <v>3</v>
      </c>
      <c r="I290" s="158"/>
      <c r="L290" s="155"/>
      <c r="M290" s="159"/>
      <c r="N290" s="160"/>
      <c r="O290" s="160"/>
      <c r="P290" s="160"/>
      <c r="Q290" s="160"/>
      <c r="R290" s="160"/>
      <c r="S290" s="160"/>
      <c r="T290" s="161"/>
      <c r="AT290" s="156" t="s">
        <v>142</v>
      </c>
      <c r="AU290" s="156" t="s">
        <v>87</v>
      </c>
      <c r="AV290" s="11" t="s">
        <v>22</v>
      </c>
      <c r="AW290" s="11" t="s">
        <v>41</v>
      </c>
      <c r="AX290" s="11" t="s">
        <v>79</v>
      </c>
      <c r="AY290" s="156" t="s">
        <v>128</v>
      </c>
    </row>
    <row r="291" spans="2:65" s="11" customFormat="1">
      <c r="B291" s="155"/>
      <c r="D291" s="152" t="s">
        <v>142</v>
      </c>
      <c r="E291" s="156" t="s">
        <v>3</v>
      </c>
      <c r="F291" s="157" t="s">
        <v>171</v>
      </c>
      <c r="H291" s="156" t="s">
        <v>3</v>
      </c>
      <c r="I291" s="158"/>
      <c r="L291" s="155"/>
      <c r="M291" s="159"/>
      <c r="N291" s="160"/>
      <c r="O291" s="160"/>
      <c r="P291" s="160"/>
      <c r="Q291" s="160"/>
      <c r="R291" s="160"/>
      <c r="S291" s="160"/>
      <c r="T291" s="161"/>
      <c r="AT291" s="156" t="s">
        <v>142</v>
      </c>
      <c r="AU291" s="156" t="s">
        <v>87</v>
      </c>
      <c r="AV291" s="11" t="s">
        <v>22</v>
      </c>
      <c r="AW291" s="11" t="s">
        <v>41</v>
      </c>
      <c r="AX291" s="11" t="s">
        <v>79</v>
      </c>
      <c r="AY291" s="156" t="s">
        <v>128</v>
      </c>
    </row>
    <row r="292" spans="2:65" s="12" customFormat="1">
      <c r="B292" s="162"/>
      <c r="D292" s="152" t="s">
        <v>142</v>
      </c>
      <c r="E292" s="163" t="s">
        <v>3</v>
      </c>
      <c r="F292" s="164" t="s">
        <v>252</v>
      </c>
      <c r="H292" s="165">
        <v>20.95</v>
      </c>
      <c r="I292" s="166"/>
      <c r="L292" s="162"/>
      <c r="M292" s="167"/>
      <c r="N292" s="168"/>
      <c r="O292" s="168"/>
      <c r="P292" s="168"/>
      <c r="Q292" s="168"/>
      <c r="R292" s="168"/>
      <c r="S292" s="168"/>
      <c r="T292" s="169"/>
      <c r="AT292" s="163" t="s">
        <v>142</v>
      </c>
      <c r="AU292" s="163" t="s">
        <v>87</v>
      </c>
      <c r="AV292" s="12" t="s">
        <v>87</v>
      </c>
      <c r="AW292" s="12" t="s">
        <v>41</v>
      </c>
      <c r="AX292" s="12" t="s">
        <v>79</v>
      </c>
      <c r="AY292" s="163" t="s">
        <v>128</v>
      </c>
    </row>
    <row r="293" spans="2:65" s="11" customFormat="1">
      <c r="B293" s="155"/>
      <c r="D293" s="152" t="s">
        <v>142</v>
      </c>
      <c r="E293" s="156" t="s">
        <v>3</v>
      </c>
      <c r="F293" s="157" t="s">
        <v>174</v>
      </c>
      <c r="H293" s="156" t="s">
        <v>3</v>
      </c>
      <c r="I293" s="158"/>
      <c r="L293" s="155"/>
      <c r="M293" s="159"/>
      <c r="N293" s="160"/>
      <c r="O293" s="160"/>
      <c r="P293" s="160"/>
      <c r="Q293" s="160"/>
      <c r="R293" s="160"/>
      <c r="S293" s="160"/>
      <c r="T293" s="161"/>
      <c r="AT293" s="156" t="s">
        <v>142</v>
      </c>
      <c r="AU293" s="156" t="s">
        <v>87</v>
      </c>
      <c r="AV293" s="11" t="s">
        <v>22</v>
      </c>
      <c r="AW293" s="11" t="s">
        <v>41</v>
      </c>
      <c r="AX293" s="11" t="s">
        <v>79</v>
      </c>
      <c r="AY293" s="156" t="s">
        <v>128</v>
      </c>
    </row>
    <row r="294" spans="2:65" s="12" customFormat="1">
      <c r="B294" s="162"/>
      <c r="D294" s="152" t="s">
        <v>142</v>
      </c>
      <c r="E294" s="163" t="s">
        <v>3</v>
      </c>
      <c r="F294" s="164" t="s">
        <v>253</v>
      </c>
      <c r="H294" s="165">
        <v>11.5</v>
      </c>
      <c r="I294" s="166"/>
      <c r="L294" s="162"/>
      <c r="M294" s="167"/>
      <c r="N294" s="168"/>
      <c r="O294" s="168"/>
      <c r="P294" s="168"/>
      <c r="Q294" s="168"/>
      <c r="R294" s="168"/>
      <c r="S294" s="168"/>
      <c r="T294" s="169"/>
      <c r="AT294" s="163" t="s">
        <v>142</v>
      </c>
      <c r="AU294" s="163" t="s">
        <v>87</v>
      </c>
      <c r="AV294" s="12" t="s">
        <v>87</v>
      </c>
      <c r="AW294" s="12" t="s">
        <v>41</v>
      </c>
      <c r="AX294" s="12" t="s">
        <v>79</v>
      </c>
      <c r="AY294" s="163" t="s">
        <v>128</v>
      </c>
    </row>
    <row r="295" spans="2:65" s="11" customFormat="1">
      <c r="B295" s="155"/>
      <c r="D295" s="152" t="s">
        <v>142</v>
      </c>
      <c r="E295" s="156" t="s">
        <v>3</v>
      </c>
      <c r="F295" s="157" t="s">
        <v>175</v>
      </c>
      <c r="H295" s="156" t="s">
        <v>3</v>
      </c>
      <c r="I295" s="158"/>
      <c r="L295" s="155"/>
      <c r="M295" s="159"/>
      <c r="N295" s="160"/>
      <c r="O295" s="160"/>
      <c r="P295" s="160"/>
      <c r="Q295" s="160"/>
      <c r="R295" s="160"/>
      <c r="S295" s="160"/>
      <c r="T295" s="161"/>
      <c r="AT295" s="156" t="s">
        <v>142</v>
      </c>
      <c r="AU295" s="156" t="s">
        <v>87</v>
      </c>
      <c r="AV295" s="11" t="s">
        <v>22</v>
      </c>
      <c r="AW295" s="11" t="s">
        <v>41</v>
      </c>
      <c r="AX295" s="11" t="s">
        <v>79</v>
      </c>
      <c r="AY295" s="156" t="s">
        <v>128</v>
      </c>
    </row>
    <row r="296" spans="2:65" s="12" customFormat="1">
      <c r="B296" s="162"/>
      <c r="D296" s="152" t="s">
        <v>142</v>
      </c>
      <c r="E296" s="163" t="s">
        <v>3</v>
      </c>
      <c r="F296" s="164" t="s">
        <v>254</v>
      </c>
      <c r="H296" s="165">
        <v>20</v>
      </c>
      <c r="I296" s="166"/>
      <c r="L296" s="162"/>
      <c r="M296" s="167"/>
      <c r="N296" s="168"/>
      <c r="O296" s="168"/>
      <c r="P296" s="168"/>
      <c r="Q296" s="168"/>
      <c r="R296" s="168"/>
      <c r="S296" s="168"/>
      <c r="T296" s="169"/>
      <c r="AT296" s="163" t="s">
        <v>142</v>
      </c>
      <c r="AU296" s="163" t="s">
        <v>87</v>
      </c>
      <c r="AV296" s="12" t="s">
        <v>87</v>
      </c>
      <c r="AW296" s="12" t="s">
        <v>41</v>
      </c>
      <c r="AX296" s="12" t="s">
        <v>79</v>
      </c>
      <c r="AY296" s="163" t="s">
        <v>128</v>
      </c>
    </row>
    <row r="297" spans="2:65" s="11" customFormat="1">
      <c r="B297" s="155"/>
      <c r="D297" s="152" t="s">
        <v>142</v>
      </c>
      <c r="E297" s="156" t="s">
        <v>3</v>
      </c>
      <c r="F297" s="157" t="s">
        <v>176</v>
      </c>
      <c r="H297" s="156" t="s">
        <v>3</v>
      </c>
      <c r="I297" s="158"/>
      <c r="L297" s="155"/>
      <c r="M297" s="159"/>
      <c r="N297" s="160"/>
      <c r="O297" s="160"/>
      <c r="P297" s="160"/>
      <c r="Q297" s="160"/>
      <c r="R297" s="160"/>
      <c r="S297" s="160"/>
      <c r="T297" s="161"/>
      <c r="AT297" s="156" t="s">
        <v>142</v>
      </c>
      <c r="AU297" s="156" t="s">
        <v>87</v>
      </c>
      <c r="AV297" s="11" t="s">
        <v>22</v>
      </c>
      <c r="AW297" s="11" t="s">
        <v>41</v>
      </c>
      <c r="AX297" s="11" t="s">
        <v>79</v>
      </c>
      <c r="AY297" s="156" t="s">
        <v>128</v>
      </c>
    </row>
    <row r="298" spans="2:65" s="12" customFormat="1">
      <c r="B298" s="162"/>
      <c r="D298" s="152" t="s">
        <v>142</v>
      </c>
      <c r="E298" s="163" t="s">
        <v>3</v>
      </c>
      <c r="F298" s="164" t="s">
        <v>255</v>
      </c>
      <c r="H298" s="165">
        <v>15</v>
      </c>
      <c r="I298" s="166"/>
      <c r="L298" s="162"/>
      <c r="M298" s="167"/>
      <c r="N298" s="168"/>
      <c r="O298" s="168"/>
      <c r="P298" s="168"/>
      <c r="Q298" s="168"/>
      <c r="R298" s="168"/>
      <c r="S298" s="168"/>
      <c r="T298" s="169"/>
      <c r="AT298" s="163" t="s">
        <v>142</v>
      </c>
      <c r="AU298" s="163" t="s">
        <v>87</v>
      </c>
      <c r="AV298" s="12" t="s">
        <v>87</v>
      </c>
      <c r="AW298" s="12" t="s">
        <v>41</v>
      </c>
      <c r="AX298" s="12" t="s">
        <v>79</v>
      </c>
      <c r="AY298" s="163" t="s">
        <v>128</v>
      </c>
    </row>
    <row r="299" spans="2:65" s="11" customFormat="1">
      <c r="B299" s="155"/>
      <c r="D299" s="152" t="s">
        <v>142</v>
      </c>
      <c r="E299" s="156" t="s">
        <v>3</v>
      </c>
      <c r="F299" s="157" t="s">
        <v>177</v>
      </c>
      <c r="H299" s="156" t="s">
        <v>3</v>
      </c>
      <c r="I299" s="158"/>
      <c r="L299" s="155"/>
      <c r="M299" s="159"/>
      <c r="N299" s="160"/>
      <c r="O299" s="160"/>
      <c r="P299" s="160"/>
      <c r="Q299" s="160"/>
      <c r="R299" s="160"/>
      <c r="S299" s="160"/>
      <c r="T299" s="161"/>
      <c r="AT299" s="156" t="s">
        <v>142</v>
      </c>
      <c r="AU299" s="156" t="s">
        <v>87</v>
      </c>
      <c r="AV299" s="11" t="s">
        <v>22</v>
      </c>
      <c r="AW299" s="11" t="s">
        <v>41</v>
      </c>
      <c r="AX299" s="11" t="s">
        <v>79</v>
      </c>
      <c r="AY299" s="156" t="s">
        <v>128</v>
      </c>
    </row>
    <row r="300" spans="2:65" s="12" customFormat="1">
      <c r="B300" s="162"/>
      <c r="D300" s="152" t="s">
        <v>142</v>
      </c>
      <c r="E300" s="163" t="s">
        <v>3</v>
      </c>
      <c r="F300" s="164" t="s">
        <v>256</v>
      </c>
      <c r="H300" s="165">
        <v>16.149999999999999</v>
      </c>
      <c r="I300" s="166"/>
      <c r="L300" s="162"/>
      <c r="M300" s="167"/>
      <c r="N300" s="168"/>
      <c r="O300" s="168"/>
      <c r="P300" s="168"/>
      <c r="Q300" s="168"/>
      <c r="R300" s="168"/>
      <c r="S300" s="168"/>
      <c r="T300" s="169"/>
      <c r="AT300" s="163" t="s">
        <v>142</v>
      </c>
      <c r="AU300" s="163" t="s">
        <v>87</v>
      </c>
      <c r="AV300" s="12" t="s">
        <v>87</v>
      </c>
      <c r="AW300" s="12" t="s">
        <v>41</v>
      </c>
      <c r="AX300" s="12" t="s">
        <v>79</v>
      </c>
      <c r="AY300" s="163" t="s">
        <v>128</v>
      </c>
    </row>
    <row r="301" spans="2:65" s="11" customFormat="1">
      <c r="B301" s="155"/>
      <c r="D301" s="152" t="s">
        <v>142</v>
      </c>
      <c r="E301" s="156" t="s">
        <v>3</v>
      </c>
      <c r="F301" s="157" t="s">
        <v>178</v>
      </c>
      <c r="H301" s="156" t="s">
        <v>3</v>
      </c>
      <c r="I301" s="158"/>
      <c r="L301" s="155"/>
      <c r="M301" s="159"/>
      <c r="N301" s="160"/>
      <c r="O301" s="160"/>
      <c r="P301" s="160"/>
      <c r="Q301" s="160"/>
      <c r="R301" s="160"/>
      <c r="S301" s="160"/>
      <c r="T301" s="161"/>
      <c r="AT301" s="156" t="s">
        <v>142</v>
      </c>
      <c r="AU301" s="156" t="s">
        <v>87</v>
      </c>
      <c r="AV301" s="11" t="s">
        <v>22</v>
      </c>
      <c r="AW301" s="11" t="s">
        <v>41</v>
      </c>
      <c r="AX301" s="11" t="s">
        <v>79</v>
      </c>
      <c r="AY301" s="156" t="s">
        <v>128</v>
      </c>
    </row>
    <row r="302" spans="2:65" s="12" customFormat="1">
      <c r="B302" s="162"/>
      <c r="D302" s="152" t="s">
        <v>142</v>
      </c>
      <c r="E302" s="163" t="s">
        <v>3</v>
      </c>
      <c r="F302" s="164" t="s">
        <v>257</v>
      </c>
      <c r="H302" s="165">
        <v>15.5</v>
      </c>
      <c r="I302" s="166"/>
      <c r="L302" s="162"/>
      <c r="M302" s="167"/>
      <c r="N302" s="168"/>
      <c r="O302" s="168"/>
      <c r="P302" s="168"/>
      <c r="Q302" s="168"/>
      <c r="R302" s="168"/>
      <c r="S302" s="168"/>
      <c r="T302" s="169"/>
      <c r="AT302" s="163" t="s">
        <v>142</v>
      </c>
      <c r="AU302" s="163" t="s">
        <v>87</v>
      </c>
      <c r="AV302" s="12" t="s">
        <v>87</v>
      </c>
      <c r="AW302" s="12" t="s">
        <v>41</v>
      </c>
      <c r="AX302" s="12" t="s">
        <v>79</v>
      </c>
      <c r="AY302" s="163" t="s">
        <v>128</v>
      </c>
    </row>
    <row r="303" spans="2:65" s="11" customFormat="1">
      <c r="B303" s="155"/>
      <c r="D303" s="152" t="s">
        <v>142</v>
      </c>
      <c r="E303" s="156" t="s">
        <v>3</v>
      </c>
      <c r="F303" s="157" t="s">
        <v>179</v>
      </c>
      <c r="H303" s="156" t="s">
        <v>3</v>
      </c>
      <c r="I303" s="158"/>
      <c r="L303" s="155"/>
      <c r="M303" s="159"/>
      <c r="N303" s="160"/>
      <c r="O303" s="160"/>
      <c r="P303" s="160"/>
      <c r="Q303" s="160"/>
      <c r="R303" s="160"/>
      <c r="S303" s="160"/>
      <c r="T303" s="161"/>
      <c r="AT303" s="156" t="s">
        <v>142</v>
      </c>
      <c r="AU303" s="156" t="s">
        <v>87</v>
      </c>
      <c r="AV303" s="11" t="s">
        <v>22</v>
      </c>
      <c r="AW303" s="11" t="s">
        <v>41</v>
      </c>
      <c r="AX303" s="11" t="s">
        <v>79</v>
      </c>
      <c r="AY303" s="156" t="s">
        <v>128</v>
      </c>
    </row>
    <row r="304" spans="2:65" s="12" customFormat="1">
      <c r="B304" s="162"/>
      <c r="D304" s="152" t="s">
        <v>142</v>
      </c>
      <c r="E304" s="163" t="s">
        <v>3</v>
      </c>
      <c r="F304" s="164" t="s">
        <v>258</v>
      </c>
      <c r="H304" s="165">
        <v>31</v>
      </c>
      <c r="I304" s="166"/>
      <c r="L304" s="162"/>
      <c r="M304" s="167"/>
      <c r="N304" s="168"/>
      <c r="O304" s="168"/>
      <c r="P304" s="168"/>
      <c r="Q304" s="168"/>
      <c r="R304" s="168"/>
      <c r="S304" s="168"/>
      <c r="T304" s="169"/>
      <c r="AT304" s="163" t="s">
        <v>142</v>
      </c>
      <c r="AU304" s="163" t="s">
        <v>87</v>
      </c>
      <c r="AV304" s="12" t="s">
        <v>87</v>
      </c>
      <c r="AW304" s="12" t="s">
        <v>41</v>
      </c>
      <c r="AX304" s="12" t="s">
        <v>79</v>
      </c>
      <c r="AY304" s="163" t="s">
        <v>128</v>
      </c>
    </row>
    <row r="305" spans="2:51" s="11" customFormat="1">
      <c r="B305" s="155"/>
      <c r="D305" s="152" t="s">
        <v>142</v>
      </c>
      <c r="E305" s="156" t="s">
        <v>3</v>
      </c>
      <c r="F305" s="157" t="s">
        <v>180</v>
      </c>
      <c r="H305" s="156" t="s">
        <v>3</v>
      </c>
      <c r="I305" s="158"/>
      <c r="L305" s="155"/>
      <c r="M305" s="159"/>
      <c r="N305" s="160"/>
      <c r="O305" s="160"/>
      <c r="P305" s="160"/>
      <c r="Q305" s="160"/>
      <c r="R305" s="160"/>
      <c r="S305" s="160"/>
      <c r="T305" s="161"/>
      <c r="AT305" s="156" t="s">
        <v>142</v>
      </c>
      <c r="AU305" s="156" t="s">
        <v>87</v>
      </c>
      <c r="AV305" s="11" t="s">
        <v>22</v>
      </c>
      <c r="AW305" s="11" t="s">
        <v>41</v>
      </c>
      <c r="AX305" s="11" t="s">
        <v>79</v>
      </c>
      <c r="AY305" s="156" t="s">
        <v>128</v>
      </c>
    </row>
    <row r="306" spans="2:51" s="12" customFormat="1">
      <c r="B306" s="162"/>
      <c r="D306" s="152" t="s">
        <v>142</v>
      </c>
      <c r="E306" s="163" t="s">
        <v>3</v>
      </c>
      <c r="F306" s="164" t="s">
        <v>259</v>
      </c>
      <c r="H306" s="165">
        <v>10.6</v>
      </c>
      <c r="I306" s="166"/>
      <c r="L306" s="162"/>
      <c r="M306" s="167"/>
      <c r="N306" s="168"/>
      <c r="O306" s="168"/>
      <c r="P306" s="168"/>
      <c r="Q306" s="168"/>
      <c r="R306" s="168"/>
      <c r="S306" s="168"/>
      <c r="T306" s="169"/>
      <c r="AT306" s="163" t="s">
        <v>142</v>
      </c>
      <c r="AU306" s="163" t="s">
        <v>87</v>
      </c>
      <c r="AV306" s="12" t="s">
        <v>87</v>
      </c>
      <c r="AW306" s="12" t="s">
        <v>41</v>
      </c>
      <c r="AX306" s="12" t="s">
        <v>79</v>
      </c>
      <c r="AY306" s="163" t="s">
        <v>128</v>
      </c>
    </row>
    <row r="307" spans="2:51" s="11" customFormat="1">
      <c r="B307" s="155"/>
      <c r="D307" s="152" t="s">
        <v>142</v>
      </c>
      <c r="E307" s="156" t="s">
        <v>3</v>
      </c>
      <c r="F307" s="157" t="s">
        <v>181</v>
      </c>
      <c r="H307" s="156" t="s">
        <v>3</v>
      </c>
      <c r="I307" s="158"/>
      <c r="L307" s="155"/>
      <c r="M307" s="159"/>
      <c r="N307" s="160"/>
      <c r="O307" s="160"/>
      <c r="P307" s="160"/>
      <c r="Q307" s="160"/>
      <c r="R307" s="160"/>
      <c r="S307" s="160"/>
      <c r="T307" s="161"/>
      <c r="AT307" s="156" t="s">
        <v>142</v>
      </c>
      <c r="AU307" s="156" t="s">
        <v>87</v>
      </c>
      <c r="AV307" s="11" t="s">
        <v>22</v>
      </c>
      <c r="AW307" s="11" t="s">
        <v>41</v>
      </c>
      <c r="AX307" s="11" t="s">
        <v>79</v>
      </c>
      <c r="AY307" s="156" t="s">
        <v>128</v>
      </c>
    </row>
    <row r="308" spans="2:51" s="12" customFormat="1">
      <c r="B308" s="162"/>
      <c r="D308" s="152" t="s">
        <v>142</v>
      </c>
      <c r="E308" s="163" t="s">
        <v>3</v>
      </c>
      <c r="F308" s="164" t="s">
        <v>260</v>
      </c>
      <c r="H308" s="165">
        <v>14.05</v>
      </c>
      <c r="I308" s="166"/>
      <c r="L308" s="162"/>
      <c r="M308" s="167"/>
      <c r="N308" s="168"/>
      <c r="O308" s="168"/>
      <c r="P308" s="168"/>
      <c r="Q308" s="168"/>
      <c r="R308" s="168"/>
      <c r="S308" s="168"/>
      <c r="T308" s="169"/>
      <c r="AT308" s="163" t="s">
        <v>142</v>
      </c>
      <c r="AU308" s="163" t="s">
        <v>87</v>
      </c>
      <c r="AV308" s="12" t="s">
        <v>87</v>
      </c>
      <c r="AW308" s="12" t="s">
        <v>41</v>
      </c>
      <c r="AX308" s="12" t="s">
        <v>79</v>
      </c>
      <c r="AY308" s="163" t="s">
        <v>128</v>
      </c>
    </row>
    <row r="309" spans="2:51" s="11" customFormat="1">
      <c r="B309" s="155"/>
      <c r="D309" s="152" t="s">
        <v>142</v>
      </c>
      <c r="E309" s="156" t="s">
        <v>3</v>
      </c>
      <c r="F309" s="157" t="s">
        <v>218</v>
      </c>
      <c r="H309" s="156" t="s">
        <v>3</v>
      </c>
      <c r="I309" s="158"/>
      <c r="L309" s="155"/>
      <c r="M309" s="159"/>
      <c r="N309" s="160"/>
      <c r="O309" s="160"/>
      <c r="P309" s="160"/>
      <c r="Q309" s="160"/>
      <c r="R309" s="160"/>
      <c r="S309" s="160"/>
      <c r="T309" s="161"/>
      <c r="AT309" s="156" t="s">
        <v>142</v>
      </c>
      <c r="AU309" s="156" t="s">
        <v>87</v>
      </c>
      <c r="AV309" s="11" t="s">
        <v>22</v>
      </c>
      <c r="AW309" s="11" t="s">
        <v>41</v>
      </c>
      <c r="AX309" s="11" t="s">
        <v>79</v>
      </c>
      <c r="AY309" s="156" t="s">
        <v>128</v>
      </c>
    </row>
    <row r="310" spans="2:51" s="11" customFormat="1">
      <c r="B310" s="155"/>
      <c r="D310" s="152" t="s">
        <v>142</v>
      </c>
      <c r="E310" s="156" t="s">
        <v>3</v>
      </c>
      <c r="F310" s="157" t="s">
        <v>184</v>
      </c>
      <c r="H310" s="156" t="s">
        <v>3</v>
      </c>
      <c r="I310" s="158"/>
      <c r="L310" s="155"/>
      <c r="M310" s="159"/>
      <c r="N310" s="160"/>
      <c r="O310" s="160"/>
      <c r="P310" s="160"/>
      <c r="Q310" s="160"/>
      <c r="R310" s="160"/>
      <c r="S310" s="160"/>
      <c r="T310" s="161"/>
      <c r="AT310" s="156" t="s">
        <v>142</v>
      </c>
      <c r="AU310" s="156" t="s">
        <v>87</v>
      </c>
      <c r="AV310" s="11" t="s">
        <v>22</v>
      </c>
      <c r="AW310" s="11" t="s">
        <v>41</v>
      </c>
      <c r="AX310" s="11" t="s">
        <v>79</v>
      </c>
      <c r="AY310" s="156" t="s">
        <v>128</v>
      </c>
    </row>
    <row r="311" spans="2:51" s="12" customFormat="1">
      <c r="B311" s="162"/>
      <c r="D311" s="152" t="s">
        <v>142</v>
      </c>
      <c r="E311" s="163" t="s">
        <v>3</v>
      </c>
      <c r="F311" s="164" t="s">
        <v>261</v>
      </c>
      <c r="H311" s="165">
        <v>40.9</v>
      </c>
      <c r="I311" s="166"/>
      <c r="L311" s="162"/>
      <c r="M311" s="167"/>
      <c r="N311" s="168"/>
      <c r="O311" s="168"/>
      <c r="P311" s="168"/>
      <c r="Q311" s="168"/>
      <c r="R311" s="168"/>
      <c r="S311" s="168"/>
      <c r="T311" s="169"/>
      <c r="AT311" s="163" t="s">
        <v>142</v>
      </c>
      <c r="AU311" s="163" t="s">
        <v>87</v>
      </c>
      <c r="AV311" s="12" t="s">
        <v>87</v>
      </c>
      <c r="AW311" s="12" t="s">
        <v>41</v>
      </c>
      <c r="AX311" s="12" t="s">
        <v>79</v>
      </c>
      <c r="AY311" s="163" t="s">
        <v>128</v>
      </c>
    </row>
    <row r="312" spans="2:51" s="11" customFormat="1">
      <c r="B312" s="155"/>
      <c r="D312" s="152" t="s">
        <v>142</v>
      </c>
      <c r="E312" s="156" t="s">
        <v>3</v>
      </c>
      <c r="F312" s="157" t="s">
        <v>186</v>
      </c>
      <c r="H312" s="156" t="s">
        <v>3</v>
      </c>
      <c r="I312" s="158"/>
      <c r="L312" s="155"/>
      <c r="M312" s="159"/>
      <c r="N312" s="160"/>
      <c r="O312" s="160"/>
      <c r="P312" s="160"/>
      <c r="Q312" s="160"/>
      <c r="R312" s="160"/>
      <c r="S312" s="160"/>
      <c r="T312" s="161"/>
      <c r="AT312" s="156" t="s">
        <v>142</v>
      </c>
      <c r="AU312" s="156" t="s">
        <v>87</v>
      </c>
      <c r="AV312" s="11" t="s">
        <v>22</v>
      </c>
      <c r="AW312" s="11" t="s">
        <v>41</v>
      </c>
      <c r="AX312" s="11" t="s">
        <v>79</v>
      </c>
      <c r="AY312" s="156" t="s">
        <v>128</v>
      </c>
    </row>
    <row r="313" spans="2:51" s="11" customFormat="1">
      <c r="B313" s="155"/>
      <c r="D313" s="152" t="s">
        <v>142</v>
      </c>
      <c r="E313" s="156" t="s">
        <v>3</v>
      </c>
      <c r="F313" s="157" t="s">
        <v>187</v>
      </c>
      <c r="H313" s="156" t="s">
        <v>3</v>
      </c>
      <c r="I313" s="158"/>
      <c r="L313" s="155"/>
      <c r="M313" s="159"/>
      <c r="N313" s="160"/>
      <c r="O313" s="160"/>
      <c r="P313" s="160"/>
      <c r="Q313" s="160"/>
      <c r="R313" s="160"/>
      <c r="S313" s="160"/>
      <c r="T313" s="161"/>
      <c r="AT313" s="156" t="s">
        <v>142</v>
      </c>
      <c r="AU313" s="156" t="s">
        <v>87</v>
      </c>
      <c r="AV313" s="11" t="s">
        <v>22</v>
      </c>
      <c r="AW313" s="11" t="s">
        <v>41</v>
      </c>
      <c r="AX313" s="11" t="s">
        <v>79</v>
      </c>
      <c r="AY313" s="156" t="s">
        <v>128</v>
      </c>
    </row>
    <row r="314" spans="2:51" s="12" customFormat="1">
      <c r="B314" s="162"/>
      <c r="D314" s="152" t="s">
        <v>142</v>
      </c>
      <c r="E314" s="163" t="s">
        <v>3</v>
      </c>
      <c r="F314" s="164" t="s">
        <v>262</v>
      </c>
      <c r="H314" s="165">
        <v>20.75</v>
      </c>
      <c r="I314" s="166"/>
      <c r="L314" s="162"/>
      <c r="M314" s="167"/>
      <c r="N314" s="168"/>
      <c r="O314" s="168"/>
      <c r="P314" s="168"/>
      <c r="Q314" s="168"/>
      <c r="R314" s="168"/>
      <c r="S314" s="168"/>
      <c r="T314" s="169"/>
      <c r="AT314" s="163" t="s">
        <v>142</v>
      </c>
      <c r="AU314" s="163" t="s">
        <v>87</v>
      </c>
      <c r="AV314" s="12" t="s">
        <v>87</v>
      </c>
      <c r="AW314" s="12" t="s">
        <v>41</v>
      </c>
      <c r="AX314" s="12" t="s">
        <v>79</v>
      </c>
      <c r="AY314" s="163" t="s">
        <v>128</v>
      </c>
    </row>
    <row r="315" spans="2:51" s="11" customFormat="1">
      <c r="B315" s="155"/>
      <c r="D315" s="152" t="s">
        <v>142</v>
      </c>
      <c r="E315" s="156" t="s">
        <v>3</v>
      </c>
      <c r="F315" s="157" t="s">
        <v>189</v>
      </c>
      <c r="H315" s="156" t="s">
        <v>3</v>
      </c>
      <c r="I315" s="158"/>
      <c r="L315" s="155"/>
      <c r="M315" s="159"/>
      <c r="N315" s="160"/>
      <c r="O315" s="160"/>
      <c r="P315" s="160"/>
      <c r="Q315" s="160"/>
      <c r="R315" s="160"/>
      <c r="S315" s="160"/>
      <c r="T315" s="161"/>
      <c r="AT315" s="156" t="s">
        <v>142</v>
      </c>
      <c r="AU315" s="156" t="s">
        <v>87</v>
      </c>
      <c r="AV315" s="11" t="s">
        <v>22</v>
      </c>
      <c r="AW315" s="11" t="s">
        <v>41</v>
      </c>
      <c r="AX315" s="11" t="s">
        <v>79</v>
      </c>
      <c r="AY315" s="156" t="s">
        <v>128</v>
      </c>
    </row>
    <row r="316" spans="2:51" s="12" customFormat="1">
      <c r="B316" s="162"/>
      <c r="D316" s="152" t="s">
        <v>142</v>
      </c>
      <c r="E316" s="163" t="s">
        <v>3</v>
      </c>
      <c r="F316" s="164" t="s">
        <v>263</v>
      </c>
      <c r="H316" s="165">
        <v>23.4</v>
      </c>
      <c r="I316" s="166"/>
      <c r="L316" s="162"/>
      <c r="M316" s="167"/>
      <c r="N316" s="168"/>
      <c r="O316" s="168"/>
      <c r="P316" s="168"/>
      <c r="Q316" s="168"/>
      <c r="R316" s="168"/>
      <c r="S316" s="168"/>
      <c r="T316" s="169"/>
      <c r="AT316" s="163" t="s">
        <v>142</v>
      </c>
      <c r="AU316" s="163" t="s">
        <v>87</v>
      </c>
      <c r="AV316" s="12" t="s">
        <v>87</v>
      </c>
      <c r="AW316" s="12" t="s">
        <v>41</v>
      </c>
      <c r="AX316" s="12" t="s">
        <v>79</v>
      </c>
      <c r="AY316" s="163" t="s">
        <v>128</v>
      </c>
    </row>
    <row r="317" spans="2:51" s="11" customFormat="1">
      <c r="B317" s="155"/>
      <c r="D317" s="152" t="s">
        <v>142</v>
      </c>
      <c r="E317" s="156" t="s">
        <v>3</v>
      </c>
      <c r="F317" s="157" t="s">
        <v>190</v>
      </c>
      <c r="H317" s="156" t="s">
        <v>3</v>
      </c>
      <c r="I317" s="158"/>
      <c r="L317" s="155"/>
      <c r="M317" s="159"/>
      <c r="N317" s="160"/>
      <c r="O317" s="160"/>
      <c r="P317" s="160"/>
      <c r="Q317" s="160"/>
      <c r="R317" s="160"/>
      <c r="S317" s="160"/>
      <c r="T317" s="161"/>
      <c r="AT317" s="156" t="s">
        <v>142</v>
      </c>
      <c r="AU317" s="156" t="s">
        <v>87</v>
      </c>
      <c r="AV317" s="11" t="s">
        <v>22</v>
      </c>
      <c r="AW317" s="11" t="s">
        <v>41</v>
      </c>
      <c r="AX317" s="11" t="s">
        <v>79</v>
      </c>
      <c r="AY317" s="156" t="s">
        <v>128</v>
      </c>
    </row>
    <row r="318" spans="2:51" s="12" customFormat="1">
      <c r="B318" s="162"/>
      <c r="D318" s="152" t="s">
        <v>142</v>
      </c>
      <c r="E318" s="163" t="s">
        <v>3</v>
      </c>
      <c r="F318" s="164" t="s">
        <v>264</v>
      </c>
      <c r="H318" s="165">
        <v>18.399999999999999</v>
      </c>
      <c r="I318" s="166"/>
      <c r="L318" s="162"/>
      <c r="M318" s="167"/>
      <c r="N318" s="168"/>
      <c r="O318" s="168"/>
      <c r="P318" s="168"/>
      <c r="Q318" s="168"/>
      <c r="R318" s="168"/>
      <c r="S318" s="168"/>
      <c r="T318" s="169"/>
      <c r="AT318" s="163" t="s">
        <v>142</v>
      </c>
      <c r="AU318" s="163" t="s">
        <v>87</v>
      </c>
      <c r="AV318" s="12" t="s">
        <v>87</v>
      </c>
      <c r="AW318" s="12" t="s">
        <v>41</v>
      </c>
      <c r="AX318" s="12" t="s">
        <v>79</v>
      </c>
      <c r="AY318" s="163" t="s">
        <v>128</v>
      </c>
    </row>
    <row r="319" spans="2:51" s="11" customFormat="1">
      <c r="B319" s="155"/>
      <c r="D319" s="152" t="s">
        <v>142</v>
      </c>
      <c r="E319" s="156" t="s">
        <v>3</v>
      </c>
      <c r="F319" s="157" t="s">
        <v>191</v>
      </c>
      <c r="H319" s="156" t="s">
        <v>3</v>
      </c>
      <c r="I319" s="158"/>
      <c r="L319" s="155"/>
      <c r="M319" s="159"/>
      <c r="N319" s="160"/>
      <c r="O319" s="160"/>
      <c r="P319" s="160"/>
      <c r="Q319" s="160"/>
      <c r="R319" s="160"/>
      <c r="S319" s="160"/>
      <c r="T319" s="161"/>
      <c r="AT319" s="156" t="s">
        <v>142</v>
      </c>
      <c r="AU319" s="156" t="s">
        <v>87</v>
      </c>
      <c r="AV319" s="11" t="s">
        <v>22</v>
      </c>
      <c r="AW319" s="11" t="s">
        <v>41</v>
      </c>
      <c r="AX319" s="11" t="s">
        <v>79</v>
      </c>
      <c r="AY319" s="156" t="s">
        <v>128</v>
      </c>
    </row>
    <row r="320" spans="2:51" s="12" customFormat="1">
      <c r="B320" s="162"/>
      <c r="D320" s="152" t="s">
        <v>142</v>
      </c>
      <c r="E320" s="163" t="s">
        <v>3</v>
      </c>
      <c r="F320" s="164" t="s">
        <v>265</v>
      </c>
      <c r="H320" s="165">
        <v>21.45</v>
      </c>
      <c r="I320" s="166"/>
      <c r="L320" s="162"/>
      <c r="M320" s="167"/>
      <c r="N320" s="168"/>
      <c r="O320" s="168"/>
      <c r="P320" s="168"/>
      <c r="Q320" s="168"/>
      <c r="R320" s="168"/>
      <c r="S320" s="168"/>
      <c r="T320" s="169"/>
      <c r="AT320" s="163" t="s">
        <v>142</v>
      </c>
      <c r="AU320" s="163" t="s">
        <v>87</v>
      </c>
      <c r="AV320" s="12" t="s">
        <v>87</v>
      </c>
      <c r="AW320" s="12" t="s">
        <v>41</v>
      </c>
      <c r="AX320" s="12" t="s">
        <v>79</v>
      </c>
      <c r="AY320" s="163" t="s">
        <v>128</v>
      </c>
    </row>
    <row r="321" spans="2:65" s="11" customFormat="1">
      <c r="B321" s="155"/>
      <c r="D321" s="152" t="s">
        <v>142</v>
      </c>
      <c r="E321" s="156" t="s">
        <v>3</v>
      </c>
      <c r="F321" s="157" t="s">
        <v>192</v>
      </c>
      <c r="H321" s="156" t="s">
        <v>3</v>
      </c>
      <c r="I321" s="158"/>
      <c r="L321" s="155"/>
      <c r="M321" s="159"/>
      <c r="N321" s="160"/>
      <c r="O321" s="160"/>
      <c r="P321" s="160"/>
      <c r="Q321" s="160"/>
      <c r="R321" s="160"/>
      <c r="S321" s="160"/>
      <c r="T321" s="161"/>
      <c r="AT321" s="156" t="s">
        <v>142</v>
      </c>
      <c r="AU321" s="156" t="s">
        <v>87</v>
      </c>
      <c r="AV321" s="11" t="s">
        <v>22</v>
      </c>
      <c r="AW321" s="11" t="s">
        <v>41</v>
      </c>
      <c r="AX321" s="11" t="s">
        <v>79</v>
      </c>
      <c r="AY321" s="156" t="s">
        <v>128</v>
      </c>
    </row>
    <row r="322" spans="2:65" s="12" customFormat="1">
      <c r="B322" s="162"/>
      <c r="D322" s="152" t="s">
        <v>142</v>
      </c>
      <c r="E322" s="163" t="s">
        <v>3</v>
      </c>
      <c r="F322" s="164" t="s">
        <v>266</v>
      </c>
      <c r="H322" s="165">
        <v>16.399999999999999</v>
      </c>
      <c r="I322" s="166"/>
      <c r="L322" s="162"/>
      <c r="M322" s="167"/>
      <c r="N322" s="168"/>
      <c r="O322" s="168"/>
      <c r="P322" s="168"/>
      <c r="Q322" s="168"/>
      <c r="R322" s="168"/>
      <c r="S322" s="168"/>
      <c r="T322" s="169"/>
      <c r="AT322" s="163" t="s">
        <v>142</v>
      </c>
      <c r="AU322" s="163" t="s">
        <v>87</v>
      </c>
      <c r="AV322" s="12" t="s">
        <v>87</v>
      </c>
      <c r="AW322" s="12" t="s">
        <v>41</v>
      </c>
      <c r="AX322" s="12" t="s">
        <v>79</v>
      </c>
      <c r="AY322" s="163" t="s">
        <v>128</v>
      </c>
    </row>
    <row r="323" spans="2:65" s="11" customFormat="1">
      <c r="B323" s="155"/>
      <c r="D323" s="152" t="s">
        <v>142</v>
      </c>
      <c r="E323" s="156" t="s">
        <v>3</v>
      </c>
      <c r="F323" s="157" t="s">
        <v>193</v>
      </c>
      <c r="H323" s="156" t="s">
        <v>3</v>
      </c>
      <c r="I323" s="158"/>
      <c r="L323" s="155"/>
      <c r="M323" s="159"/>
      <c r="N323" s="160"/>
      <c r="O323" s="160"/>
      <c r="P323" s="160"/>
      <c r="Q323" s="160"/>
      <c r="R323" s="160"/>
      <c r="S323" s="160"/>
      <c r="T323" s="161"/>
      <c r="AT323" s="156" t="s">
        <v>142</v>
      </c>
      <c r="AU323" s="156" t="s">
        <v>87</v>
      </c>
      <c r="AV323" s="11" t="s">
        <v>22</v>
      </c>
      <c r="AW323" s="11" t="s">
        <v>41</v>
      </c>
      <c r="AX323" s="11" t="s">
        <v>79</v>
      </c>
      <c r="AY323" s="156" t="s">
        <v>128</v>
      </c>
    </row>
    <row r="324" spans="2:65" s="11" customFormat="1">
      <c r="B324" s="155"/>
      <c r="D324" s="152" t="s">
        <v>142</v>
      </c>
      <c r="E324" s="156" t="s">
        <v>3</v>
      </c>
      <c r="F324" s="157" t="s">
        <v>267</v>
      </c>
      <c r="H324" s="156" t="s">
        <v>3</v>
      </c>
      <c r="I324" s="158"/>
      <c r="L324" s="155"/>
      <c r="M324" s="159"/>
      <c r="N324" s="160"/>
      <c r="O324" s="160"/>
      <c r="P324" s="160"/>
      <c r="Q324" s="160"/>
      <c r="R324" s="160"/>
      <c r="S324" s="160"/>
      <c r="T324" s="161"/>
      <c r="AT324" s="156" t="s">
        <v>142</v>
      </c>
      <c r="AU324" s="156" t="s">
        <v>87</v>
      </c>
      <c r="AV324" s="11" t="s">
        <v>22</v>
      </c>
      <c r="AW324" s="11" t="s">
        <v>41</v>
      </c>
      <c r="AX324" s="11" t="s">
        <v>79</v>
      </c>
      <c r="AY324" s="156" t="s">
        <v>128</v>
      </c>
    </row>
    <row r="325" spans="2:65" s="12" customFormat="1">
      <c r="B325" s="162"/>
      <c r="D325" s="152" t="s">
        <v>142</v>
      </c>
      <c r="E325" s="163" t="s">
        <v>3</v>
      </c>
      <c r="F325" s="164" t="s">
        <v>268</v>
      </c>
      <c r="H325" s="165">
        <v>100.35</v>
      </c>
      <c r="I325" s="166"/>
      <c r="L325" s="162"/>
      <c r="M325" s="167"/>
      <c r="N325" s="168"/>
      <c r="O325" s="168"/>
      <c r="P325" s="168"/>
      <c r="Q325" s="168"/>
      <c r="R325" s="168"/>
      <c r="S325" s="168"/>
      <c r="T325" s="169"/>
      <c r="AT325" s="163" t="s">
        <v>142</v>
      </c>
      <c r="AU325" s="163" t="s">
        <v>87</v>
      </c>
      <c r="AV325" s="12" t="s">
        <v>87</v>
      </c>
      <c r="AW325" s="12" t="s">
        <v>41</v>
      </c>
      <c r="AX325" s="12" t="s">
        <v>79</v>
      </c>
      <c r="AY325" s="163" t="s">
        <v>128</v>
      </c>
    </row>
    <row r="326" spans="2:65" s="11" customFormat="1">
      <c r="B326" s="155"/>
      <c r="D326" s="152" t="s">
        <v>142</v>
      </c>
      <c r="E326" s="156" t="s">
        <v>3</v>
      </c>
      <c r="F326" s="157" t="s">
        <v>269</v>
      </c>
      <c r="H326" s="156" t="s">
        <v>3</v>
      </c>
      <c r="I326" s="158"/>
      <c r="L326" s="155"/>
      <c r="M326" s="159"/>
      <c r="N326" s="160"/>
      <c r="O326" s="160"/>
      <c r="P326" s="160"/>
      <c r="Q326" s="160"/>
      <c r="R326" s="160"/>
      <c r="S326" s="160"/>
      <c r="T326" s="161"/>
      <c r="AT326" s="156" t="s">
        <v>142</v>
      </c>
      <c r="AU326" s="156" t="s">
        <v>87</v>
      </c>
      <c r="AV326" s="11" t="s">
        <v>22</v>
      </c>
      <c r="AW326" s="11" t="s">
        <v>41</v>
      </c>
      <c r="AX326" s="11" t="s">
        <v>79</v>
      </c>
      <c r="AY326" s="156" t="s">
        <v>128</v>
      </c>
    </row>
    <row r="327" spans="2:65" s="12" customFormat="1">
      <c r="B327" s="162"/>
      <c r="D327" s="152" t="s">
        <v>142</v>
      </c>
      <c r="E327" s="163" t="s">
        <v>3</v>
      </c>
      <c r="F327" s="164" t="s">
        <v>270</v>
      </c>
      <c r="H327" s="165">
        <v>6.7</v>
      </c>
      <c r="I327" s="166"/>
      <c r="L327" s="162"/>
      <c r="M327" s="167"/>
      <c r="N327" s="168"/>
      <c r="O327" s="168"/>
      <c r="P327" s="168"/>
      <c r="Q327" s="168"/>
      <c r="R327" s="168"/>
      <c r="S327" s="168"/>
      <c r="T327" s="169"/>
      <c r="AT327" s="163" t="s">
        <v>142</v>
      </c>
      <c r="AU327" s="163" t="s">
        <v>87</v>
      </c>
      <c r="AV327" s="12" t="s">
        <v>87</v>
      </c>
      <c r="AW327" s="12" t="s">
        <v>41</v>
      </c>
      <c r="AX327" s="12" t="s">
        <v>79</v>
      </c>
      <c r="AY327" s="163" t="s">
        <v>128</v>
      </c>
    </row>
    <row r="328" spans="2:65" s="11" customFormat="1">
      <c r="B328" s="155"/>
      <c r="D328" s="152" t="s">
        <v>142</v>
      </c>
      <c r="E328" s="156" t="s">
        <v>3</v>
      </c>
      <c r="F328" s="157" t="s">
        <v>271</v>
      </c>
      <c r="H328" s="156" t="s">
        <v>3</v>
      </c>
      <c r="I328" s="158"/>
      <c r="L328" s="155"/>
      <c r="M328" s="159"/>
      <c r="N328" s="160"/>
      <c r="O328" s="160"/>
      <c r="P328" s="160"/>
      <c r="Q328" s="160"/>
      <c r="R328" s="160"/>
      <c r="S328" s="160"/>
      <c r="T328" s="161"/>
      <c r="AT328" s="156" t="s">
        <v>142</v>
      </c>
      <c r="AU328" s="156" t="s">
        <v>87</v>
      </c>
      <c r="AV328" s="11" t="s">
        <v>22</v>
      </c>
      <c r="AW328" s="11" t="s">
        <v>41</v>
      </c>
      <c r="AX328" s="11" t="s">
        <v>79</v>
      </c>
      <c r="AY328" s="156" t="s">
        <v>128</v>
      </c>
    </row>
    <row r="329" spans="2:65" s="12" customFormat="1">
      <c r="B329" s="162"/>
      <c r="D329" s="152" t="s">
        <v>142</v>
      </c>
      <c r="E329" s="163" t="s">
        <v>3</v>
      </c>
      <c r="F329" s="164" t="s">
        <v>272</v>
      </c>
      <c r="H329" s="165">
        <v>19.5</v>
      </c>
      <c r="I329" s="166"/>
      <c r="L329" s="162"/>
      <c r="M329" s="167"/>
      <c r="N329" s="168"/>
      <c r="O329" s="168"/>
      <c r="P329" s="168"/>
      <c r="Q329" s="168"/>
      <c r="R329" s="168"/>
      <c r="S329" s="168"/>
      <c r="T329" s="169"/>
      <c r="AT329" s="163" t="s">
        <v>142</v>
      </c>
      <c r="AU329" s="163" t="s">
        <v>87</v>
      </c>
      <c r="AV329" s="12" t="s">
        <v>87</v>
      </c>
      <c r="AW329" s="12" t="s">
        <v>41</v>
      </c>
      <c r="AX329" s="12" t="s">
        <v>79</v>
      </c>
      <c r="AY329" s="163" t="s">
        <v>128</v>
      </c>
    </row>
    <row r="330" spans="2:65" s="13" customFormat="1">
      <c r="B330" s="170"/>
      <c r="D330" s="152" t="s">
        <v>142</v>
      </c>
      <c r="E330" s="171" t="s">
        <v>3</v>
      </c>
      <c r="F330" s="172" t="s">
        <v>145</v>
      </c>
      <c r="H330" s="173">
        <v>422.59999999999997</v>
      </c>
      <c r="I330" s="174"/>
      <c r="L330" s="170"/>
      <c r="M330" s="175"/>
      <c r="N330" s="176"/>
      <c r="O330" s="176"/>
      <c r="P330" s="176"/>
      <c r="Q330" s="176"/>
      <c r="R330" s="176"/>
      <c r="S330" s="176"/>
      <c r="T330" s="177"/>
      <c r="AT330" s="171" t="s">
        <v>142</v>
      </c>
      <c r="AU330" s="171" t="s">
        <v>87</v>
      </c>
      <c r="AV330" s="13" t="s">
        <v>93</v>
      </c>
      <c r="AW330" s="13" t="s">
        <v>41</v>
      </c>
      <c r="AX330" s="13" t="s">
        <v>22</v>
      </c>
      <c r="AY330" s="171" t="s">
        <v>128</v>
      </c>
    </row>
    <row r="331" spans="2:65" s="1" customFormat="1" ht="16.5" customHeight="1">
      <c r="B331" s="139"/>
      <c r="C331" s="140" t="s">
        <v>302</v>
      </c>
      <c r="D331" s="140" t="s">
        <v>131</v>
      </c>
      <c r="E331" s="141" t="s">
        <v>303</v>
      </c>
      <c r="F331" s="142" t="s">
        <v>304</v>
      </c>
      <c r="G331" s="143" t="s">
        <v>250</v>
      </c>
      <c r="H331" s="144">
        <v>422.6</v>
      </c>
      <c r="I331" s="145"/>
      <c r="J331" s="146">
        <f>ROUND(I331*H331,2)</f>
        <v>0</v>
      </c>
      <c r="K331" s="142" t="s">
        <v>135</v>
      </c>
      <c r="L331" s="31"/>
      <c r="M331" s="147" t="s">
        <v>3</v>
      </c>
      <c r="N331" s="148" t="s">
        <v>50</v>
      </c>
      <c r="O331" s="50"/>
      <c r="P331" s="149">
        <f>O331*H331</f>
        <v>0</v>
      </c>
      <c r="Q331" s="149">
        <v>0</v>
      </c>
      <c r="R331" s="149">
        <f>Q331*H331</f>
        <v>0</v>
      </c>
      <c r="S331" s="149">
        <v>0</v>
      </c>
      <c r="T331" s="150">
        <f>S331*H331</f>
        <v>0</v>
      </c>
      <c r="AR331" s="17" t="s">
        <v>168</v>
      </c>
      <c r="AT331" s="17" t="s">
        <v>131</v>
      </c>
      <c r="AU331" s="17" t="s">
        <v>87</v>
      </c>
      <c r="AY331" s="17" t="s">
        <v>128</v>
      </c>
      <c r="BE331" s="151">
        <f>IF(N331="základní",J331,0)</f>
        <v>0</v>
      </c>
      <c r="BF331" s="151">
        <f>IF(N331="snížená",J331,0)</f>
        <v>0</v>
      </c>
      <c r="BG331" s="151">
        <f>IF(N331="zákl. přenesená",J331,0)</f>
        <v>0</v>
      </c>
      <c r="BH331" s="151">
        <f>IF(N331="sníž. přenesená",J331,0)</f>
        <v>0</v>
      </c>
      <c r="BI331" s="151">
        <f>IF(N331="nulová",J331,0)</f>
        <v>0</v>
      </c>
      <c r="BJ331" s="17" t="s">
        <v>22</v>
      </c>
      <c r="BK331" s="151">
        <f>ROUND(I331*H331,2)</f>
        <v>0</v>
      </c>
      <c r="BL331" s="17" t="s">
        <v>168</v>
      </c>
      <c r="BM331" s="17" t="s">
        <v>305</v>
      </c>
    </row>
    <row r="332" spans="2:65" s="1" customFormat="1" ht="57.6">
      <c r="B332" s="31"/>
      <c r="D332" s="152" t="s">
        <v>137</v>
      </c>
      <c r="F332" s="153" t="s">
        <v>306</v>
      </c>
      <c r="I332" s="85"/>
      <c r="L332" s="31"/>
      <c r="M332" s="154"/>
      <c r="N332" s="50"/>
      <c r="O332" s="50"/>
      <c r="P332" s="50"/>
      <c r="Q332" s="50"/>
      <c r="R332" s="50"/>
      <c r="S332" s="50"/>
      <c r="T332" s="51"/>
      <c r="AT332" s="17" t="s">
        <v>137</v>
      </c>
      <c r="AU332" s="17" t="s">
        <v>87</v>
      </c>
    </row>
    <row r="333" spans="2:65" s="11" customFormat="1">
      <c r="B333" s="155"/>
      <c r="D333" s="152" t="s">
        <v>142</v>
      </c>
      <c r="E333" s="156" t="s">
        <v>3</v>
      </c>
      <c r="F333" s="157" t="s">
        <v>170</v>
      </c>
      <c r="H333" s="156" t="s">
        <v>3</v>
      </c>
      <c r="I333" s="158"/>
      <c r="L333" s="155"/>
      <c r="M333" s="159"/>
      <c r="N333" s="160"/>
      <c r="O333" s="160"/>
      <c r="P333" s="160"/>
      <c r="Q333" s="160"/>
      <c r="R333" s="160"/>
      <c r="S333" s="160"/>
      <c r="T333" s="161"/>
      <c r="AT333" s="156" t="s">
        <v>142</v>
      </c>
      <c r="AU333" s="156" t="s">
        <v>87</v>
      </c>
      <c r="AV333" s="11" t="s">
        <v>22</v>
      </c>
      <c r="AW333" s="11" t="s">
        <v>41</v>
      </c>
      <c r="AX333" s="11" t="s">
        <v>79</v>
      </c>
      <c r="AY333" s="156" t="s">
        <v>128</v>
      </c>
    </row>
    <row r="334" spans="2:65" s="11" customFormat="1">
      <c r="B334" s="155"/>
      <c r="D334" s="152" t="s">
        <v>142</v>
      </c>
      <c r="E334" s="156" t="s">
        <v>3</v>
      </c>
      <c r="F334" s="157" t="s">
        <v>171</v>
      </c>
      <c r="H334" s="156" t="s">
        <v>3</v>
      </c>
      <c r="I334" s="158"/>
      <c r="L334" s="155"/>
      <c r="M334" s="159"/>
      <c r="N334" s="160"/>
      <c r="O334" s="160"/>
      <c r="P334" s="160"/>
      <c r="Q334" s="160"/>
      <c r="R334" s="160"/>
      <c r="S334" s="160"/>
      <c r="T334" s="161"/>
      <c r="AT334" s="156" t="s">
        <v>142</v>
      </c>
      <c r="AU334" s="156" t="s">
        <v>87</v>
      </c>
      <c r="AV334" s="11" t="s">
        <v>22</v>
      </c>
      <c r="AW334" s="11" t="s">
        <v>41</v>
      </c>
      <c r="AX334" s="11" t="s">
        <v>79</v>
      </c>
      <c r="AY334" s="156" t="s">
        <v>128</v>
      </c>
    </row>
    <row r="335" spans="2:65" s="12" customFormat="1">
      <c r="B335" s="162"/>
      <c r="D335" s="152" t="s">
        <v>142</v>
      </c>
      <c r="E335" s="163" t="s">
        <v>3</v>
      </c>
      <c r="F335" s="164" t="s">
        <v>252</v>
      </c>
      <c r="H335" s="165">
        <v>20.95</v>
      </c>
      <c r="I335" s="166"/>
      <c r="L335" s="162"/>
      <c r="M335" s="167"/>
      <c r="N335" s="168"/>
      <c r="O335" s="168"/>
      <c r="P335" s="168"/>
      <c r="Q335" s="168"/>
      <c r="R335" s="168"/>
      <c r="S335" s="168"/>
      <c r="T335" s="169"/>
      <c r="AT335" s="163" t="s">
        <v>142</v>
      </c>
      <c r="AU335" s="163" t="s">
        <v>87</v>
      </c>
      <c r="AV335" s="12" t="s">
        <v>87</v>
      </c>
      <c r="AW335" s="12" t="s">
        <v>41</v>
      </c>
      <c r="AX335" s="12" t="s">
        <v>79</v>
      </c>
      <c r="AY335" s="163" t="s">
        <v>128</v>
      </c>
    </row>
    <row r="336" spans="2:65" s="11" customFormat="1">
      <c r="B336" s="155"/>
      <c r="D336" s="152" t="s">
        <v>142</v>
      </c>
      <c r="E336" s="156" t="s">
        <v>3</v>
      </c>
      <c r="F336" s="157" t="s">
        <v>174</v>
      </c>
      <c r="H336" s="156" t="s">
        <v>3</v>
      </c>
      <c r="I336" s="158"/>
      <c r="L336" s="155"/>
      <c r="M336" s="159"/>
      <c r="N336" s="160"/>
      <c r="O336" s="160"/>
      <c r="P336" s="160"/>
      <c r="Q336" s="160"/>
      <c r="R336" s="160"/>
      <c r="S336" s="160"/>
      <c r="T336" s="161"/>
      <c r="AT336" s="156" t="s">
        <v>142</v>
      </c>
      <c r="AU336" s="156" t="s">
        <v>87</v>
      </c>
      <c r="AV336" s="11" t="s">
        <v>22</v>
      </c>
      <c r="AW336" s="11" t="s">
        <v>41</v>
      </c>
      <c r="AX336" s="11" t="s">
        <v>79</v>
      </c>
      <c r="AY336" s="156" t="s">
        <v>128</v>
      </c>
    </row>
    <row r="337" spans="2:51" s="12" customFormat="1">
      <c r="B337" s="162"/>
      <c r="D337" s="152" t="s">
        <v>142</v>
      </c>
      <c r="E337" s="163" t="s">
        <v>3</v>
      </c>
      <c r="F337" s="164" t="s">
        <v>253</v>
      </c>
      <c r="H337" s="165">
        <v>11.5</v>
      </c>
      <c r="I337" s="166"/>
      <c r="L337" s="162"/>
      <c r="M337" s="167"/>
      <c r="N337" s="168"/>
      <c r="O337" s="168"/>
      <c r="P337" s="168"/>
      <c r="Q337" s="168"/>
      <c r="R337" s="168"/>
      <c r="S337" s="168"/>
      <c r="T337" s="169"/>
      <c r="AT337" s="163" t="s">
        <v>142</v>
      </c>
      <c r="AU337" s="163" t="s">
        <v>87</v>
      </c>
      <c r="AV337" s="12" t="s">
        <v>87</v>
      </c>
      <c r="AW337" s="12" t="s">
        <v>41</v>
      </c>
      <c r="AX337" s="12" t="s">
        <v>79</v>
      </c>
      <c r="AY337" s="163" t="s">
        <v>128</v>
      </c>
    </row>
    <row r="338" spans="2:51" s="11" customFormat="1">
      <c r="B338" s="155"/>
      <c r="D338" s="152" t="s">
        <v>142</v>
      </c>
      <c r="E338" s="156" t="s">
        <v>3</v>
      </c>
      <c r="F338" s="157" t="s">
        <v>175</v>
      </c>
      <c r="H338" s="156" t="s">
        <v>3</v>
      </c>
      <c r="I338" s="158"/>
      <c r="L338" s="155"/>
      <c r="M338" s="159"/>
      <c r="N338" s="160"/>
      <c r="O338" s="160"/>
      <c r="P338" s="160"/>
      <c r="Q338" s="160"/>
      <c r="R338" s="160"/>
      <c r="S338" s="160"/>
      <c r="T338" s="161"/>
      <c r="AT338" s="156" t="s">
        <v>142</v>
      </c>
      <c r="AU338" s="156" t="s">
        <v>87</v>
      </c>
      <c r="AV338" s="11" t="s">
        <v>22</v>
      </c>
      <c r="AW338" s="11" t="s">
        <v>41</v>
      </c>
      <c r="AX338" s="11" t="s">
        <v>79</v>
      </c>
      <c r="AY338" s="156" t="s">
        <v>128</v>
      </c>
    </row>
    <row r="339" spans="2:51" s="12" customFormat="1">
      <c r="B339" s="162"/>
      <c r="D339" s="152" t="s">
        <v>142</v>
      </c>
      <c r="E339" s="163" t="s">
        <v>3</v>
      </c>
      <c r="F339" s="164" t="s">
        <v>254</v>
      </c>
      <c r="H339" s="165">
        <v>20</v>
      </c>
      <c r="I339" s="166"/>
      <c r="L339" s="162"/>
      <c r="M339" s="167"/>
      <c r="N339" s="168"/>
      <c r="O339" s="168"/>
      <c r="P339" s="168"/>
      <c r="Q339" s="168"/>
      <c r="R339" s="168"/>
      <c r="S339" s="168"/>
      <c r="T339" s="169"/>
      <c r="AT339" s="163" t="s">
        <v>142</v>
      </c>
      <c r="AU339" s="163" t="s">
        <v>87</v>
      </c>
      <c r="AV339" s="12" t="s">
        <v>87</v>
      </c>
      <c r="AW339" s="12" t="s">
        <v>41</v>
      </c>
      <c r="AX339" s="12" t="s">
        <v>79</v>
      </c>
      <c r="AY339" s="163" t="s">
        <v>128</v>
      </c>
    </row>
    <row r="340" spans="2:51" s="11" customFormat="1">
      <c r="B340" s="155"/>
      <c r="D340" s="152" t="s">
        <v>142</v>
      </c>
      <c r="E340" s="156" t="s">
        <v>3</v>
      </c>
      <c r="F340" s="157" t="s">
        <v>176</v>
      </c>
      <c r="H340" s="156" t="s">
        <v>3</v>
      </c>
      <c r="I340" s="158"/>
      <c r="L340" s="155"/>
      <c r="M340" s="159"/>
      <c r="N340" s="160"/>
      <c r="O340" s="160"/>
      <c r="P340" s="160"/>
      <c r="Q340" s="160"/>
      <c r="R340" s="160"/>
      <c r="S340" s="160"/>
      <c r="T340" s="161"/>
      <c r="AT340" s="156" t="s">
        <v>142</v>
      </c>
      <c r="AU340" s="156" t="s">
        <v>87</v>
      </c>
      <c r="AV340" s="11" t="s">
        <v>22</v>
      </c>
      <c r="AW340" s="11" t="s">
        <v>41</v>
      </c>
      <c r="AX340" s="11" t="s">
        <v>79</v>
      </c>
      <c r="AY340" s="156" t="s">
        <v>128</v>
      </c>
    </row>
    <row r="341" spans="2:51" s="12" customFormat="1">
      <c r="B341" s="162"/>
      <c r="D341" s="152" t="s">
        <v>142</v>
      </c>
      <c r="E341" s="163" t="s">
        <v>3</v>
      </c>
      <c r="F341" s="164" t="s">
        <v>255</v>
      </c>
      <c r="H341" s="165">
        <v>15</v>
      </c>
      <c r="I341" s="166"/>
      <c r="L341" s="162"/>
      <c r="M341" s="167"/>
      <c r="N341" s="168"/>
      <c r="O341" s="168"/>
      <c r="P341" s="168"/>
      <c r="Q341" s="168"/>
      <c r="R341" s="168"/>
      <c r="S341" s="168"/>
      <c r="T341" s="169"/>
      <c r="AT341" s="163" t="s">
        <v>142</v>
      </c>
      <c r="AU341" s="163" t="s">
        <v>87</v>
      </c>
      <c r="AV341" s="12" t="s">
        <v>87</v>
      </c>
      <c r="AW341" s="12" t="s">
        <v>41</v>
      </c>
      <c r="AX341" s="12" t="s">
        <v>79</v>
      </c>
      <c r="AY341" s="163" t="s">
        <v>128</v>
      </c>
    </row>
    <row r="342" spans="2:51" s="11" customFormat="1">
      <c r="B342" s="155"/>
      <c r="D342" s="152" t="s">
        <v>142</v>
      </c>
      <c r="E342" s="156" t="s">
        <v>3</v>
      </c>
      <c r="F342" s="157" t="s">
        <v>177</v>
      </c>
      <c r="H342" s="156" t="s">
        <v>3</v>
      </c>
      <c r="I342" s="158"/>
      <c r="L342" s="155"/>
      <c r="M342" s="159"/>
      <c r="N342" s="160"/>
      <c r="O342" s="160"/>
      <c r="P342" s="160"/>
      <c r="Q342" s="160"/>
      <c r="R342" s="160"/>
      <c r="S342" s="160"/>
      <c r="T342" s="161"/>
      <c r="AT342" s="156" t="s">
        <v>142</v>
      </c>
      <c r="AU342" s="156" t="s">
        <v>87</v>
      </c>
      <c r="AV342" s="11" t="s">
        <v>22</v>
      </c>
      <c r="AW342" s="11" t="s">
        <v>41</v>
      </c>
      <c r="AX342" s="11" t="s">
        <v>79</v>
      </c>
      <c r="AY342" s="156" t="s">
        <v>128</v>
      </c>
    </row>
    <row r="343" spans="2:51" s="12" customFormat="1">
      <c r="B343" s="162"/>
      <c r="D343" s="152" t="s">
        <v>142</v>
      </c>
      <c r="E343" s="163" t="s">
        <v>3</v>
      </c>
      <c r="F343" s="164" t="s">
        <v>256</v>
      </c>
      <c r="H343" s="165">
        <v>16.149999999999999</v>
      </c>
      <c r="I343" s="166"/>
      <c r="L343" s="162"/>
      <c r="M343" s="167"/>
      <c r="N343" s="168"/>
      <c r="O343" s="168"/>
      <c r="P343" s="168"/>
      <c r="Q343" s="168"/>
      <c r="R343" s="168"/>
      <c r="S343" s="168"/>
      <c r="T343" s="169"/>
      <c r="AT343" s="163" t="s">
        <v>142</v>
      </c>
      <c r="AU343" s="163" t="s">
        <v>87</v>
      </c>
      <c r="AV343" s="12" t="s">
        <v>87</v>
      </c>
      <c r="AW343" s="12" t="s">
        <v>41</v>
      </c>
      <c r="AX343" s="12" t="s">
        <v>79</v>
      </c>
      <c r="AY343" s="163" t="s">
        <v>128</v>
      </c>
    </row>
    <row r="344" spans="2:51" s="11" customFormat="1">
      <c r="B344" s="155"/>
      <c r="D344" s="152" t="s">
        <v>142</v>
      </c>
      <c r="E344" s="156" t="s">
        <v>3</v>
      </c>
      <c r="F344" s="157" t="s">
        <v>178</v>
      </c>
      <c r="H344" s="156" t="s">
        <v>3</v>
      </c>
      <c r="I344" s="158"/>
      <c r="L344" s="155"/>
      <c r="M344" s="159"/>
      <c r="N344" s="160"/>
      <c r="O344" s="160"/>
      <c r="P344" s="160"/>
      <c r="Q344" s="160"/>
      <c r="R344" s="160"/>
      <c r="S344" s="160"/>
      <c r="T344" s="161"/>
      <c r="AT344" s="156" t="s">
        <v>142</v>
      </c>
      <c r="AU344" s="156" t="s">
        <v>87</v>
      </c>
      <c r="AV344" s="11" t="s">
        <v>22</v>
      </c>
      <c r="AW344" s="11" t="s">
        <v>41</v>
      </c>
      <c r="AX344" s="11" t="s">
        <v>79</v>
      </c>
      <c r="AY344" s="156" t="s">
        <v>128</v>
      </c>
    </row>
    <row r="345" spans="2:51" s="12" customFormat="1">
      <c r="B345" s="162"/>
      <c r="D345" s="152" t="s">
        <v>142</v>
      </c>
      <c r="E345" s="163" t="s">
        <v>3</v>
      </c>
      <c r="F345" s="164" t="s">
        <v>257</v>
      </c>
      <c r="H345" s="165">
        <v>15.5</v>
      </c>
      <c r="I345" s="166"/>
      <c r="L345" s="162"/>
      <c r="M345" s="167"/>
      <c r="N345" s="168"/>
      <c r="O345" s="168"/>
      <c r="P345" s="168"/>
      <c r="Q345" s="168"/>
      <c r="R345" s="168"/>
      <c r="S345" s="168"/>
      <c r="T345" s="169"/>
      <c r="AT345" s="163" t="s">
        <v>142</v>
      </c>
      <c r="AU345" s="163" t="s">
        <v>87</v>
      </c>
      <c r="AV345" s="12" t="s">
        <v>87</v>
      </c>
      <c r="AW345" s="12" t="s">
        <v>41</v>
      </c>
      <c r="AX345" s="12" t="s">
        <v>79</v>
      </c>
      <c r="AY345" s="163" t="s">
        <v>128</v>
      </c>
    </row>
    <row r="346" spans="2:51" s="11" customFormat="1">
      <c r="B346" s="155"/>
      <c r="D346" s="152" t="s">
        <v>142</v>
      </c>
      <c r="E346" s="156" t="s">
        <v>3</v>
      </c>
      <c r="F346" s="157" t="s">
        <v>179</v>
      </c>
      <c r="H346" s="156" t="s">
        <v>3</v>
      </c>
      <c r="I346" s="158"/>
      <c r="L346" s="155"/>
      <c r="M346" s="159"/>
      <c r="N346" s="160"/>
      <c r="O346" s="160"/>
      <c r="P346" s="160"/>
      <c r="Q346" s="160"/>
      <c r="R346" s="160"/>
      <c r="S346" s="160"/>
      <c r="T346" s="161"/>
      <c r="AT346" s="156" t="s">
        <v>142</v>
      </c>
      <c r="AU346" s="156" t="s">
        <v>87</v>
      </c>
      <c r="AV346" s="11" t="s">
        <v>22</v>
      </c>
      <c r="AW346" s="11" t="s">
        <v>41</v>
      </c>
      <c r="AX346" s="11" t="s">
        <v>79</v>
      </c>
      <c r="AY346" s="156" t="s">
        <v>128</v>
      </c>
    </row>
    <row r="347" spans="2:51" s="12" customFormat="1">
      <c r="B347" s="162"/>
      <c r="D347" s="152" t="s">
        <v>142</v>
      </c>
      <c r="E347" s="163" t="s">
        <v>3</v>
      </c>
      <c r="F347" s="164" t="s">
        <v>258</v>
      </c>
      <c r="H347" s="165">
        <v>31</v>
      </c>
      <c r="I347" s="166"/>
      <c r="L347" s="162"/>
      <c r="M347" s="167"/>
      <c r="N347" s="168"/>
      <c r="O347" s="168"/>
      <c r="P347" s="168"/>
      <c r="Q347" s="168"/>
      <c r="R347" s="168"/>
      <c r="S347" s="168"/>
      <c r="T347" s="169"/>
      <c r="AT347" s="163" t="s">
        <v>142</v>
      </c>
      <c r="AU347" s="163" t="s">
        <v>87</v>
      </c>
      <c r="AV347" s="12" t="s">
        <v>87</v>
      </c>
      <c r="AW347" s="12" t="s">
        <v>41</v>
      </c>
      <c r="AX347" s="12" t="s">
        <v>79</v>
      </c>
      <c r="AY347" s="163" t="s">
        <v>128</v>
      </c>
    </row>
    <row r="348" spans="2:51" s="11" customFormat="1">
      <c r="B348" s="155"/>
      <c r="D348" s="152" t="s">
        <v>142</v>
      </c>
      <c r="E348" s="156" t="s">
        <v>3</v>
      </c>
      <c r="F348" s="157" t="s">
        <v>180</v>
      </c>
      <c r="H348" s="156" t="s">
        <v>3</v>
      </c>
      <c r="I348" s="158"/>
      <c r="L348" s="155"/>
      <c r="M348" s="159"/>
      <c r="N348" s="160"/>
      <c r="O348" s="160"/>
      <c r="P348" s="160"/>
      <c r="Q348" s="160"/>
      <c r="R348" s="160"/>
      <c r="S348" s="160"/>
      <c r="T348" s="161"/>
      <c r="AT348" s="156" t="s">
        <v>142</v>
      </c>
      <c r="AU348" s="156" t="s">
        <v>87</v>
      </c>
      <c r="AV348" s="11" t="s">
        <v>22</v>
      </c>
      <c r="AW348" s="11" t="s">
        <v>41</v>
      </c>
      <c r="AX348" s="11" t="s">
        <v>79</v>
      </c>
      <c r="AY348" s="156" t="s">
        <v>128</v>
      </c>
    </row>
    <row r="349" spans="2:51" s="12" customFormat="1">
      <c r="B349" s="162"/>
      <c r="D349" s="152" t="s">
        <v>142</v>
      </c>
      <c r="E349" s="163" t="s">
        <v>3</v>
      </c>
      <c r="F349" s="164" t="s">
        <v>259</v>
      </c>
      <c r="H349" s="165">
        <v>10.6</v>
      </c>
      <c r="I349" s="166"/>
      <c r="L349" s="162"/>
      <c r="M349" s="167"/>
      <c r="N349" s="168"/>
      <c r="O349" s="168"/>
      <c r="P349" s="168"/>
      <c r="Q349" s="168"/>
      <c r="R349" s="168"/>
      <c r="S349" s="168"/>
      <c r="T349" s="169"/>
      <c r="AT349" s="163" t="s">
        <v>142</v>
      </c>
      <c r="AU349" s="163" t="s">
        <v>87</v>
      </c>
      <c r="AV349" s="12" t="s">
        <v>87</v>
      </c>
      <c r="AW349" s="12" t="s">
        <v>41</v>
      </c>
      <c r="AX349" s="12" t="s">
        <v>79</v>
      </c>
      <c r="AY349" s="163" t="s">
        <v>128</v>
      </c>
    </row>
    <row r="350" spans="2:51" s="11" customFormat="1">
      <c r="B350" s="155"/>
      <c r="D350" s="152" t="s">
        <v>142</v>
      </c>
      <c r="E350" s="156" t="s">
        <v>3</v>
      </c>
      <c r="F350" s="157" t="s">
        <v>181</v>
      </c>
      <c r="H350" s="156" t="s">
        <v>3</v>
      </c>
      <c r="I350" s="158"/>
      <c r="L350" s="155"/>
      <c r="M350" s="159"/>
      <c r="N350" s="160"/>
      <c r="O350" s="160"/>
      <c r="P350" s="160"/>
      <c r="Q350" s="160"/>
      <c r="R350" s="160"/>
      <c r="S350" s="160"/>
      <c r="T350" s="161"/>
      <c r="AT350" s="156" t="s">
        <v>142</v>
      </c>
      <c r="AU350" s="156" t="s">
        <v>87</v>
      </c>
      <c r="AV350" s="11" t="s">
        <v>22</v>
      </c>
      <c r="AW350" s="11" t="s">
        <v>41</v>
      </c>
      <c r="AX350" s="11" t="s">
        <v>79</v>
      </c>
      <c r="AY350" s="156" t="s">
        <v>128</v>
      </c>
    </row>
    <row r="351" spans="2:51" s="12" customFormat="1">
      <c r="B351" s="162"/>
      <c r="D351" s="152" t="s">
        <v>142</v>
      </c>
      <c r="E351" s="163" t="s">
        <v>3</v>
      </c>
      <c r="F351" s="164" t="s">
        <v>260</v>
      </c>
      <c r="H351" s="165">
        <v>14.05</v>
      </c>
      <c r="I351" s="166"/>
      <c r="L351" s="162"/>
      <c r="M351" s="167"/>
      <c r="N351" s="168"/>
      <c r="O351" s="168"/>
      <c r="P351" s="168"/>
      <c r="Q351" s="168"/>
      <c r="R351" s="168"/>
      <c r="S351" s="168"/>
      <c r="T351" s="169"/>
      <c r="AT351" s="163" t="s">
        <v>142</v>
      </c>
      <c r="AU351" s="163" t="s">
        <v>87</v>
      </c>
      <c r="AV351" s="12" t="s">
        <v>87</v>
      </c>
      <c r="AW351" s="12" t="s">
        <v>41</v>
      </c>
      <c r="AX351" s="12" t="s">
        <v>79</v>
      </c>
      <c r="AY351" s="163" t="s">
        <v>128</v>
      </c>
    </row>
    <row r="352" spans="2:51" s="11" customFormat="1">
      <c r="B352" s="155"/>
      <c r="D352" s="152" t="s">
        <v>142</v>
      </c>
      <c r="E352" s="156" t="s">
        <v>3</v>
      </c>
      <c r="F352" s="157" t="s">
        <v>218</v>
      </c>
      <c r="H352" s="156" t="s">
        <v>3</v>
      </c>
      <c r="I352" s="158"/>
      <c r="L352" s="155"/>
      <c r="M352" s="159"/>
      <c r="N352" s="160"/>
      <c r="O352" s="160"/>
      <c r="P352" s="160"/>
      <c r="Q352" s="160"/>
      <c r="R352" s="160"/>
      <c r="S352" s="160"/>
      <c r="T352" s="161"/>
      <c r="AT352" s="156" t="s">
        <v>142</v>
      </c>
      <c r="AU352" s="156" t="s">
        <v>87</v>
      </c>
      <c r="AV352" s="11" t="s">
        <v>22</v>
      </c>
      <c r="AW352" s="11" t="s">
        <v>41</v>
      </c>
      <c r="AX352" s="11" t="s">
        <v>79</v>
      </c>
      <c r="AY352" s="156" t="s">
        <v>128</v>
      </c>
    </row>
    <row r="353" spans="2:51" s="11" customFormat="1">
      <c r="B353" s="155"/>
      <c r="D353" s="152" t="s">
        <v>142</v>
      </c>
      <c r="E353" s="156" t="s">
        <v>3</v>
      </c>
      <c r="F353" s="157" t="s">
        <v>184</v>
      </c>
      <c r="H353" s="156" t="s">
        <v>3</v>
      </c>
      <c r="I353" s="158"/>
      <c r="L353" s="155"/>
      <c r="M353" s="159"/>
      <c r="N353" s="160"/>
      <c r="O353" s="160"/>
      <c r="P353" s="160"/>
      <c r="Q353" s="160"/>
      <c r="R353" s="160"/>
      <c r="S353" s="160"/>
      <c r="T353" s="161"/>
      <c r="AT353" s="156" t="s">
        <v>142</v>
      </c>
      <c r="AU353" s="156" t="s">
        <v>87</v>
      </c>
      <c r="AV353" s="11" t="s">
        <v>22</v>
      </c>
      <c r="AW353" s="11" t="s">
        <v>41</v>
      </c>
      <c r="AX353" s="11" t="s">
        <v>79</v>
      </c>
      <c r="AY353" s="156" t="s">
        <v>128</v>
      </c>
    </row>
    <row r="354" spans="2:51" s="12" customFormat="1">
      <c r="B354" s="162"/>
      <c r="D354" s="152" t="s">
        <v>142</v>
      </c>
      <c r="E354" s="163" t="s">
        <v>3</v>
      </c>
      <c r="F354" s="164" t="s">
        <v>261</v>
      </c>
      <c r="H354" s="165">
        <v>40.9</v>
      </c>
      <c r="I354" s="166"/>
      <c r="L354" s="162"/>
      <c r="M354" s="167"/>
      <c r="N354" s="168"/>
      <c r="O354" s="168"/>
      <c r="P354" s="168"/>
      <c r="Q354" s="168"/>
      <c r="R354" s="168"/>
      <c r="S354" s="168"/>
      <c r="T354" s="169"/>
      <c r="AT354" s="163" t="s">
        <v>142</v>
      </c>
      <c r="AU354" s="163" t="s">
        <v>87</v>
      </c>
      <c r="AV354" s="12" t="s">
        <v>87</v>
      </c>
      <c r="AW354" s="12" t="s">
        <v>41</v>
      </c>
      <c r="AX354" s="12" t="s">
        <v>79</v>
      </c>
      <c r="AY354" s="163" t="s">
        <v>128</v>
      </c>
    </row>
    <row r="355" spans="2:51" s="11" customFormat="1">
      <c r="B355" s="155"/>
      <c r="D355" s="152" t="s">
        <v>142</v>
      </c>
      <c r="E355" s="156" t="s">
        <v>3</v>
      </c>
      <c r="F355" s="157" t="s">
        <v>186</v>
      </c>
      <c r="H355" s="156" t="s">
        <v>3</v>
      </c>
      <c r="I355" s="158"/>
      <c r="L355" s="155"/>
      <c r="M355" s="159"/>
      <c r="N355" s="160"/>
      <c r="O355" s="160"/>
      <c r="P355" s="160"/>
      <c r="Q355" s="160"/>
      <c r="R355" s="160"/>
      <c r="S355" s="160"/>
      <c r="T355" s="161"/>
      <c r="AT355" s="156" t="s">
        <v>142</v>
      </c>
      <c r="AU355" s="156" t="s">
        <v>87</v>
      </c>
      <c r="AV355" s="11" t="s">
        <v>22</v>
      </c>
      <c r="AW355" s="11" t="s">
        <v>41</v>
      </c>
      <c r="AX355" s="11" t="s">
        <v>79</v>
      </c>
      <c r="AY355" s="156" t="s">
        <v>128</v>
      </c>
    </row>
    <row r="356" spans="2:51" s="11" customFormat="1">
      <c r="B356" s="155"/>
      <c r="D356" s="152" t="s">
        <v>142</v>
      </c>
      <c r="E356" s="156" t="s">
        <v>3</v>
      </c>
      <c r="F356" s="157" t="s">
        <v>187</v>
      </c>
      <c r="H356" s="156" t="s">
        <v>3</v>
      </c>
      <c r="I356" s="158"/>
      <c r="L356" s="155"/>
      <c r="M356" s="159"/>
      <c r="N356" s="160"/>
      <c r="O356" s="160"/>
      <c r="P356" s="160"/>
      <c r="Q356" s="160"/>
      <c r="R356" s="160"/>
      <c r="S356" s="160"/>
      <c r="T356" s="161"/>
      <c r="AT356" s="156" t="s">
        <v>142</v>
      </c>
      <c r="AU356" s="156" t="s">
        <v>87</v>
      </c>
      <c r="AV356" s="11" t="s">
        <v>22</v>
      </c>
      <c r="AW356" s="11" t="s">
        <v>41</v>
      </c>
      <c r="AX356" s="11" t="s">
        <v>79</v>
      </c>
      <c r="AY356" s="156" t="s">
        <v>128</v>
      </c>
    </row>
    <row r="357" spans="2:51" s="12" customFormat="1">
      <c r="B357" s="162"/>
      <c r="D357" s="152" t="s">
        <v>142</v>
      </c>
      <c r="E357" s="163" t="s">
        <v>3</v>
      </c>
      <c r="F357" s="164" t="s">
        <v>262</v>
      </c>
      <c r="H357" s="165">
        <v>20.75</v>
      </c>
      <c r="I357" s="166"/>
      <c r="L357" s="162"/>
      <c r="M357" s="167"/>
      <c r="N357" s="168"/>
      <c r="O357" s="168"/>
      <c r="P357" s="168"/>
      <c r="Q357" s="168"/>
      <c r="R357" s="168"/>
      <c r="S357" s="168"/>
      <c r="T357" s="169"/>
      <c r="AT357" s="163" t="s">
        <v>142</v>
      </c>
      <c r="AU357" s="163" t="s">
        <v>87</v>
      </c>
      <c r="AV357" s="12" t="s">
        <v>87</v>
      </c>
      <c r="AW357" s="12" t="s">
        <v>41</v>
      </c>
      <c r="AX357" s="12" t="s">
        <v>79</v>
      </c>
      <c r="AY357" s="163" t="s">
        <v>128</v>
      </c>
    </row>
    <row r="358" spans="2:51" s="11" customFormat="1">
      <c r="B358" s="155"/>
      <c r="D358" s="152" t="s">
        <v>142</v>
      </c>
      <c r="E358" s="156" t="s">
        <v>3</v>
      </c>
      <c r="F358" s="157" t="s">
        <v>189</v>
      </c>
      <c r="H358" s="156" t="s">
        <v>3</v>
      </c>
      <c r="I358" s="158"/>
      <c r="L358" s="155"/>
      <c r="M358" s="159"/>
      <c r="N358" s="160"/>
      <c r="O358" s="160"/>
      <c r="P358" s="160"/>
      <c r="Q358" s="160"/>
      <c r="R358" s="160"/>
      <c r="S358" s="160"/>
      <c r="T358" s="161"/>
      <c r="AT358" s="156" t="s">
        <v>142</v>
      </c>
      <c r="AU358" s="156" t="s">
        <v>87</v>
      </c>
      <c r="AV358" s="11" t="s">
        <v>22</v>
      </c>
      <c r="AW358" s="11" t="s">
        <v>41</v>
      </c>
      <c r="AX358" s="11" t="s">
        <v>79</v>
      </c>
      <c r="AY358" s="156" t="s">
        <v>128</v>
      </c>
    </row>
    <row r="359" spans="2:51" s="12" customFormat="1">
      <c r="B359" s="162"/>
      <c r="D359" s="152" t="s">
        <v>142</v>
      </c>
      <c r="E359" s="163" t="s">
        <v>3</v>
      </c>
      <c r="F359" s="164" t="s">
        <v>263</v>
      </c>
      <c r="H359" s="165">
        <v>23.4</v>
      </c>
      <c r="I359" s="166"/>
      <c r="L359" s="162"/>
      <c r="M359" s="167"/>
      <c r="N359" s="168"/>
      <c r="O359" s="168"/>
      <c r="P359" s="168"/>
      <c r="Q359" s="168"/>
      <c r="R359" s="168"/>
      <c r="S359" s="168"/>
      <c r="T359" s="169"/>
      <c r="AT359" s="163" t="s">
        <v>142</v>
      </c>
      <c r="AU359" s="163" t="s">
        <v>87</v>
      </c>
      <c r="AV359" s="12" t="s">
        <v>87</v>
      </c>
      <c r="AW359" s="12" t="s">
        <v>41</v>
      </c>
      <c r="AX359" s="12" t="s">
        <v>79</v>
      </c>
      <c r="AY359" s="163" t="s">
        <v>128</v>
      </c>
    </row>
    <row r="360" spans="2:51" s="11" customFormat="1">
      <c r="B360" s="155"/>
      <c r="D360" s="152" t="s">
        <v>142</v>
      </c>
      <c r="E360" s="156" t="s">
        <v>3</v>
      </c>
      <c r="F360" s="157" t="s">
        <v>190</v>
      </c>
      <c r="H360" s="156" t="s">
        <v>3</v>
      </c>
      <c r="I360" s="158"/>
      <c r="L360" s="155"/>
      <c r="M360" s="159"/>
      <c r="N360" s="160"/>
      <c r="O360" s="160"/>
      <c r="P360" s="160"/>
      <c r="Q360" s="160"/>
      <c r="R360" s="160"/>
      <c r="S360" s="160"/>
      <c r="T360" s="161"/>
      <c r="AT360" s="156" t="s">
        <v>142</v>
      </c>
      <c r="AU360" s="156" t="s">
        <v>87</v>
      </c>
      <c r="AV360" s="11" t="s">
        <v>22</v>
      </c>
      <c r="AW360" s="11" t="s">
        <v>41</v>
      </c>
      <c r="AX360" s="11" t="s">
        <v>79</v>
      </c>
      <c r="AY360" s="156" t="s">
        <v>128</v>
      </c>
    </row>
    <row r="361" spans="2:51" s="12" customFormat="1">
      <c r="B361" s="162"/>
      <c r="D361" s="152" t="s">
        <v>142</v>
      </c>
      <c r="E361" s="163" t="s">
        <v>3</v>
      </c>
      <c r="F361" s="164" t="s">
        <v>264</v>
      </c>
      <c r="H361" s="165">
        <v>18.399999999999999</v>
      </c>
      <c r="I361" s="166"/>
      <c r="L361" s="162"/>
      <c r="M361" s="167"/>
      <c r="N361" s="168"/>
      <c r="O361" s="168"/>
      <c r="P361" s="168"/>
      <c r="Q361" s="168"/>
      <c r="R361" s="168"/>
      <c r="S361" s="168"/>
      <c r="T361" s="169"/>
      <c r="AT361" s="163" t="s">
        <v>142</v>
      </c>
      <c r="AU361" s="163" t="s">
        <v>87</v>
      </c>
      <c r="AV361" s="12" t="s">
        <v>87</v>
      </c>
      <c r="AW361" s="12" t="s">
        <v>41</v>
      </c>
      <c r="AX361" s="12" t="s">
        <v>79</v>
      </c>
      <c r="AY361" s="163" t="s">
        <v>128</v>
      </c>
    </row>
    <row r="362" spans="2:51" s="11" customFormat="1">
      <c r="B362" s="155"/>
      <c r="D362" s="152" t="s">
        <v>142</v>
      </c>
      <c r="E362" s="156" t="s">
        <v>3</v>
      </c>
      <c r="F362" s="157" t="s">
        <v>191</v>
      </c>
      <c r="H362" s="156" t="s">
        <v>3</v>
      </c>
      <c r="I362" s="158"/>
      <c r="L362" s="155"/>
      <c r="M362" s="159"/>
      <c r="N362" s="160"/>
      <c r="O362" s="160"/>
      <c r="P362" s="160"/>
      <c r="Q362" s="160"/>
      <c r="R362" s="160"/>
      <c r="S362" s="160"/>
      <c r="T362" s="161"/>
      <c r="AT362" s="156" t="s">
        <v>142</v>
      </c>
      <c r="AU362" s="156" t="s">
        <v>87</v>
      </c>
      <c r="AV362" s="11" t="s">
        <v>22</v>
      </c>
      <c r="AW362" s="11" t="s">
        <v>41</v>
      </c>
      <c r="AX362" s="11" t="s">
        <v>79</v>
      </c>
      <c r="AY362" s="156" t="s">
        <v>128</v>
      </c>
    </row>
    <row r="363" spans="2:51" s="12" customFormat="1">
      <c r="B363" s="162"/>
      <c r="D363" s="152" t="s">
        <v>142</v>
      </c>
      <c r="E363" s="163" t="s">
        <v>3</v>
      </c>
      <c r="F363" s="164" t="s">
        <v>265</v>
      </c>
      <c r="H363" s="165">
        <v>21.45</v>
      </c>
      <c r="I363" s="166"/>
      <c r="L363" s="162"/>
      <c r="M363" s="167"/>
      <c r="N363" s="168"/>
      <c r="O363" s="168"/>
      <c r="P363" s="168"/>
      <c r="Q363" s="168"/>
      <c r="R363" s="168"/>
      <c r="S363" s="168"/>
      <c r="T363" s="169"/>
      <c r="AT363" s="163" t="s">
        <v>142</v>
      </c>
      <c r="AU363" s="163" t="s">
        <v>87</v>
      </c>
      <c r="AV363" s="12" t="s">
        <v>87</v>
      </c>
      <c r="AW363" s="12" t="s">
        <v>41</v>
      </c>
      <c r="AX363" s="12" t="s">
        <v>79</v>
      </c>
      <c r="AY363" s="163" t="s">
        <v>128</v>
      </c>
    </row>
    <row r="364" spans="2:51" s="11" customFormat="1">
      <c r="B364" s="155"/>
      <c r="D364" s="152" t="s">
        <v>142</v>
      </c>
      <c r="E364" s="156" t="s">
        <v>3</v>
      </c>
      <c r="F364" s="157" t="s">
        <v>192</v>
      </c>
      <c r="H364" s="156" t="s">
        <v>3</v>
      </c>
      <c r="I364" s="158"/>
      <c r="L364" s="155"/>
      <c r="M364" s="159"/>
      <c r="N364" s="160"/>
      <c r="O364" s="160"/>
      <c r="P364" s="160"/>
      <c r="Q364" s="160"/>
      <c r="R364" s="160"/>
      <c r="S364" s="160"/>
      <c r="T364" s="161"/>
      <c r="AT364" s="156" t="s">
        <v>142</v>
      </c>
      <c r="AU364" s="156" t="s">
        <v>87</v>
      </c>
      <c r="AV364" s="11" t="s">
        <v>22</v>
      </c>
      <c r="AW364" s="11" t="s">
        <v>41</v>
      </c>
      <c r="AX364" s="11" t="s">
        <v>79</v>
      </c>
      <c r="AY364" s="156" t="s">
        <v>128</v>
      </c>
    </row>
    <row r="365" spans="2:51" s="12" customFormat="1">
      <c r="B365" s="162"/>
      <c r="D365" s="152" t="s">
        <v>142</v>
      </c>
      <c r="E365" s="163" t="s">
        <v>3</v>
      </c>
      <c r="F365" s="164" t="s">
        <v>266</v>
      </c>
      <c r="H365" s="165">
        <v>16.399999999999999</v>
      </c>
      <c r="I365" s="166"/>
      <c r="L365" s="162"/>
      <c r="M365" s="167"/>
      <c r="N365" s="168"/>
      <c r="O365" s="168"/>
      <c r="P365" s="168"/>
      <c r="Q365" s="168"/>
      <c r="R365" s="168"/>
      <c r="S365" s="168"/>
      <c r="T365" s="169"/>
      <c r="AT365" s="163" t="s">
        <v>142</v>
      </c>
      <c r="AU365" s="163" t="s">
        <v>87</v>
      </c>
      <c r="AV365" s="12" t="s">
        <v>87</v>
      </c>
      <c r="AW365" s="12" t="s">
        <v>41</v>
      </c>
      <c r="AX365" s="12" t="s">
        <v>79</v>
      </c>
      <c r="AY365" s="163" t="s">
        <v>128</v>
      </c>
    </row>
    <row r="366" spans="2:51" s="11" customFormat="1">
      <c r="B366" s="155"/>
      <c r="D366" s="152" t="s">
        <v>142</v>
      </c>
      <c r="E366" s="156" t="s">
        <v>3</v>
      </c>
      <c r="F366" s="157" t="s">
        <v>193</v>
      </c>
      <c r="H366" s="156" t="s">
        <v>3</v>
      </c>
      <c r="I366" s="158"/>
      <c r="L366" s="155"/>
      <c r="M366" s="159"/>
      <c r="N366" s="160"/>
      <c r="O366" s="160"/>
      <c r="P366" s="160"/>
      <c r="Q366" s="160"/>
      <c r="R366" s="160"/>
      <c r="S366" s="160"/>
      <c r="T366" s="161"/>
      <c r="AT366" s="156" t="s">
        <v>142</v>
      </c>
      <c r="AU366" s="156" t="s">
        <v>87</v>
      </c>
      <c r="AV366" s="11" t="s">
        <v>22</v>
      </c>
      <c r="AW366" s="11" t="s">
        <v>41</v>
      </c>
      <c r="AX366" s="11" t="s">
        <v>79</v>
      </c>
      <c r="AY366" s="156" t="s">
        <v>128</v>
      </c>
    </row>
    <row r="367" spans="2:51" s="11" customFormat="1">
      <c r="B367" s="155"/>
      <c r="D367" s="152" t="s">
        <v>142</v>
      </c>
      <c r="E367" s="156" t="s">
        <v>3</v>
      </c>
      <c r="F367" s="157" t="s">
        <v>267</v>
      </c>
      <c r="H367" s="156" t="s">
        <v>3</v>
      </c>
      <c r="I367" s="158"/>
      <c r="L367" s="155"/>
      <c r="M367" s="159"/>
      <c r="N367" s="160"/>
      <c r="O367" s="160"/>
      <c r="P367" s="160"/>
      <c r="Q367" s="160"/>
      <c r="R367" s="160"/>
      <c r="S367" s="160"/>
      <c r="T367" s="161"/>
      <c r="AT367" s="156" t="s">
        <v>142</v>
      </c>
      <c r="AU367" s="156" t="s">
        <v>87</v>
      </c>
      <c r="AV367" s="11" t="s">
        <v>22</v>
      </c>
      <c r="AW367" s="11" t="s">
        <v>41</v>
      </c>
      <c r="AX367" s="11" t="s">
        <v>79</v>
      </c>
      <c r="AY367" s="156" t="s">
        <v>128</v>
      </c>
    </row>
    <row r="368" spans="2:51" s="12" customFormat="1">
      <c r="B368" s="162"/>
      <c r="D368" s="152" t="s">
        <v>142</v>
      </c>
      <c r="E368" s="163" t="s">
        <v>3</v>
      </c>
      <c r="F368" s="164" t="s">
        <v>268</v>
      </c>
      <c r="H368" s="165">
        <v>100.35</v>
      </c>
      <c r="I368" s="166"/>
      <c r="L368" s="162"/>
      <c r="M368" s="167"/>
      <c r="N368" s="168"/>
      <c r="O368" s="168"/>
      <c r="P368" s="168"/>
      <c r="Q368" s="168"/>
      <c r="R368" s="168"/>
      <c r="S368" s="168"/>
      <c r="T368" s="169"/>
      <c r="AT368" s="163" t="s">
        <v>142</v>
      </c>
      <c r="AU368" s="163" t="s">
        <v>87</v>
      </c>
      <c r="AV368" s="12" t="s">
        <v>87</v>
      </c>
      <c r="AW368" s="12" t="s">
        <v>41</v>
      </c>
      <c r="AX368" s="12" t="s">
        <v>79</v>
      </c>
      <c r="AY368" s="163" t="s">
        <v>128</v>
      </c>
    </row>
    <row r="369" spans="2:65" s="11" customFormat="1">
      <c r="B369" s="155"/>
      <c r="D369" s="152" t="s">
        <v>142</v>
      </c>
      <c r="E369" s="156" t="s">
        <v>3</v>
      </c>
      <c r="F369" s="157" t="s">
        <v>269</v>
      </c>
      <c r="H369" s="156" t="s">
        <v>3</v>
      </c>
      <c r="I369" s="158"/>
      <c r="L369" s="155"/>
      <c r="M369" s="159"/>
      <c r="N369" s="160"/>
      <c r="O369" s="160"/>
      <c r="P369" s="160"/>
      <c r="Q369" s="160"/>
      <c r="R369" s="160"/>
      <c r="S369" s="160"/>
      <c r="T369" s="161"/>
      <c r="AT369" s="156" t="s">
        <v>142</v>
      </c>
      <c r="AU369" s="156" t="s">
        <v>87</v>
      </c>
      <c r="AV369" s="11" t="s">
        <v>22</v>
      </c>
      <c r="AW369" s="11" t="s">
        <v>41</v>
      </c>
      <c r="AX369" s="11" t="s">
        <v>79</v>
      </c>
      <c r="AY369" s="156" t="s">
        <v>128</v>
      </c>
    </row>
    <row r="370" spans="2:65" s="12" customFormat="1">
      <c r="B370" s="162"/>
      <c r="D370" s="152" t="s">
        <v>142</v>
      </c>
      <c r="E370" s="163" t="s">
        <v>3</v>
      </c>
      <c r="F370" s="164" t="s">
        <v>270</v>
      </c>
      <c r="H370" s="165">
        <v>6.7</v>
      </c>
      <c r="I370" s="166"/>
      <c r="L370" s="162"/>
      <c r="M370" s="167"/>
      <c r="N370" s="168"/>
      <c r="O370" s="168"/>
      <c r="P370" s="168"/>
      <c r="Q370" s="168"/>
      <c r="R370" s="168"/>
      <c r="S370" s="168"/>
      <c r="T370" s="169"/>
      <c r="AT370" s="163" t="s">
        <v>142</v>
      </c>
      <c r="AU370" s="163" t="s">
        <v>87</v>
      </c>
      <c r="AV370" s="12" t="s">
        <v>87</v>
      </c>
      <c r="AW370" s="12" t="s">
        <v>41</v>
      </c>
      <c r="AX370" s="12" t="s">
        <v>79</v>
      </c>
      <c r="AY370" s="163" t="s">
        <v>128</v>
      </c>
    </row>
    <row r="371" spans="2:65" s="11" customFormat="1">
      <c r="B371" s="155"/>
      <c r="D371" s="152" t="s">
        <v>142</v>
      </c>
      <c r="E371" s="156" t="s">
        <v>3</v>
      </c>
      <c r="F371" s="157" t="s">
        <v>271</v>
      </c>
      <c r="H371" s="156" t="s">
        <v>3</v>
      </c>
      <c r="I371" s="158"/>
      <c r="L371" s="155"/>
      <c r="M371" s="159"/>
      <c r="N371" s="160"/>
      <c r="O371" s="160"/>
      <c r="P371" s="160"/>
      <c r="Q371" s="160"/>
      <c r="R371" s="160"/>
      <c r="S371" s="160"/>
      <c r="T371" s="161"/>
      <c r="AT371" s="156" t="s">
        <v>142</v>
      </c>
      <c r="AU371" s="156" t="s">
        <v>87</v>
      </c>
      <c r="AV371" s="11" t="s">
        <v>22</v>
      </c>
      <c r="AW371" s="11" t="s">
        <v>41</v>
      </c>
      <c r="AX371" s="11" t="s">
        <v>79</v>
      </c>
      <c r="AY371" s="156" t="s">
        <v>128</v>
      </c>
    </row>
    <row r="372" spans="2:65" s="12" customFormat="1">
      <c r="B372" s="162"/>
      <c r="D372" s="152" t="s">
        <v>142</v>
      </c>
      <c r="E372" s="163" t="s">
        <v>3</v>
      </c>
      <c r="F372" s="164" t="s">
        <v>272</v>
      </c>
      <c r="H372" s="165">
        <v>19.5</v>
      </c>
      <c r="I372" s="166"/>
      <c r="L372" s="162"/>
      <c r="M372" s="167"/>
      <c r="N372" s="168"/>
      <c r="O372" s="168"/>
      <c r="P372" s="168"/>
      <c r="Q372" s="168"/>
      <c r="R372" s="168"/>
      <c r="S372" s="168"/>
      <c r="T372" s="169"/>
      <c r="AT372" s="163" t="s">
        <v>142</v>
      </c>
      <c r="AU372" s="163" t="s">
        <v>87</v>
      </c>
      <c r="AV372" s="12" t="s">
        <v>87</v>
      </c>
      <c r="AW372" s="12" t="s">
        <v>41</v>
      </c>
      <c r="AX372" s="12" t="s">
        <v>79</v>
      </c>
      <c r="AY372" s="163" t="s">
        <v>128</v>
      </c>
    </row>
    <row r="373" spans="2:65" s="13" customFormat="1">
      <c r="B373" s="170"/>
      <c r="D373" s="152" t="s">
        <v>142</v>
      </c>
      <c r="E373" s="171" t="s">
        <v>3</v>
      </c>
      <c r="F373" s="172" t="s">
        <v>145</v>
      </c>
      <c r="H373" s="173">
        <v>422.59999999999997</v>
      </c>
      <c r="I373" s="174"/>
      <c r="L373" s="170"/>
      <c r="M373" s="175"/>
      <c r="N373" s="176"/>
      <c r="O373" s="176"/>
      <c r="P373" s="176"/>
      <c r="Q373" s="176"/>
      <c r="R373" s="176"/>
      <c r="S373" s="176"/>
      <c r="T373" s="177"/>
      <c r="AT373" s="171" t="s">
        <v>142</v>
      </c>
      <c r="AU373" s="171" t="s">
        <v>87</v>
      </c>
      <c r="AV373" s="13" t="s">
        <v>93</v>
      </c>
      <c r="AW373" s="13" t="s">
        <v>41</v>
      </c>
      <c r="AX373" s="13" t="s">
        <v>22</v>
      </c>
      <c r="AY373" s="171" t="s">
        <v>128</v>
      </c>
    </row>
    <row r="374" spans="2:65" s="1" customFormat="1" ht="16.5" customHeight="1">
      <c r="B374" s="139"/>
      <c r="C374" s="140" t="s">
        <v>307</v>
      </c>
      <c r="D374" s="140" t="s">
        <v>131</v>
      </c>
      <c r="E374" s="141" t="s">
        <v>308</v>
      </c>
      <c r="F374" s="142" t="s">
        <v>309</v>
      </c>
      <c r="G374" s="143" t="s">
        <v>250</v>
      </c>
      <c r="H374" s="144">
        <v>845.2</v>
      </c>
      <c r="I374" s="145"/>
      <c r="J374" s="146">
        <f>ROUND(I374*H374,2)</f>
        <v>0</v>
      </c>
      <c r="K374" s="142" t="s">
        <v>135</v>
      </c>
      <c r="L374" s="31"/>
      <c r="M374" s="147" t="s">
        <v>3</v>
      </c>
      <c r="N374" s="148" t="s">
        <v>50</v>
      </c>
      <c r="O374" s="50"/>
      <c r="P374" s="149">
        <f>O374*H374</f>
        <v>0</v>
      </c>
      <c r="Q374" s="149">
        <v>0</v>
      </c>
      <c r="R374" s="149">
        <f>Q374*H374</f>
        <v>0</v>
      </c>
      <c r="S374" s="149">
        <v>0</v>
      </c>
      <c r="T374" s="150">
        <f>S374*H374</f>
        <v>0</v>
      </c>
      <c r="AR374" s="17" t="s">
        <v>168</v>
      </c>
      <c r="AT374" s="17" t="s">
        <v>131</v>
      </c>
      <c r="AU374" s="17" t="s">
        <v>87</v>
      </c>
      <c r="AY374" s="17" t="s">
        <v>128</v>
      </c>
      <c r="BE374" s="151">
        <f>IF(N374="základní",J374,0)</f>
        <v>0</v>
      </c>
      <c r="BF374" s="151">
        <f>IF(N374="snížená",J374,0)</f>
        <v>0</v>
      </c>
      <c r="BG374" s="151">
        <f>IF(N374="zákl. přenesená",J374,0)</f>
        <v>0</v>
      </c>
      <c r="BH374" s="151">
        <f>IF(N374="sníž. přenesená",J374,0)</f>
        <v>0</v>
      </c>
      <c r="BI374" s="151">
        <f>IF(N374="nulová",J374,0)</f>
        <v>0</v>
      </c>
      <c r="BJ374" s="17" t="s">
        <v>22</v>
      </c>
      <c r="BK374" s="151">
        <f>ROUND(I374*H374,2)</f>
        <v>0</v>
      </c>
      <c r="BL374" s="17" t="s">
        <v>168</v>
      </c>
      <c r="BM374" s="17" t="s">
        <v>310</v>
      </c>
    </row>
    <row r="375" spans="2:65" s="1" customFormat="1" ht="57.6">
      <c r="B375" s="31"/>
      <c r="D375" s="152" t="s">
        <v>137</v>
      </c>
      <c r="F375" s="153" t="s">
        <v>306</v>
      </c>
      <c r="I375" s="85"/>
      <c r="L375" s="31"/>
      <c r="M375" s="154"/>
      <c r="N375" s="50"/>
      <c r="O375" s="50"/>
      <c r="P375" s="50"/>
      <c r="Q375" s="50"/>
      <c r="R375" s="50"/>
      <c r="S375" s="50"/>
      <c r="T375" s="51"/>
      <c r="AT375" s="17" t="s">
        <v>137</v>
      </c>
      <c r="AU375" s="17" t="s">
        <v>87</v>
      </c>
    </row>
    <row r="376" spans="2:65" s="11" customFormat="1">
      <c r="B376" s="155"/>
      <c r="D376" s="152" t="s">
        <v>142</v>
      </c>
      <c r="E376" s="156" t="s">
        <v>3</v>
      </c>
      <c r="F376" s="157" t="s">
        <v>170</v>
      </c>
      <c r="H376" s="156" t="s">
        <v>3</v>
      </c>
      <c r="I376" s="158"/>
      <c r="L376" s="155"/>
      <c r="M376" s="159"/>
      <c r="N376" s="160"/>
      <c r="O376" s="160"/>
      <c r="P376" s="160"/>
      <c r="Q376" s="160"/>
      <c r="R376" s="160"/>
      <c r="S376" s="160"/>
      <c r="T376" s="161"/>
      <c r="AT376" s="156" t="s">
        <v>142</v>
      </c>
      <c r="AU376" s="156" t="s">
        <v>87</v>
      </c>
      <c r="AV376" s="11" t="s">
        <v>22</v>
      </c>
      <c r="AW376" s="11" t="s">
        <v>41</v>
      </c>
      <c r="AX376" s="11" t="s">
        <v>79</v>
      </c>
      <c r="AY376" s="156" t="s">
        <v>128</v>
      </c>
    </row>
    <row r="377" spans="2:65" s="11" customFormat="1">
      <c r="B377" s="155"/>
      <c r="D377" s="152" t="s">
        <v>142</v>
      </c>
      <c r="E377" s="156" t="s">
        <v>3</v>
      </c>
      <c r="F377" s="157" t="s">
        <v>171</v>
      </c>
      <c r="H377" s="156" t="s">
        <v>3</v>
      </c>
      <c r="I377" s="158"/>
      <c r="L377" s="155"/>
      <c r="M377" s="159"/>
      <c r="N377" s="160"/>
      <c r="O377" s="160"/>
      <c r="P377" s="160"/>
      <c r="Q377" s="160"/>
      <c r="R377" s="160"/>
      <c r="S377" s="160"/>
      <c r="T377" s="161"/>
      <c r="AT377" s="156" t="s">
        <v>142</v>
      </c>
      <c r="AU377" s="156" t="s">
        <v>87</v>
      </c>
      <c r="AV377" s="11" t="s">
        <v>22</v>
      </c>
      <c r="AW377" s="11" t="s">
        <v>41</v>
      </c>
      <c r="AX377" s="11" t="s">
        <v>79</v>
      </c>
      <c r="AY377" s="156" t="s">
        <v>128</v>
      </c>
    </row>
    <row r="378" spans="2:65" s="12" customFormat="1">
      <c r="B378" s="162"/>
      <c r="D378" s="152" t="s">
        <v>142</v>
      </c>
      <c r="E378" s="163" t="s">
        <v>3</v>
      </c>
      <c r="F378" s="164" t="s">
        <v>311</v>
      </c>
      <c r="H378" s="165">
        <v>41.9</v>
      </c>
      <c r="I378" s="166"/>
      <c r="L378" s="162"/>
      <c r="M378" s="167"/>
      <c r="N378" s="168"/>
      <c r="O378" s="168"/>
      <c r="P378" s="168"/>
      <c r="Q378" s="168"/>
      <c r="R378" s="168"/>
      <c r="S378" s="168"/>
      <c r="T378" s="169"/>
      <c r="AT378" s="163" t="s">
        <v>142</v>
      </c>
      <c r="AU378" s="163" t="s">
        <v>87</v>
      </c>
      <c r="AV378" s="12" t="s">
        <v>87</v>
      </c>
      <c r="AW378" s="12" t="s">
        <v>41</v>
      </c>
      <c r="AX378" s="12" t="s">
        <v>79</v>
      </c>
      <c r="AY378" s="163" t="s">
        <v>128</v>
      </c>
    </row>
    <row r="379" spans="2:65" s="11" customFormat="1">
      <c r="B379" s="155"/>
      <c r="D379" s="152" t="s">
        <v>142</v>
      </c>
      <c r="E379" s="156" t="s">
        <v>3</v>
      </c>
      <c r="F379" s="157" t="s">
        <v>174</v>
      </c>
      <c r="H379" s="156" t="s">
        <v>3</v>
      </c>
      <c r="I379" s="158"/>
      <c r="L379" s="155"/>
      <c r="M379" s="159"/>
      <c r="N379" s="160"/>
      <c r="O379" s="160"/>
      <c r="P379" s="160"/>
      <c r="Q379" s="160"/>
      <c r="R379" s="160"/>
      <c r="S379" s="160"/>
      <c r="T379" s="161"/>
      <c r="AT379" s="156" t="s">
        <v>142</v>
      </c>
      <c r="AU379" s="156" t="s">
        <v>87</v>
      </c>
      <c r="AV379" s="11" t="s">
        <v>22</v>
      </c>
      <c r="AW379" s="11" t="s">
        <v>41</v>
      </c>
      <c r="AX379" s="11" t="s">
        <v>79</v>
      </c>
      <c r="AY379" s="156" t="s">
        <v>128</v>
      </c>
    </row>
    <row r="380" spans="2:65" s="12" customFormat="1">
      <c r="B380" s="162"/>
      <c r="D380" s="152" t="s">
        <v>142</v>
      </c>
      <c r="E380" s="163" t="s">
        <v>3</v>
      </c>
      <c r="F380" s="164" t="s">
        <v>312</v>
      </c>
      <c r="H380" s="165">
        <v>23</v>
      </c>
      <c r="I380" s="166"/>
      <c r="L380" s="162"/>
      <c r="M380" s="167"/>
      <c r="N380" s="168"/>
      <c r="O380" s="168"/>
      <c r="P380" s="168"/>
      <c r="Q380" s="168"/>
      <c r="R380" s="168"/>
      <c r="S380" s="168"/>
      <c r="T380" s="169"/>
      <c r="AT380" s="163" t="s">
        <v>142</v>
      </c>
      <c r="AU380" s="163" t="s">
        <v>87</v>
      </c>
      <c r="AV380" s="12" t="s">
        <v>87</v>
      </c>
      <c r="AW380" s="12" t="s">
        <v>41</v>
      </c>
      <c r="AX380" s="12" t="s">
        <v>79</v>
      </c>
      <c r="AY380" s="163" t="s">
        <v>128</v>
      </c>
    </row>
    <row r="381" spans="2:65" s="11" customFormat="1">
      <c r="B381" s="155"/>
      <c r="D381" s="152" t="s">
        <v>142</v>
      </c>
      <c r="E381" s="156" t="s">
        <v>3</v>
      </c>
      <c r="F381" s="157" t="s">
        <v>175</v>
      </c>
      <c r="H381" s="156" t="s">
        <v>3</v>
      </c>
      <c r="I381" s="158"/>
      <c r="L381" s="155"/>
      <c r="M381" s="159"/>
      <c r="N381" s="160"/>
      <c r="O381" s="160"/>
      <c r="P381" s="160"/>
      <c r="Q381" s="160"/>
      <c r="R381" s="160"/>
      <c r="S381" s="160"/>
      <c r="T381" s="161"/>
      <c r="AT381" s="156" t="s">
        <v>142</v>
      </c>
      <c r="AU381" s="156" t="s">
        <v>87</v>
      </c>
      <c r="AV381" s="11" t="s">
        <v>22</v>
      </c>
      <c r="AW381" s="11" t="s">
        <v>41</v>
      </c>
      <c r="AX381" s="11" t="s">
        <v>79</v>
      </c>
      <c r="AY381" s="156" t="s">
        <v>128</v>
      </c>
    </row>
    <row r="382" spans="2:65" s="12" customFormat="1">
      <c r="B382" s="162"/>
      <c r="D382" s="152" t="s">
        <v>142</v>
      </c>
      <c r="E382" s="163" t="s">
        <v>3</v>
      </c>
      <c r="F382" s="164" t="s">
        <v>313</v>
      </c>
      <c r="H382" s="165">
        <v>40</v>
      </c>
      <c r="I382" s="166"/>
      <c r="L382" s="162"/>
      <c r="M382" s="167"/>
      <c r="N382" s="168"/>
      <c r="O382" s="168"/>
      <c r="P382" s="168"/>
      <c r="Q382" s="168"/>
      <c r="R382" s="168"/>
      <c r="S382" s="168"/>
      <c r="T382" s="169"/>
      <c r="AT382" s="163" t="s">
        <v>142</v>
      </c>
      <c r="AU382" s="163" t="s">
        <v>87</v>
      </c>
      <c r="AV382" s="12" t="s">
        <v>87</v>
      </c>
      <c r="AW382" s="12" t="s">
        <v>41</v>
      </c>
      <c r="AX382" s="12" t="s">
        <v>79</v>
      </c>
      <c r="AY382" s="163" t="s">
        <v>128</v>
      </c>
    </row>
    <row r="383" spans="2:65" s="11" customFormat="1">
      <c r="B383" s="155"/>
      <c r="D383" s="152" t="s">
        <v>142</v>
      </c>
      <c r="E383" s="156" t="s">
        <v>3</v>
      </c>
      <c r="F383" s="157" t="s">
        <v>176</v>
      </c>
      <c r="H383" s="156" t="s">
        <v>3</v>
      </c>
      <c r="I383" s="158"/>
      <c r="L383" s="155"/>
      <c r="M383" s="159"/>
      <c r="N383" s="160"/>
      <c r="O383" s="160"/>
      <c r="P383" s="160"/>
      <c r="Q383" s="160"/>
      <c r="R383" s="160"/>
      <c r="S383" s="160"/>
      <c r="T383" s="161"/>
      <c r="AT383" s="156" t="s">
        <v>142</v>
      </c>
      <c r="AU383" s="156" t="s">
        <v>87</v>
      </c>
      <c r="AV383" s="11" t="s">
        <v>22</v>
      </c>
      <c r="AW383" s="11" t="s">
        <v>41</v>
      </c>
      <c r="AX383" s="11" t="s">
        <v>79</v>
      </c>
      <c r="AY383" s="156" t="s">
        <v>128</v>
      </c>
    </row>
    <row r="384" spans="2:65" s="12" customFormat="1">
      <c r="B384" s="162"/>
      <c r="D384" s="152" t="s">
        <v>142</v>
      </c>
      <c r="E384" s="163" t="s">
        <v>3</v>
      </c>
      <c r="F384" s="164" t="s">
        <v>314</v>
      </c>
      <c r="H384" s="165">
        <v>30</v>
      </c>
      <c r="I384" s="166"/>
      <c r="L384" s="162"/>
      <c r="M384" s="167"/>
      <c r="N384" s="168"/>
      <c r="O384" s="168"/>
      <c r="P384" s="168"/>
      <c r="Q384" s="168"/>
      <c r="R384" s="168"/>
      <c r="S384" s="168"/>
      <c r="T384" s="169"/>
      <c r="AT384" s="163" t="s">
        <v>142</v>
      </c>
      <c r="AU384" s="163" t="s">
        <v>87</v>
      </c>
      <c r="AV384" s="12" t="s">
        <v>87</v>
      </c>
      <c r="AW384" s="12" t="s">
        <v>41</v>
      </c>
      <c r="AX384" s="12" t="s">
        <v>79</v>
      </c>
      <c r="AY384" s="163" t="s">
        <v>128</v>
      </c>
    </row>
    <row r="385" spans="2:51" s="11" customFormat="1">
      <c r="B385" s="155"/>
      <c r="D385" s="152" t="s">
        <v>142</v>
      </c>
      <c r="E385" s="156" t="s">
        <v>3</v>
      </c>
      <c r="F385" s="157" t="s">
        <v>177</v>
      </c>
      <c r="H385" s="156" t="s">
        <v>3</v>
      </c>
      <c r="I385" s="158"/>
      <c r="L385" s="155"/>
      <c r="M385" s="159"/>
      <c r="N385" s="160"/>
      <c r="O385" s="160"/>
      <c r="P385" s="160"/>
      <c r="Q385" s="160"/>
      <c r="R385" s="160"/>
      <c r="S385" s="160"/>
      <c r="T385" s="161"/>
      <c r="AT385" s="156" t="s">
        <v>142</v>
      </c>
      <c r="AU385" s="156" t="s">
        <v>87</v>
      </c>
      <c r="AV385" s="11" t="s">
        <v>22</v>
      </c>
      <c r="AW385" s="11" t="s">
        <v>41</v>
      </c>
      <c r="AX385" s="11" t="s">
        <v>79</v>
      </c>
      <c r="AY385" s="156" t="s">
        <v>128</v>
      </c>
    </row>
    <row r="386" spans="2:51" s="12" customFormat="1">
      <c r="B386" s="162"/>
      <c r="D386" s="152" t="s">
        <v>142</v>
      </c>
      <c r="E386" s="163" t="s">
        <v>3</v>
      </c>
      <c r="F386" s="164" t="s">
        <v>315</v>
      </c>
      <c r="H386" s="165">
        <v>32.299999999999997</v>
      </c>
      <c r="I386" s="166"/>
      <c r="L386" s="162"/>
      <c r="M386" s="167"/>
      <c r="N386" s="168"/>
      <c r="O386" s="168"/>
      <c r="P386" s="168"/>
      <c r="Q386" s="168"/>
      <c r="R386" s="168"/>
      <c r="S386" s="168"/>
      <c r="T386" s="169"/>
      <c r="AT386" s="163" t="s">
        <v>142</v>
      </c>
      <c r="AU386" s="163" t="s">
        <v>87</v>
      </c>
      <c r="AV386" s="12" t="s">
        <v>87</v>
      </c>
      <c r="AW386" s="12" t="s">
        <v>41</v>
      </c>
      <c r="AX386" s="12" t="s">
        <v>79</v>
      </c>
      <c r="AY386" s="163" t="s">
        <v>128</v>
      </c>
    </row>
    <row r="387" spans="2:51" s="11" customFormat="1">
      <c r="B387" s="155"/>
      <c r="D387" s="152" t="s">
        <v>142</v>
      </c>
      <c r="E387" s="156" t="s">
        <v>3</v>
      </c>
      <c r="F387" s="157" t="s">
        <v>178</v>
      </c>
      <c r="H387" s="156" t="s">
        <v>3</v>
      </c>
      <c r="I387" s="158"/>
      <c r="L387" s="155"/>
      <c r="M387" s="159"/>
      <c r="N387" s="160"/>
      <c r="O387" s="160"/>
      <c r="P387" s="160"/>
      <c r="Q387" s="160"/>
      <c r="R387" s="160"/>
      <c r="S387" s="160"/>
      <c r="T387" s="161"/>
      <c r="AT387" s="156" t="s">
        <v>142</v>
      </c>
      <c r="AU387" s="156" t="s">
        <v>87</v>
      </c>
      <c r="AV387" s="11" t="s">
        <v>22</v>
      </c>
      <c r="AW387" s="11" t="s">
        <v>41</v>
      </c>
      <c r="AX387" s="11" t="s">
        <v>79</v>
      </c>
      <c r="AY387" s="156" t="s">
        <v>128</v>
      </c>
    </row>
    <row r="388" spans="2:51" s="12" customFormat="1">
      <c r="B388" s="162"/>
      <c r="D388" s="152" t="s">
        <v>142</v>
      </c>
      <c r="E388" s="163" t="s">
        <v>3</v>
      </c>
      <c r="F388" s="164" t="s">
        <v>316</v>
      </c>
      <c r="H388" s="165">
        <v>31</v>
      </c>
      <c r="I388" s="166"/>
      <c r="L388" s="162"/>
      <c r="M388" s="167"/>
      <c r="N388" s="168"/>
      <c r="O388" s="168"/>
      <c r="P388" s="168"/>
      <c r="Q388" s="168"/>
      <c r="R388" s="168"/>
      <c r="S388" s="168"/>
      <c r="T388" s="169"/>
      <c r="AT388" s="163" t="s">
        <v>142</v>
      </c>
      <c r="AU388" s="163" t="s">
        <v>87</v>
      </c>
      <c r="AV388" s="12" t="s">
        <v>87</v>
      </c>
      <c r="AW388" s="12" t="s">
        <v>41</v>
      </c>
      <c r="AX388" s="12" t="s">
        <v>79</v>
      </c>
      <c r="AY388" s="163" t="s">
        <v>128</v>
      </c>
    </row>
    <row r="389" spans="2:51" s="11" customFormat="1">
      <c r="B389" s="155"/>
      <c r="D389" s="152" t="s">
        <v>142</v>
      </c>
      <c r="E389" s="156" t="s">
        <v>3</v>
      </c>
      <c r="F389" s="157" t="s">
        <v>179</v>
      </c>
      <c r="H389" s="156" t="s">
        <v>3</v>
      </c>
      <c r="I389" s="158"/>
      <c r="L389" s="155"/>
      <c r="M389" s="159"/>
      <c r="N389" s="160"/>
      <c r="O389" s="160"/>
      <c r="P389" s="160"/>
      <c r="Q389" s="160"/>
      <c r="R389" s="160"/>
      <c r="S389" s="160"/>
      <c r="T389" s="161"/>
      <c r="AT389" s="156" t="s">
        <v>142</v>
      </c>
      <c r="AU389" s="156" t="s">
        <v>87</v>
      </c>
      <c r="AV389" s="11" t="s">
        <v>22</v>
      </c>
      <c r="AW389" s="11" t="s">
        <v>41</v>
      </c>
      <c r="AX389" s="11" t="s">
        <v>79</v>
      </c>
      <c r="AY389" s="156" t="s">
        <v>128</v>
      </c>
    </row>
    <row r="390" spans="2:51" s="12" customFormat="1">
      <c r="B390" s="162"/>
      <c r="D390" s="152" t="s">
        <v>142</v>
      </c>
      <c r="E390" s="163" t="s">
        <v>3</v>
      </c>
      <c r="F390" s="164" t="s">
        <v>317</v>
      </c>
      <c r="H390" s="165">
        <v>62</v>
      </c>
      <c r="I390" s="166"/>
      <c r="L390" s="162"/>
      <c r="M390" s="167"/>
      <c r="N390" s="168"/>
      <c r="O390" s="168"/>
      <c r="P390" s="168"/>
      <c r="Q390" s="168"/>
      <c r="R390" s="168"/>
      <c r="S390" s="168"/>
      <c r="T390" s="169"/>
      <c r="AT390" s="163" t="s">
        <v>142</v>
      </c>
      <c r="AU390" s="163" t="s">
        <v>87</v>
      </c>
      <c r="AV390" s="12" t="s">
        <v>87</v>
      </c>
      <c r="AW390" s="12" t="s">
        <v>41</v>
      </c>
      <c r="AX390" s="12" t="s">
        <v>79</v>
      </c>
      <c r="AY390" s="163" t="s">
        <v>128</v>
      </c>
    </row>
    <row r="391" spans="2:51" s="11" customFormat="1">
      <c r="B391" s="155"/>
      <c r="D391" s="152" t="s">
        <v>142</v>
      </c>
      <c r="E391" s="156" t="s">
        <v>3</v>
      </c>
      <c r="F391" s="157" t="s">
        <v>180</v>
      </c>
      <c r="H391" s="156" t="s">
        <v>3</v>
      </c>
      <c r="I391" s="158"/>
      <c r="L391" s="155"/>
      <c r="M391" s="159"/>
      <c r="N391" s="160"/>
      <c r="O391" s="160"/>
      <c r="P391" s="160"/>
      <c r="Q391" s="160"/>
      <c r="R391" s="160"/>
      <c r="S391" s="160"/>
      <c r="T391" s="161"/>
      <c r="AT391" s="156" t="s">
        <v>142</v>
      </c>
      <c r="AU391" s="156" t="s">
        <v>87</v>
      </c>
      <c r="AV391" s="11" t="s">
        <v>22</v>
      </c>
      <c r="AW391" s="11" t="s">
        <v>41</v>
      </c>
      <c r="AX391" s="11" t="s">
        <v>79</v>
      </c>
      <c r="AY391" s="156" t="s">
        <v>128</v>
      </c>
    </row>
    <row r="392" spans="2:51" s="12" customFormat="1">
      <c r="B392" s="162"/>
      <c r="D392" s="152" t="s">
        <v>142</v>
      </c>
      <c r="E392" s="163" t="s">
        <v>3</v>
      </c>
      <c r="F392" s="164" t="s">
        <v>318</v>
      </c>
      <c r="H392" s="165">
        <v>21.2</v>
      </c>
      <c r="I392" s="166"/>
      <c r="L392" s="162"/>
      <c r="M392" s="167"/>
      <c r="N392" s="168"/>
      <c r="O392" s="168"/>
      <c r="P392" s="168"/>
      <c r="Q392" s="168"/>
      <c r="R392" s="168"/>
      <c r="S392" s="168"/>
      <c r="T392" s="169"/>
      <c r="AT392" s="163" t="s">
        <v>142</v>
      </c>
      <c r="AU392" s="163" t="s">
        <v>87</v>
      </c>
      <c r="AV392" s="12" t="s">
        <v>87</v>
      </c>
      <c r="AW392" s="12" t="s">
        <v>41</v>
      </c>
      <c r="AX392" s="12" t="s">
        <v>79</v>
      </c>
      <c r="AY392" s="163" t="s">
        <v>128</v>
      </c>
    </row>
    <row r="393" spans="2:51" s="11" customFormat="1">
      <c r="B393" s="155"/>
      <c r="D393" s="152" t="s">
        <v>142</v>
      </c>
      <c r="E393" s="156" t="s">
        <v>3</v>
      </c>
      <c r="F393" s="157" t="s">
        <v>181</v>
      </c>
      <c r="H393" s="156" t="s">
        <v>3</v>
      </c>
      <c r="I393" s="158"/>
      <c r="L393" s="155"/>
      <c r="M393" s="159"/>
      <c r="N393" s="160"/>
      <c r="O393" s="160"/>
      <c r="P393" s="160"/>
      <c r="Q393" s="160"/>
      <c r="R393" s="160"/>
      <c r="S393" s="160"/>
      <c r="T393" s="161"/>
      <c r="AT393" s="156" t="s">
        <v>142</v>
      </c>
      <c r="AU393" s="156" t="s">
        <v>87</v>
      </c>
      <c r="AV393" s="11" t="s">
        <v>22</v>
      </c>
      <c r="AW393" s="11" t="s">
        <v>41</v>
      </c>
      <c r="AX393" s="11" t="s">
        <v>79</v>
      </c>
      <c r="AY393" s="156" t="s">
        <v>128</v>
      </c>
    </row>
    <row r="394" spans="2:51" s="12" customFormat="1">
      <c r="B394" s="162"/>
      <c r="D394" s="152" t="s">
        <v>142</v>
      </c>
      <c r="E394" s="163" t="s">
        <v>3</v>
      </c>
      <c r="F394" s="164" t="s">
        <v>319</v>
      </c>
      <c r="H394" s="165">
        <v>28.1</v>
      </c>
      <c r="I394" s="166"/>
      <c r="L394" s="162"/>
      <c r="M394" s="167"/>
      <c r="N394" s="168"/>
      <c r="O394" s="168"/>
      <c r="P394" s="168"/>
      <c r="Q394" s="168"/>
      <c r="R394" s="168"/>
      <c r="S394" s="168"/>
      <c r="T394" s="169"/>
      <c r="AT394" s="163" t="s">
        <v>142</v>
      </c>
      <c r="AU394" s="163" t="s">
        <v>87</v>
      </c>
      <c r="AV394" s="12" t="s">
        <v>87</v>
      </c>
      <c r="AW394" s="12" t="s">
        <v>41</v>
      </c>
      <c r="AX394" s="12" t="s">
        <v>79</v>
      </c>
      <c r="AY394" s="163" t="s">
        <v>128</v>
      </c>
    </row>
    <row r="395" spans="2:51" s="11" customFormat="1">
      <c r="B395" s="155"/>
      <c r="D395" s="152" t="s">
        <v>142</v>
      </c>
      <c r="E395" s="156" t="s">
        <v>3</v>
      </c>
      <c r="F395" s="157" t="s">
        <v>218</v>
      </c>
      <c r="H395" s="156" t="s">
        <v>3</v>
      </c>
      <c r="I395" s="158"/>
      <c r="L395" s="155"/>
      <c r="M395" s="159"/>
      <c r="N395" s="160"/>
      <c r="O395" s="160"/>
      <c r="P395" s="160"/>
      <c r="Q395" s="160"/>
      <c r="R395" s="160"/>
      <c r="S395" s="160"/>
      <c r="T395" s="161"/>
      <c r="AT395" s="156" t="s">
        <v>142</v>
      </c>
      <c r="AU395" s="156" t="s">
        <v>87</v>
      </c>
      <c r="AV395" s="11" t="s">
        <v>22</v>
      </c>
      <c r="AW395" s="11" t="s">
        <v>41</v>
      </c>
      <c r="AX395" s="11" t="s">
        <v>79</v>
      </c>
      <c r="AY395" s="156" t="s">
        <v>128</v>
      </c>
    </row>
    <row r="396" spans="2:51" s="11" customFormat="1">
      <c r="B396" s="155"/>
      <c r="D396" s="152" t="s">
        <v>142</v>
      </c>
      <c r="E396" s="156" t="s">
        <v>3</v>
      </c>
      <c r="F396" s="157" t="s">
        <v>184</v>
      </c>
      <c r="H396" s="156" t="s">
        <v>3</v>
      </c>
      <c r="I396" s="158"/>
      <c r="L396" s="155"/>
      <c r="M396" s="159"/>
      <c r="N396" s="160"/>
      <c r="O396" s="160"/>
      <c r="P396" s="160"/>
      <c r="Q396" s="160"/>
      <c r="R396" s="160"/>
      <c r="S396" s="160"/>
      <c r="T396" s="161"/>
      <c r="AT396" s="156" t="s">
        <v>142</v>
      </c>
      <c r="AU396" s="156" t="s">
        <v>87</v>
      </c>
      <c r="AV396" s="11" t="s">
        <v>22</v>
      </c>
      <c r="AW396" s="11" t="s">
        <v>41</v>
      </c>
      <c r="AX396" s="11" t="s">
        <v>79</v>
      </c>
      <c r="AY396" s="156" t="s">
        <v>128</v>
      </c>
    </row>
    <row r="397" spans="2:51" s="12" customFormat="1">
      <c r="B397" s="162"/>
      <c r="D397" s="152" t="s">
        <v>142</v>
      </c>
      <c r="E397" s="163" t="s">
        <v>3</v>
      </c>
      <c r="F397" s="164" t="s">
        <v>320</v>
      </c>
      <c r="H397" s="165">
        <v>81.8</v>
      </c>
      <c r="I397" s="166"/>
      <c r="L397" s="162"/>
      <c r="M397" s="167"/>
      <c r="N397" s="168"/>
      <c r="O397" s="168"/>
      <c r="P397" s="168"/>
      <c r="Q397" s="168"/>
      <c r="R397" s="168"/>
      <c r="S397" s="168"/>
      <c r="T397" s="169"/>
      <c r="AT397" s="163" t="s">
        <v>142</v>
      </c>
      <c r="AU397" s="163" t="s">
        <v>87</v>
      </c>
      <c r="AV397" s="12" t="s">
        <v>87</v>
      </c>
      <c r="AW397" s="12" t="s">
        <v>41</v>
      </c>
      <c r="AX397" s="12" t="s">
        <v>79</v>
      </c>
      <c r="AY397" s="163" t="s">
        <v>128</v>
      </c>
    </row>
    <row r="398" spans="2:51" s="11" customFormat="1">
      <c r="B398" s="155"/>
      <c r="D398" s="152" t="s">
        <v>142</v>
      </c>
      <c r="E398" s="156" t="s">
        <v>3</v>
      </c>
      <c r="F398" s="157" t="s">
        <v>186</v>
      </c>
      <c r="H398" s="156" t="s">
        <v>3</v>
      </c>
      <c r="I398" s="158"/>
      <c r="L398" s="155"/>
      <c r="M398" s="159"/>
      <c r="N398" s="160"/>
      <c r="O398" s="160"/>
      <c r="P398" s="160"/>
      <c r="Q398" s="160"/>
      <c r="R398" s="160"/>
      <c r="S398" s="160"/>
      <c r="T398" s="161"/>
      <c r="AT398" s="156" t="s">
        <v>142</v>
      </c>
      <c r="AU398" s="156" t="s">
        <v>87</v>
      </c>
      <c r="AV398" s="11" t="s">
        <v>22</v>
      </c>
      <c r="AW398" s="11" t="s">
        <v>41</v>
      </c>
      <c r="AX398" s="11" t="s">
        <v>79</v>
      </c>
      <c r="AY398" s="156" t="s">
        <v>128</v>
      </c>
    </row>
    <row r="399" spans="2:51" s="11" customFormat="1">
      <c r="B399" s="155"/>
      <c r="D399" s="152" t="s">
        <v>142</v>
      </c>
      <c r="E399" s="156" t="s">
        <v>3</v>
      </c>
      <c r="F399" s="157" t="s">
        <v>187</v>
      </c>
      <c r="H399" s="156" t="s">
        <v>3</v>
      </c>
      <c r="I399" s="158"/>
      <c r="L399" s="155"/>
      <c r="M399" s="159"/>
      <c r="N399" s="160"/>
      <c r="O399" s="160"/>
      <c r="P399" s="160"/>
      <c r="Q399" s="160"/>
      <c r="R399" s="160"/>
      <c r="S399" s="160"/>
      <c r="T399" s="161"/>
      <c r="AT399" s="156" t="s">
        <v>142</v>
      </c>
      <c r="AU399" s="156" t="s">
        <v>87</v>
      </c>
      <c r="AV399" s="11" t="s">
        <v>22</v>
      </c>
      <c r="AW399" s="11" t="s">
        <v>41</v>
      </c>
      <c r="AX399" s="11" t="s">
        <v>79</v>
      </c>
      <c r="AY399" s="156" t="s">
        <v>128</v>
      </c>
    </row>
    <row r="400" spans="2:51" s="12" customFormat="1">
      <c r="B400" s="162"/>
      <c r="D400" s="152" t="s">
        <v>142</v>
      </c>
      <c r="E400" s="163" t="s">
        <v>3</v>
      </c>
      <c r="F400" s="164" t="s">
        <v>321</v>
      </c>
      <c r="H400" s="165">
        <v>41.5</v>
      </c>
      <c r="I400" s="166"/>
      <c r="L400" s="162"/>
      <c r="M400" s="167"/>
      <c r="N400" s="168"/>
      <c r="O400" s="168"/>
      <c r="P400" s="168"/>
      <c r="Q400" s="168"/>
      <c r="R400" s="168"/>
      <c r="S400" s="168"/>
      <c r="T400" s="169"/>
      <c r="AT400" s="163" t="s">
        <v>142</v>
      </c>
      <c r="AU400" s="163" t="s">
        <v>87</v>
      </c>
      <c r="AV400" s="12" t="s">
        <v>87</v>
      </c>
      <c r="AW400" s="12" t="s">
        <v>41</v>
      </c>
      <c r="AX400" s="12" t="s">
        <v>79</v>
      </c>
      <c r="AY400" s="163" t="s">
        <v>128</v>
      </c>
    </row>
    <row r="401" spans="2:51" s="11" customFormat="1">
      <c r="B401" s="155"/>
      <c r="D401" s="152" t="s">
        <v>142</v>
      </c>
      <c r="E401" s="156" t="s">
        <v>3</v>
      </c>
      <c r="F401" s="157" t="s">
        <v>189</v>
      </c>
      <c r="H401" s="156" t="s">
        <v>3</v>
      </c>
      <c r="I401" s="158"/>
      <c r="L401" s="155"/>
      <c r="M401" s="159"/>
      <c r="N401" s="160"/>
      <c r="O401" s="160"/>
      <c r="P401" s="160"/>
      <c r="Q401" s="160"/>
      <c r="R401" s="160"/>
      <c r="S401" s="160"/>
      <c r="T401" s="161"/>
      <c r="AT401" s="156" t="s">
        <v>142</v>
      </c>
      <c r="AU401" s="156" t="s">
        <v>87</v>
      </c>
      <c r="AV401" s="11" t="s">
        <v>22</v>
      </c>
      <c r="AW401" s="11" t="s">
        <v>41</v>
      </c>
      <c r="AX401" s="11" t="s">
        <v>79</v>
      </c>
      <c r="AY401" s="156" t="s">
        <v>128</v>
      </c>
    </row>
    <row r="402" spans="2:51" s="12" customFormat="1">
      <c r="B402" s="162"/>
      <c r="D402" s="152" t="s">
        <v>142</v>
      </c>
      <c r="E402" s="163" t="s">
        <v>3</v>
      </c>
      <c r="F402" s="164" t="s">
        <v>322</v>
      </c>
      <c r="H402" s="165">
        <v>46.8</v>
      </c>
      <c r="I402" s="166"/>
      <c r="L402" s="162"/>
      <c r="M402" s="167"/>
      <c r="N402" s="168"/>
      <c r="O402" s="168"/>
      <c r="P402" s="168"/>
      <c r="Q402" s="168"/>
      <c r="R402" s="168"/>
      <c r="S402" s="168"/>
      <c r="T402" s="169"/>
      <c r="AT402" s="163" t="s">
        <v>142</v>
      </c>
      <c r="AU402" s="163" t="s">
        <v>87</v>
      </c>
      <c r="AV402" s="12" t="s">
        <v>87</v>
      </c>
      <c r="AW402" s="12" t="s">
        <v>41</v>
      </c>
      <c r="AX402" s="12" t="s">
        <v>79</v>
      </c>
      <c r="AY402" s="163" t="s">
        <v>128</v>
      </c>
    </row>
    <row r="403" spans="2:51" s="11" customFormat="1">
      <c r="B403" s="155"/>
      <c r="D403" s="152" t="s">
        <v>142</v>
      </c>
      <c r="E403" s="156" t="s">
        <v>3</v>
      </c>
      <c r="F403" s="157" t="s">
        <v>190</v>
      </c>
      <c r="H403" s="156" t="s">
        <v>3</v>
      </c>
      <c r="I403" s="158"/>
      <c r="L403" s="155"/>
      <c r="M403" s="159"/>
      <c r="N403" s="160"/>
      <c r="O403" s="160"/>
      <c r="P403" s="160"/>
      <c r="Q403" s="160"/>
      <c r="R403" s="160"/>
      <c r="S403" s="160"/>
      <c r="T403" s="161"/>
      <c r="AT403" s="156" t="s">
        <v>142</v>
      </c>
      <c r="AU403" s="156" t="s">
        <v>87</v>
      </c>
      <c r="AV403" s="11" t="s">
        <v>22</v>
      </c>
      <c r="AW403" s="11" t="s">
        <v>41</v>
      </c>
      <c r="AX403" s="11" t="s">
        <v>79</v>
      </c>
      <c r="AY403" s="156" t="s">
        <v>128</v>
      </c>
    </row>
    <row r="404" spans="2:51" s="12" customFormat="1">
      <c r="B404" s="162"/>
      <c r="D404" s="152" t="s">
        <v>142</v>
      </c>
      <c r="E404" s="163" t="s">
        <v>3</v>
      </c>
      <c r="F404" s="164" t="s">
        <v>323</v>
      </c>
      <c r="H404" s="165">
        <v>36.799999999999997</v>
      </c>
      <c r="I404" s="166"/>
      <c r="L404" s="162"/>
      <c r="M404" s="167"/>
      <c r="N404" s="168"/>
      <c r="O404" s="168"/>
      <c r="P404" s="168"/>
      <c r="Q404" s="168"/>
      <c r="R404" s="168"/>
      <c r="S404" s="168"/>
      <c r="T404" s="169"/>
      <c r="AT404" s="163" t="s">
        <v>142</v>
      </c>
      <c r="AU404" s="163" t="s">
        <v>87</v>
      </c>
      <c r="AV404" s="12" t="s">
        <v>87</v>
      </c>
      <c r="AW404" s="12" t="s">
        <v>41</v>
      </c>
      <c r="AX404" s="12" t="s">
        <v>79</v>
      </c>
      <c r="AY404" s="163" t="s">
        <v>128</v>
      </c>
    </row>
    <row r="405" spans="2:51" s="11" customFormat="1">
      <c r="B405" s="155"/>
      <c r="D405" s="152" t="s">
        <v>142</v>
      </c>
      <c r="E405" s="156" t="s">
        <v>3</v>
      </c>
      <c r="F405" s="157" t="s">
        <v>191</v>
      </c>
      <c r="H405" s="156" t="s">
        <v>3</v>
      </c>
      <c r="I405" s="158"/>
      <c r="L405" s="155"/>
      <c r="M405" s="159"/>
      <c r="N405" s="160"/>
      <c r="O405" s="160"/>
      <c r="P405" s="160"/>
      <c r="Q405" s="160"/>
      <c r="R405" s="160"/>
      <c r="S405" s="160"/>
      <c r="T405" s="161"/>
      <c r="AT405" s="156" t="s">
        <v>142</v>
      </c>
      <c r="AU405" s="156" t="s">
        <v>87</v>
      </c>
      <c r="AV405" s="11" t="s">
        <v>22</v>
      </c>
      <c r="AW405" s="11" t="s">
        <v>41</v>
      </c>
      <c r="AX405" s="11" t="s">
        <v>79</v>
      </c>
      <c r="AY405" s="156" t="s">
        <v>128</v>
      </c>
    </row>
    <row r="406" spans="2:51" s="12" customFormat="1">
      <c r="B406" s="162"/>
      <c r="D406" s="152" t="s">
        <v>142</v>
      </c>
      <c r="E406" s="163" t="s">
        <v>3</v>
      </c>
      <c r="F406" s="164" t="s">
        <v>324</v>
      </c>
      <c r="H406" s="165">
        <v>42.9</v>
      </c>
      <c r="I406" s="166"/>
      <c r="L406" s="162"/>
      <c r="M406" s="167"/>
      <c r="N406" s="168"/>
      <c r="O406" s="168"/>
      <c r="P406" s="168"/>
      <c r="Q406" s="168"/>
      <c r="R406" s="168"/>
      <c r="S406" s="168"/>
      <c r="T406" s="169"/>
      <c r="AT406" s="163" t="s">
        <v>142</v>
      </c>
      <c r="AU406" s="163" t="s">
        <v>87</v>
      </c>
      <c r="AV406" s="12" t="s">
        <v>87</v>
      </c>
      <c r="AW406" s="12" t="s">
        <v>41</v>
      </c>
      <c r="AX406" s="12" t="s">
        <v>79</v>
      </c>
      <c r="AY406" s="163" t="s">
        <v>128</v>
      </c>
    </row>
    <row r="407" spans="2:51" s="11" customFormat="1">
      <c r="B407" s="155"/>
      <c r="D407" s="152" t="s">
        <v>142</v>
      </c>
      <c r="E407" s="156" t="s">
        <v>3</v>
      </c>
      <c r="F407" s="157" t="s">
        <v>192</v>
      </c>
      <c r="H407" s="156" t="s">
        <v>3</v>
      </c>
      <c r="I407" s="158"/>
      <c r="L407" s="155"/>
      <c r="M407" s="159"/>
      <c r="N407" s="160"/>
      <c r="O407" s="160"/>
      <c r="P407" s="160"/>
      <c r="Q407" s="160"/>
      <c r="R407" s="160"/>
      <c r="S407" s="160"/>
      <c r="T407" s="161"/>
      <c r="AT407" s="156" t="s">
        <v>142</v>
      </c>
      <c r="AU407" s="156" t="s">
        <v>87</v>
      </c>
      <c r="AV407" s="11" t="s">
        <v>22</v>
      </c>
      <c r="AW407" s="11" t="s">
        <v>41</v>
      </c>
      <c r="AX407" s="11" t="s">
        <v>79</v>
      </c>
      <c r="AY407" s="156" t="s">
        <v>128</v>
      </c>
    </row>
    <row r="408" spans="2:51" s="12" customFormat="1">
      <c r="B408" s="162"/>
      <c r="D408" s="152" t="s">
        <v>142</v>
      </c>
      <c r="E408" s="163" t="s">
        <v>3</v>
      </c>
      <c r="F408" s="164" t="s">
        <v>325</v>
      </c>
      <c r="H408" s="165">
        <v>32.799999999999997</v>
      </c>
      <c r="I408" s="166"/>
      <c r="L408" s="162"/>
      <c r="M408" s="167"/>
      <c r="N408" s="168"/>
      <c r="O408" s="168"/>
      <c r="P408" s="168"/>
      <c r="Q408" s="168"/>
      <c r="R408" s="168"/>
      <c r="S408" s="168"/>
      <c r="T408" s="169"/>
      <c r="AT408" s="163" t="s">
        <v>142</v>
      </c>
      <c r="AU408" s="163" t="s">
        <v>87</v>
      </c>
      <c r="AV408" s="12" t="s">
        <v>87</v>
      </c>
      <c r="AW408" s="12" t="s">
        <v>41</v>
      </c>
      <c r="AX408" s="12" t="s">
        <v>79</v>
      </c>
      <c r="AY408" s="163" t="s">
        <v>128</v>
      </c>
    </row>
    <row r="409" spans="2:51" s="11" customFormat="1">
      <c r="B409" s="155"/>
      <c r="D409" s="152" t="s">
        <v>142</v>
      </c>
      <c r="E409" s="156" t="s">
        <v>3</v>
      </c>
      <c r="F409" s="157" t="s">
        <v>193</v>
      </c>
      <c r="H409" s="156" t="s">
        <v>3</v>
      </c>
      <c r="I409" s="158"/>
      <c r="L409" s="155"/>
      <c r="M409" s="159"/>
      <c r="N409" s="160"/>
      <c r="O409" s="160"/>
      <c r="P409" s="160"/>
      <c r="Q409" s="160"/>
      <c r="R409" s="160"/>
      <c r="S409" s="160"/>
      <c r="T409" s="161"/>
      <c r="AT409" s="156" t="s">
        <v>142</v>
      </c>
      <c r="AU409" s="156" t="s">
        <v>87</v>
      </c>
      <c r="AV409" s="11" t="s">
        <v>22</v>
      </c>
      <c r="AW409" s="11" t="s">
        <v>41</v>
      </c>
      <c r="AX409" s="11" t="s">
        <v>79</v>
      </c>
      <c r="AY409" s="156" t="s">
        <v>128</v>
      </c>
    </row>
    <row r="410" spans="2:51" s="11" customFormat="1">
      <c r="B410" s="155"/>
      <c r="D410" s="152" t="s">
        <v>142</v>
      </c>
      <c r="E410" s="156" t="s">
        <v>3</v>
      </c>
      <c r="F410" s="157" t="s">
        <v>267</v>
      </c>
      <c r="H410" s="156" t="s">
        <v>3</v>
      </c>
      <c r="I410" s="158"/>
      <c r="L410" s="155"/>
      <c r="M410" s="159"/>
      <c r="N410" s="160"/>
      <c r="O410" s="160"/>
      <c r="P410" s="160"/>
      <c r="Q410" s="160"/>
      <c r="R410" s="160"/>
      <c r="S410" s="160"/>
      <c r="T410" s="161"/>
      <c r="AT410" s="156" t="s">
        <v>142</v>
      </c>
      <c r="AU410" s="156" t="s">
        <v>87</v>
      </c>
      <c r="AV410" s="11" t="s">
        <v>22</v>
      </c>
      <c r="AW410" s="11" t="s">
        <v>41</v>
      </c>
      <c r="AX410" s="11" t="s">
        <v>79</v>
      </c>
      <c r="AY410" s="156" t="s">
        <v>128</v>
      </c>
    </row>
    <row r="411" spans="2:51" s="12" customFormat="1">
      <c r="B411" s="162"/>
      <c r="D411" s="152" t="s">
        <v>142</v>
      </c>
      <c r="E411" s="163" t="s">
        <v>3</v>
      </c>
      <c r="F411" s="164" t="s">
        <v>326</v>
      </c>
      <c r="H411" s="165">
        <v>200.7</v>
      </c>
      <c r="I411" s="166"/>
      <c r="L411" s="162"/>
      <c r="M411" s="167"/>
      <c r="N411" s="168"/>
      <c r="O411" s="168"/>
      <c r="P411" s="168"/>
      <c r="Q411" s="168"/>
      <c r="R411" s="168"/>
      <c r="S411" s="168"/>
      <c r="T411" s="169"/>
      <c r="AT411" s="163" t="s">
        <v>142</v>
      </c>
      <c r="AU411" s="163" t="s">
        <v>87</v>
      </c>
      <c r="AV411" s="12" t="s">
        <v>87</v>
      </c>
      <c r="AW411" s="12" t="s">
        <v>41</v>
      </c>
      <c r="AX411" s="12" t="s">
        <v>79</v>
      </c>
      <c r="AY411" s="163" t="s">
        <v>128</v>
      </c>
    </row>
    <row r="412" spans="2:51" s="11" customFormat="1">
      <c r="B412" s="155"/>
      <c r="D412" s="152" t="s">
        <v>142</v>
      </c>
      <c r="E412" s="156" t="s">
        <v>3</v>
      </c>
      <c r="F412" s="157" t="s">
        <v>269</v>
      </c>
      <c r="H412" s="156" t="s">
        <v>3</v>
      </c>
      <c r="I412" s="158"/>
      <c r="L412" s="155"/>
      <c r="M412" s="159"/>
      <c r="N412" s="160"/>
      <c r="O412" s="160"/>
      <c r="P412" s="160"/>
      <c r="Q412" s="160"/>
      <c r="R412" s="160"/>
      <c r="S412" s="160"/>
      <c r="T412" s="161"/>
      <c r="AT412" s="156" t="s">
        <v>142</v>
      </c>
      <c r="AU412" s="156" t="s">
        <v>87</v>
      </c>
      <c r="AV412" s="11" t="s">
        <v>22</v>
      </c>
      <c r="AW412" s="11" t="s">
        <v>41</v>
      </c>
      <c r="AX412" s="11" t="s">
        <v>79</v>
      </c>
      <c r="AY412" s="156" t="s">
        <v>128</v>
      </c>
    </row>
    <row r="413" spans="2:51" s="12" customFormat="1">
      <c r="B413" s="162"/>
      <c r="D413" s="152" t="s">
        <v>142</v>
      </c>
      <c r="E413" s="163" t="s">
        <v>3</v>
      </c>
      <c r="F413" s="164" t="s">
        <v>327</v>
      </c>
      <c r="H413" s="165">
        <v>13.4</v>
      </c>
      <c r="I413" s="166"/>
      <c r="L413" s="162"/>
      <c r="M413" s="167"/>
      <c r="N413" s="168"/>
      <c r="O413" s="168"/>
      <c r="P413" s="168"/>
      <c r="Q413" s="168"/>
      <c r="R413" s="168"/>
      <c r="S413" s="168"/>
      <c r="T413" s="169"/>
      <c r="AT413" s="163" t="s">
        <v>142</v>
      </c>
      <c r="AU413" s="163" t="s">
        <v>87</v>
      </c>
      <c r="AV413" s="12" t="s">
        <v>87</v>
      </c>
      <c r="AW413" s="12" t="s">
        <v>41</v>
      </c>
      <c r="AX413" s="12" t="s">
        <v>79</v>
      </c>
      <c r="AY413" s="163" t="s">
        <v>128</v>
      </c>
    </row>
    <row r="414" spans="2:51" s="11" customFormat="1">
      <c r="B414" s="155"/>
      <c r="D414" s="152" t="s">
        <v>142</v>
      </c>
      <c r="E414" s="156" t="s">
        <v>3</v>
      </c>
      <c r="F414" s="157" t="s">
        <v>271</v>
      </c>
      <c r="H414" s="156" t="s">
        <v>3</v>
      </c>
      <c r="I414" s="158"/>
      <c r="L414" s="155"/>
      <c r="M414" s="159"/>
      <c r="N414" s="160"/>
      <c r="O414" s="160"/>
      <c r="P414" s="160"/>
      <c r="Q414" s="160"/>
      <c r="R414" s="160"/>
      <c r="S414" s="160"/>
      <c r="T414" s="161"/>
      <c r="AT414" s="156" t="s">
        <v>142</v>
      </c>
      <c r="AU414" s="156" t="s">
        <v>87</v>
      </c>
      <c r="AV414" s="11" t="s">
        <v>22</v>
      </c>
      <c r="AW414" s="11" t="s">
        <v>41</v>
      </c>
      <c r="AX414" s="11" t="s">
        <v>79</v>
      </c>
      <c r="AY414" s="156" t="s">
        <v>128</v>
      </c>
    </row>
    <row r="415" spans="2:51" s="12" customFormat="1">
      <c r="B415" s="162"/>
      <c r="D415" s="152" t="s">
        <v>142</v>
      </c>
      <c r="E415" s="163" t="s">
        <v>3</v>
      </c>
      <c r="F415" s="164" t="s">
        <v>328</v>
      </c>
      <c r="H415" s="165">
        <v>39</v>
      </c>
      <c r="I415" s="166"/>
      <c r="L415" s="162"/>
      <c r="M415" s="167"/>
      <c r="N415" s="168"/>
      <c r="O415" s="168"/>
      <c r="P415" s="168"/>
      <c r="Q415" s="168"/>
      <c r="R415" s="168"/>
      <c r="S415" s="168"/>
      <c r="T415" s="169"/>
      <c r="AT415" s="163" t="s">
        <v>142</v>
      </c>
      <c r="AU415" s="163" t="s">
        <v>87</v>
      </c>
      <c r="AV415" s="12" t="s">
        <v>87</v>
      </c>
      <c r="AW415" s="12" t="s">
        <v>41</v>
      </c>
      <c r="AX415" s="12" t="s">
        <v>79</v>
      </c>
      <c r="AY415" s="163" t="s">
        <v>128</v>
      </c>
    </row>
    <row r="416" spans="2:51" s="13" customFormat="1">
      <c r="B416" s="170"/>
      <c r="D416" s="152" t="s">
        <v>142</v>
      </c>
      <c r="E416" s="171" t="s">
        <v>3</v>
      </c>
      <c r="F416" s="172" t="s">
        <v>145</v>
      </c>
      <c r="H416" s="173">
        <v>845.19999999999993</v>
      </c>
      <c r="I416" s="174"/>
      <c r="L416" s="170"/>
      <c r="M416" s="175"/>
      <c r="N416" s="176"/>
      <c r="O416" s="176"/>
      <c r="P416" s="176"/>
      <c r="Q416" s="176"/>
      <c r="R416" s="176"/>
      <c r="S416" s="176"/>
      <c r="T416" s="177"/>
      <c r="AT416" s="171" t="s">
        <v>142</v>
      </c>
      <c r="AU416" s="171" t="s">
        <v>87</v>
      </c>
      <c r="AV416" s="13" t="s">
        <v>93</v>
      </c>
      <c r="AW416" s="13" t="s">
        <v>41</v>
      </c>
      <c r="AX416" s="13" t="s">
        <v>22</v>
      </c>
      <c r="AY416" s="171" t="s">
        <v>128</v>
      </c>
    </row>
    <row r="417" spans="2:65" s="1" customFormat="1" ht="16.5" customHeight="1">
      <c r="B417" s="139"/>
      <c r="C417" s="140" t="s">
        <v>8</v>
      </c>
      <c r="D417" s="140" t="s">
        <v>131</v>
      </c>
      <c r="E417" s="141" t="s">
        <v>329</v>
      </c>
      <c r="F417" s="142" t="s">
        <v>330</v>
      </c>
      <c r="G417" s="143" t="s">
        <v>250</v>
      </c>
      <c r="H417" s="144">
        <v>845.2</v>
      </c>
      <c r="I417" s="145"/>
      <c r="J417" s="146">
        <f>ROUND(I417*H417,2)</f>
        <v>0</v>
      </c>
      <c r="K417" s="142" t="s">
        <v>135</v>
      </c>
      <c r="L417" s="31"/>
      <c r="M417" s="147" t="s">
        <v>3</v>
      </c>
      <c r="N417" s="148" t="s">
        <v>50</v>
      </c>
      <c r="O417" s="50"/>
      <c r="P417" s="149">
        <f>O417*H417</f>
        <v>0</v>
      </c>
      <c r="Q417" s="149">
        <v>6.9999999999999994E-5</v>
      </c>
      <c r="R417" s="149">
        <f>Q417*H417</f>
        <v>5.9164000000000001E-2</v>
      </c>
      <c r="S417" s="149">
        <v>0</v>
      </c>
      <c r="T417" s="150">
        <f>S417*H417</f>
        <v>0</v>
      </c>
      <c r="AR417" s="17" t="s">
        <v>168</v>
      </c>
      <c r="AT417" s="17" t="s">
        <v>131</v>
      </c>
      <c r="AU417" s="17" t="s">
        <v>87</v>
      </c>
      <c r="AY417" s="17" t="s">
        <v>128</v>
      </c>
      <c r="BE417" s="151">
        <f>IF(N417="základní",J417,0)</f>
        <v>0</v>
      </c>
      <c r="BF417" s="151">
        <f>IF(N417="snížená",J417,0)</f>
        <v>0</v>
      </c>
      <c r="BG417" s="151">
        <f>IF(N417="zákl. přenesená",J417,0)</f>
        <v>0</v>
      </c>
      <c r="BH417" s="151">
        <f>IF(N417="sníž. přenesená",J417,0)</f>
        <v>0</v>
      </c>
      <c r="BI417" s="151">
        <f>IF(N417="nulová",J417,0)</f>
        <v>0</v>
      </c>
      <c r="BJ417" s="17" t="s">
        <v>22</v>
      </c>
      <c r="BK417" s="151">
        <f>ROUND(I417*H417,2)</f>
        <v>0</v>
      </c>
      <c r="BL417" s="17" t="s">
        <v>168</v>
      </c>
      <c r="BM417" s="17" t="s">
        <v>331</v>
      </c>
    </row>
    <row r="418" spans="2:65" s="1" customFormat="1" ht="57.6">
      <c r="B418" s="31"/>
      <c r="D418" s="152" t="s">
        <v>137</v>
      </c>
      <c r="F418" s="153" t="s">
        <v>306</v>
      </c>
      <c r="I418" s="85"/>
      <c r="L418" s="31"/>
      <c r="M418" s="154"/>
      <c r="N418" s="50"/>
      <c r="O418" s="50"/>
      <c r="P418" s="50"/>
      <c r="Q418" s="50"/>
      <c r="R418" s="50"/>
      <c r="S418" s="50"/>
      <c r="T418" s="51"/>
      <c r="AT418" s="17" t="s">
        <v>137</v>
      </c>
      <c r="AU418" s="17" t="s">
        <v>87</v>
      </c>
    </row>
    <row r="419" spans="2:65" s="11" customFormat="1">
      <c r="B419" s="155"/>
      <c r="D419" s="152" t="s">
        <v>142</v>
      </c>
      <c r="E419" s="156" t="s">
        <v>3</v>
      </c>
      <c r="F419" s="157" t="s">
        <v>170</v>
      </c>
      <c r="H419" s="156" t="s">
        <v>3</v>
      </c>
      <c r="I419" s="158"/>
      <c r="L419" s="155"/>
      <c r="M419" s="159"/>
      <c r="N419" s="160"/>
      <c r="O419" s="160"/>
      <c r="P419" s="160"/>
      <c r="Q419" s="160"/>
      <c r="R419" s="160"/>
      <c r="S419" s="160"/>
      <c r="T419" s="161"/>
      <c r="AT419" s="156" t="s">
        <v>142</v>
      </c>
      <c r="AU419" s="156" t="s">
        <v>87</v>
      </c>
      <c r="AV419" s="11" t="s">
        <v>22</v>
      </c>
      <c r="AW419" s="11" t="s">
        <v>41</v>
      </c>
      <c r="AX419" s="11" t="s">
        <v>79</v>
      </c>
      <c r="AY419" s="156" t="s">
        <v>128</v>
      </c>
    </row>
    <row r="420" spans="2:65" s="11" customFormat="1">
      <c r="B420" s="155"/>
      <c r="D420" s="152" t="s">
        <v>142</v>
      </c>
      <c r="E420" s="156" t="s">
        <v>3</v>
      </c>
      <c r="F420" s="157" t="s">
        <v>171</v>
      </c>
      <c r="H420" s="156" t="s">
        <v>3</v>
      </c>
      <c r="I420" s="158"/>
      <c r="L420" s="155"/>
      <c r="M420" s="159"/>
      <c r="N420" s="160"/>
      <c r="O420" s="160"/>
      <c r="P420" s="160"/>
      <c r="Q420" s="160"/>
      <c r="R420" s="160"/>
      <c r="S420" s="160"/>
      <c r="T420" s="161"/>
      <c r="AT420" s="156" t="s">
        <v>142</v>
      </c>
      <c r="AU420" s="156" t="s">
        <v>87</v>
      </c>
      <c r="AV420" s="11" t="s">
        <v>22</v>
      </c>
      <c r="AW420" s="11" t="s">
        <v>41</v>
      </c>
      <c r="AX420" s="11" t="s">
        <v>79</v>
      </c>
      <c r="AY420" s="156" t="s">
        <v>128</v>
      </c>
    </row>
    <row r="421" spans="2:65" s="12" customFormat="1">
      <c r="B421" s="162"/>
      <c r="D421" s="152" t="s">
        <v>142</v>
      </c>
      <c r="E421" s="163" t="s">
        <v>3</v>
      </c>
      <c r="F421" s="164" t="s">
        <v>311</v>
      </c>
      <c r="H421" s="165">
        <v>41.9</v>
      </c>
      <c r="I421" s="166"/>
      <c r="L421" s="162"/>
      <c r="M421" s="167"/>
      <c r="N421" s="168"/>
      <c r="O421" s="168"/>
      <c r="P421" s="168"/>
      <c r="Q421" s="168"/>
      <c r="R421" s="168"/>
      <c r="S421" s="168"/>
      <c r="T421" s="169"/>
      <c r="AT421" s="163" t="s">
        <v>142</v>
      </c>
      <c r="AU421" s="163" t="s">
        <v>87</v>
      </c>
      <c r="AV421" s="12" t="s">
        <v>87</v>
      </c>
      <c r="AW421" s="12" t="s">
        <v>41</v>
      </c>
      <c r="AX421" s="12" t="s">
        <v>79</v>
      </c>
      <c r="AY421" s="163" t="s">
        <v>128</v>
      </c>
    </row>
    <row r="422" spans="2:65" s="11" customFormat="1">
      <c r="B422" s="155"/>
      <c r="D422" s="152" t="s">
        <v>142</v>
      </c>
      <c r="E422" s="156" t="s">
        <v>3</v>
      </c>
      <c r="F422" s="157" t="s">
        <v>174</v>
      </c>
      <c r="H422" s="156" t="s">
        <v>3</v>
      </c>
      <c r="I422" s="158"/>
      <c r="L422" s="155"/>
      <c r="M422" s="159"/>
      <c r="N422" s="160"/>
      <c r="O422" s="160"/>
      <c r="P422" s="160"/>
      <c r="Q422" s="160"/>
      <c r="R422" s="160"/>
      <c r="S422" s="160"/>
      <c r="T422" s="161"/>
      <c r="AT422" s="156" t="s">
        <v>142</v>
      </c>
      <c r="AU422" s="156" t="s">
        <v>87</v>
      </c>
      <c r="AV422" s="11" t="s">
        <v>22</v>
      </c>
      <c r="AW422" s="11" t="s">
        <v>41</v>
      </c>
      <c r="AX422" s="11" t="s">
        <v>79</v>
      </c>
      <c r="AY422" s="156" t="s">
        <v>128</v>
      </c>
    </row>
    <row r="423" spans="2:65" s="12" customFormat="1">
      <c r="B423" s="162"/>
      <c r="D423" s="152" t="s">
        <v>142</v>
      </c>
      <c r="E423" s="163" t="s">
        <v>3</v>
      </c>
      <c r="F423" s="164" t="s">
        <v>312</v>
      </c>
      <c r="H423" s="165">
        <v>23</v>
      </c>
      <c r="I423" s="166"/>
      <c r="L423" s="162"/>
      <c r="M423" s="167"/>
      <c r="N423" s="168"/>
      <c r="O423" s="168"/>
      <c r="P423" s="168"/>
      <c r="Q423" s="168"/>
      <c r="R423" s="168"/>
      <c r="S423" s="168"/>
      <c r="T423" s="169"/>
      <c r="AT423" s="163" t="s">
        <v>142</v>
      </c>
      <c r="AU423" s="163" t="s">
        <v>87</v>
      </c>
      <c r="AV423" s="12" t="s">
        <v>87</v>
      </c>
      <c r="AW423" s="12" t="s">
        <v>41</v>
      </c>
      <c r="AX423" s="12" t="s">
        <v>79</v>
      </c>
      <c r="AY423" s="163" t="s">
        <v>128</v>
      </c>
    </row>
    <row r="424" spans="2:65" s="11" customFormat="1">
      <c r="B424" s="155"/>
      <c r="D424" s="152" t="s">
        <v>142</v>
      </c>
      <c r="E424" s="156" t="s">
        <v>3</v>
      </c>
      <c r="F424" s="157" t="s">
        <v>175</v>
      </c>
      <c r="H424" s="156" t="s">
        <v>3</v>
      </c>
      <c r="I424" s="158"/>
      <c r="L424" s="155"/>
      <c r="M424" s="159"/>
      <c r="N424" s="160"/>
      <c r="O424" s="160"/>
      <c r="P424" s="160"/>
      <c r="Q424" s="160"/>
      <c r="R424" s="160"/>
      <c r="S424" s="160"/>
      <c r="T424" s="161"/>
      <c r="AT424" s="156" t="s">
        <v>142</v>
      </c>
      <c r="AU424" s="156" t="s">
        <v>87</v>
      </c>
      <c r="AV424" s="11" t="s">
        <v>22</v>
      </c>
      <c r="AW424" s="11" t="s">
        <v>41</v>
      </c>
      <c r="AX424" s="11" t="s">
        <v>79</v>
      </c>
      <c r="AY424" s="156" t="s">
        <v>128</v>
      </c>
    </row>
    <row r="425" spans="2:65" s="12" customFormat="1">
      <c r="B425" s="162"/>
      <c r="D425" s="152" t="s">
        <v>142</v>
      </c>
      <c r="E425" s="163" t="s">
        <v>3</v>
      </c>
      <c r="F425" s="164" t="s">
        <v>313</v>
      </c>
      <c r="H425" s="165">
        <v>40</v>
      </c>
      <c r="I425" s="166"/>
      <c r="L425" s="162"/>
      <c r="M425" s="167"/>
      <c r="N425" s="168"/>
      <c r="O425" s="168"/>
      <c r="P425" s="168"/>
      <c r="Q425" s="168"/>
      <c r="R425" s="168"/>
      <c r="S425" s="168"/>
      <c r="T425" s="169"/>
      <c r="AT425" s="163" t="s">
        <v>142</v>
      </c>
      <c r="AU425" s="163" t="s">
        <v>87</v>
      </c>
      <c r="AV425" s="12" t="s">
        <v>87</v>
      </c>
      <c r="AW425" s="12" t="s">
        <v>41</v>
      </c>
      <c r="AX425" s="12" t="s">
        <v>79</v>
      </c>
      <c r="AY425" s="163" t="s">
        <v>128</v>
      </c>
    </row>
    <row r="426" spans="2:65" s="11" customFormat="1">
      <c r="B426" s="155"/>
      <c r="D426" s="152" t="s">
        <v>142</v>
      </c>
      <c r="E426" s="156" t="s">
        <v>3</v>
      </c>
      <c r="F426" s="157" t="s">
        <v>176</v>
      </c>
      <c r="H426" s="156" t="s">
        <v>3</v>
      </c>
      <c r="I426" s="158"/>
      <c r="L426" s="155"/>
      <c r="M426" s="159"/>
      <c r="N426" s="160"/>
      <c r="O426" s="160"/>
      <c r="P426" s="160"/>
      <c r="Q426" s="160"/>
      <c r="R426" s="160"/>
      <c r="S426" s="160"/>
      <c r="T426" s="161"/>
      <c r="AT426" s="156" t="s">
        <v>142</v>
      </c>
      <c r="AU426" s="156" t="s">
        <v>87</v>
      </c>
      <c r="AV426" s="11" t="s">
        <v>22</v>
      </c>
      <c r="AW426" s="11" t="s">
        <v>41</v>
      </c>
      <c r="AX426" s="11" t="s">
        <v>79</v>
      </c>
      <c r="AY426" s="156" t="s">
        <v>128</v>
      </c>
    </row>
    <row r="427" spans="2:65" s="12" customFormat="1">
      <c r="B427" s="162"/>
      <c r="D427" s="152" t="s">
        <v>142</v>
      </c>
      <c r="E427" s="163" t="s">
        <v>3</v>
      </c>
      <c r="F427" s="164" t="s">
        <v>314</v>
      </c>
      <c r="H427" s="165">
        <v>30</v>
      </c>
      <c r="I427" s="166"/>
      <c r="L427" s="162"/>
      <c r="M427" s="167"/>
      <c r="N427" s="168"/>
      <c r="O427" s="168"/>
      <c r="P427" s="168"/>
      <c r="Q427" s="168"/>
      <c r="R427" s="168"/>
      <c r="S427" s="168"/>
      <c r="T427" s="169"/>
      <c r="AT427" s="163" t="s">
        <v>142</v>
      </c>
      <c r="AU427" s="163" t="s">
        <v>87</v>
      </c>
      <c r="AV427" s="12" t="s">
        <v>87</v>
      </c>
      <c r="AW427" s="12" t="s">
        <v>41</v>
      </c>
      <c r="AX427" s="12" t="s">
        <v>79</v>
      </c>
      <c r="AY427" s="163" t="s">
        <v>128</v>
      </c>
    </row>
    <row r="428" spans="2:65" s="11" customFormat="1">
      <c r="B428" s="155"/>
      <c r="D428" s="152" t="s">
        <v>142</v>
      </c>
      <c r="E428" s="156" t="s">
        <v>3</v>
      </c>
      <c r="F428" s="157" t="s">
        <v>177</v>
      </c>
      <c r="H428" s="156" t="s">
        <v>3</v>
      </c>
      <c r="I428" s="158"/>
      <c r="L428" s="155"/>
      <c r="M428" s="159"/>
      <c r="N428" s="160"/>
      <c r="O428" s="160"/>
      <c r="P428" s="160"/>
      <c r="Q428" s="160"/>
      <c r="R428" s="160"/>
      <c r="S428" s="160"/>
      <c r="T428" s="161"/>
      <c r="AT428" s="156" t="s">
        <v>142</v>
      </c>
      <c r="AU428" s="156" t="s">
        <v>87</v>
      </c>
      <c r="AV428" s="11" t="s">
        <v>22</v>
      </c>
      <c r="AW428" s="11" t="s">
        <v>41</v>
      </c>
      <c r="AX428" s="11" t="s">
        <v>79</v>
      </c>
      <c r="AY428" s="156" t="s">
        <v>128</v>
      </c>
    </row>
    <row r="429" spans="2:65" s="12" customFormat="1">
      <c r="B429" s="162"/>
      <c r="D429" s="152" t="s">
        <v>142</v>
      </c>
      <c r="E429" s="163" t="s">
        <v>3</v>
      </c>
      <c r="F429" s="164" t="s">
        <v>315</v>
      </c>
      <c r="H429" s="165">
        <v>32.299999999999997</v>
      </c>
      <c r="I429" s="166"/>
      <c r="L429" s="162"/>
      <c r="M429" s="167"/>
      <c r="N429" s="168"/>
      <c r="O429" s="168"/>
      <c r="P429" s="168"/>
      <c r="Q429" s="168"/>
      <c r="R429" s="168"/>
      <c r="S429" s="168"/>
      <c r="T429" s="169"/>
      <c r="AT429" s="163" t="s">
        <v>142</v>
      </c>
      <c r="AU429" s="163" t="s">
        <v>87</v>
      </c>
      <c r="AV429" s="12" t="s">
        <v>87</v>
      </c>
      <c r="AW429" s="12" t="s">
        <v>41</v>
      </c>
      <c r="AX429" s="12" t="s">
        <v>79</v>
      </c>
      <c r="AY429" s="163" t="s">
        <v>128</v>
      </c>
    </row>
    <row r="430" spans="2:65" s="11" customFormat="1">
      <c r="B430" s="155"/>
      <c r="D430" s="152" t="s">
        <v>142</v>
      </c>
      <c r="E430" s="156" t="s">
        <v>3</v>
      </c>
      <c r="F430" s="157" t="s">
        <v>178</v>
      </c>
      <c r="H430" s="156" t="s">
        <v>3</v>
      </c>
      <c r="I430" s="158"/>
      <c r="L430" s="155"/>
      <c r="M430" s="159"/>
      <c r="N430" s="160"/>
      <c r="O430" s="160"/>
      <c r="P430" s="160"/>
      <c r="Q430" s="160"/>
      <c r="R430" s="160"/>
      <c r="S430" s="160"/>
      <c r="T430" s="161"/>
      <c r="AT430" s="156" t="s">
        <v>142</v>
      </c>
      <c r="AU430" s="156" t="s">
        <v>87</v>
      </c>
      <c r="AV430" s="11" t="s">
        <v>22</v>
      </c>
      <c r="AW430" s="11" t="s">
        <v>41</v>
      </c>
      <c r="AX430" s="11" t="s">
        <v>79</v>
      </c>
      <c r="AY430" s="156" t="s">
        <v>128</v>
      </c>
    </row>
    <row r="431" spans="2:65" s="12" customFormat="1">
      <c r="B431" s="162"/>
      <c r="D431" s="152" t="s">
        <v>142</v>
      </c>
      <c r="E431" s="163" t="s">
        <v>3</v>
      </c>
      <c r="F431" s="164" t="s">
        <v>316</v>
      </c>
      <c r="H431" s="165">
        <v>31</v>
      </c>
      <c r="I431" s="166"/>
      <c r="L431" s="162"/>
      <c r="M431" s="167"/>
      <c r="N431" s="168"/>
      <c r="O431" s="168"/>
      <c r="P431" s="168"/>
      <c r="Q431" s="168"/>
      <c r="R431" s="168"/>
      <c r="S431" s="168"/>
      <c r="T431" s="169"/>
      <c r="AT431" s="163" t="s">
        <v>142</v>
      </c>
      <c r="AU431" s="163" t="s">
        <v>87</v>
      </c>
      <c r="AV431" s="12" t="s">
        <v>87</v>
      </c>
      <c r="AW431" s="12" t="s">
        <v>41</v>
      </c>
      <c r="AX431" s="12" t="s">
        <v>79</v>
      </c>
      <c r="AY431" s="163" t="s">
        <v>128</v>
      </c>
    </row>
    <row r="432" spans="2:65" s="11" customFormat="1">
      <c r="B432" s="155"/>
      <c r="D432" s="152" t="s">
        <v>142</v>
      </c>
      <c r="E432" s="156" t="s">
        <v>3</v>
      </c>
      <c r="F432" s="157" t="s">
        <v>179</v>
      </c>
      <c r="H432" s="156" t="s">
        <v>3</v>
      </c>
      <c r="I432" s="158"/>
      <c r="L432" s="155"/>
      <c r="M432" s="159"/>
      <c r="N432" s="160"/>
      <c r="O432" s="160"/>
      <c r="P432" s="160"/>
      <c r="Q432" s="160"/>
      <c r="R432" s="160"/>
      <c r="S432" s="160"/>
      <c r="T432" s="161"/>
      <c r="AT432" s="156" t="s">
        <v>142</v>
      </c>
      <c r="AU432" s="156" t="s">
        <v>87</v>
      </c>
      <c r="AV432" s="11" t="s">
        <v>22</v>
      </c>
      <c r="AW432" s="11" t="s">
        <v>41</v>
      </c>
      <c r="AX432" s="11" t="s">
        <v>79</v>
      </c>
      <c r="AY432" s="156" t="s">
        <v>128</v>
      </c>
    </row>
    <row r="433" spans="2:51" s="12" customFormat="1">
      <c r="B433" s="162"/>
      <c r="D433" s="152" t="s">
        <v>142</v>
      </c>
      <c r="E433" s="163" t="s">
        <v>3</v>
      </c>
      <c r="F433" s="164" t="s">
        <v>317</v>
      </c>
      <c r="H433" s="165">
        <v>62</v>
      </c>
      <c r="I433" s="166"/>
      <c r="L433" s="162"/>
      <c r="M433" s="167"/>
      <c r="N433" s="168"/>
      <c r="O433" s="168"/>
      <c r="P433" s="168"/>
      <c r="Q433" s="168"/>
      <c r="R433" s="168"/>
      <c r="S433" s="168"/>
      <c r="T433" s="169"/>
      <c r="AT433" s="163" t="s">
        <v>142</v>
      </c>
      <c r="AU433" s="163" t="s">
        <v>87</v>
      </c>
      <c r="AV433" s="12" t="s">
        <v>87</v>
      </c>
      <c r="AW433" s="12" t="s">
        <v>41</v>
      </c>
      <c r="AX433" s="12" t="s">
        <v>79</v>
      </c>
      <c r="AY433" s="163" t="s">
        <v>128</v>
      </c>
    </row>
    <row r="434" spans="2:51" s="11" customFormat="1">
      <c r="B434" s="155"/>
      <c r="D434" s="152" t="s">
        <v>142</v>
      </c>
      <c r="E434" s="156" t="s">
        <v>3</v>
      </c>
      <c r="F434" s="157" t="s">
        <v>180</v>
      </c>
      <c r="H434" s="156" t="s">
        <v>3</v>
      </c>
      <c r="I434" s="158"/>
      <c r="L434" s="155"/>
      <c r="M434" s="159"/>
      <c r="N434" s="160"/>
      <c r="O434" s="160"/>
      <c r="P434" s="160"/>
      <c r="Q434" s="160"/>
      <c r="R434" s="160"/>
      <c r="S434" s="160"/>
      <c r="T434" s="161"/>
      <c r="AT434" s="156" t="s">
        <v>142</v>
      </c>
      <c r="AU434" s="156" t="s">
        <v>87</v>
      </c>
      <c r="AV434" s="11" t="s">
        <v>22</v>
      </c>
      <c r="AW434" s="11" t="s">
        <v>41</v>
      </c>
      <c r="AX434" s="11" t="s">
        <v>79</v>
      </c>
      <c r="AY434" s="156" t="s">
        <v>128</v>
      </c>
    </row>
    <row r="435" spans="2:51" s="12" customFormat="1">
      <c r="B435" s="162"/>
      <c r="D435" s="152" t="s">
        <v>142</v>
      </c>
      <c r="E435" s="163" t="s">
        <v>3</v>
      </c>
      <c r="F435" s="164" t="s">
        <v>318</v>
      </c>
      <c r="H435" s="165">
        <v>21.2</v>
      </c>
      <c r="I435" s="166"/>
      <c r="L435" s="162"/>
      <c r="M435" s="167"/>
      <c r="N435" s="168"/>
      <c r="O435" s="168"/>
      <c r="P435" s="168"/>
      <c r="Q435" s="168"/>
      <c r="R435" s="168"/>
      <c r="S435" s="168"/>
      <c r="T435" s="169"/>
      <c r="AT435" s="163" t="s">
        <v>142</v>
      </c>
      <c r="AU435" s="163" t="s">
        <v>87</v>
      </c>
      <c r="AV435" s="12" t="s">
        <v>87</v>
      </c>
      <c r="AW435" s="12" t="s">
        <v>41</v>
      </c>
      <c r="AX435" s="12" t="s">
        <v>79</v>
      </c>
      <c r="AY435" s="163" t="s">
        <v>128</v>
      </c>
    </row>
    <row r="436" spans="2:51" s="11" customFormat="1">
      <c r="B436" s="155"/>
      <c r="D436" s="152" t="s">
        <v>142</v>
      </c>
      <c r="E436" s="156" t="s">
        <v>3</v>
      </c>
      <c r="F436" s="157" t="s">
        <v>181</v>
      </c>
      <c r="H436" s="156" t="s">
        <v>3</v>
      </c>
      <c r="I436" s="158"/>
      <c r="L436" s="155"/>
      <c r="M436" s="159"/>
      <c r="N436" s="160"/>
      <c r="O436" s="160"/>
      <c r="P436" s="160"/>
      <c r="Q436" s="160"/>
      <c r="R436" s="160"/>
      <c r="S436" s="160"/>
      <c r="T436" s="161"/>
      <c r="AT436" s="156" t="s">
        <v>142</v>
      </c>
      <c r="AU436" s="156" t="s">
        <v>87</v>
      </c>
      <c r="AV436" s="11" t="s">
        <v>22</v>
      </c>
      <c r="AW436" s="11" t="s">
        <v>41</v>
      </c>
      <c r="AX436" s="11" t="s">
        <v>79</v>
      </c>
      <c r="AY436" s="156" t="s">
        <v>128</v>
      </c>
    </row>
    <row r="437" spans="2:51" s="12" customFormat="1">
      <c r="B437" s="162"/>
      <c r="D437" s="152" t="s">
        <v>142</v>
      </c>
      <c r="E437" s="163" t="s">
        <v>3</v>
      </c>
      <c r="F437" s="164" t="s">
        <v>319</v>
      </c>
      <c r="H437" s="165">
        <v>28.1</v>
      </c>
      <c r="I437" s="166"/>
      <c r="L437" s="162"/>
      <c r="M437" s="167"/>
      <c r="N437" s="168"/>
      <c r="O437" s="168"/>
      <c r="P437" s="168"/>
      <c r="Q437" s="168"/>
      <c r="R437" s="168"/>
      <c r="S437" s="168"/>
      <c r="T437" s="169"/>
      <c r="AT437" s="163" t="s">
        <v>142</v>
      </c>
      <c r="AU437" s="163" t="s">
        <v>87</v>
      </c>
      <c r="AV437" s="12" t="s">
        <v>87</v>
      </c>
      <c r="AW437" s="12" t="s">
        <v>41</v>
      </c>
      <c r="AX437" s="12" t="s">
        <v>79</v>
      </c>
      <c r="AY437" s="163" t="s">
        <v>128</v>
      </c>
    </row>
    <row r="438" spans="2:51" s="11" customFormat="1">
      <c r="B438" s="155"/>
      <c r="D438" s="152" t="s">
        <v>142</v>
      </c>
      <c r="E438" s="156" t="s">
        <v>3</v>
      </c>
      <c r="F438" s="157" t="s">
        <v>218</v>
      </c>
      <c r="H438" s="156" t="s">
        <v>3</v>
      </c>
      <c r="I438" s="158"/>
      <c r="L438" s="155"/>
      <c r="M438" s="159"/>
      <c r="N438" s="160"/>
      <c r="O438" s="160"/>
      <c r="P438" s="160"/>
      <c r="Q438" s="160"/>
      <c r="R438" s="160"/>
      <c r="S438" s="160"/>
      <c r="T438" s="161"/>
      <c r="AT438" s="156" t="s">
        <v>142</v>
      </c>
      <c r="AU438" s="156" t="s">
        <v>87</v>
      </c>
      <c r="AV438" s="11" t="s">
        <v>22</v>
      </c>
      <c r="AW438" s="11" t="s">
        <v>41</v>
      </c>
      <c r="AX438" s="11" t="s">
        <v>79</v>
      </c>
      <c r="AY438" s="156" t="s">
        <v>128</v>
      </c>
    </row>
    <row r="439" spans="2:51" s="11" customFormat="1">
      <c r="B439" s="155"/>
      <c r="D439" s="152" t="s">
        <v>142</v>
      </c>
      <c r="E439" s="156" t="s">
        <v>3</v>
      </c>
      <c r="F439" s="157" t="s">
        <v>184</v>
      </c>
      <c r="H439" s="156" t="s">
        <v>3</v>
      </c>
      <c r="I439" s="158"/>
      <c r="L439" s="155"/>
      <c r="M439" s="159"/>
      <c r="N439" s="160"/>
      <c r="O439" s="160"/>
      <c r="P439" s="160"/>
      <c r="Q439" s="160"/>
      <c r="R439" s="160"/>
      <c r="S439" s="160"/>
      <c r="T439" s="161"/>
      <c r="AT439" s="156" t="s">
        <v>142</v>
      </c>
      <c r="AU439" s="156" t="s">
        <v>87</v>
      </c>
      <c r="AV439" s="11" t="s">
        <v>22</v>
      </c>
      <c r="AW439" s="11" t="s">
        <v>41</v>
      </c>
      <c r="AX439" s="11" t="s">
        <v>79</v>
      </c>
      <c r="AY439" s="156" t="s">
        <v>128</v>
      </c>
    </row>
    <row r="440" spans="2:51" s="12" customFormat="1">
      <c r="B440" s="162"/>
      <c r="D440" s="152" t="s">
        <v>142</v>
      </c>
      <c r="E440" s="163" t="s">
        <v>3</v>
      </c>
      <c r="F440" s="164" t="s">
        <v>320</v>
      </c>
      <c r="H440" s="165">
        <v>81.8</v>
      </c>
      <c r="I440" s="166"/>
      <c r="L440" s="162"/>
      <c r="M440" s="167"/>
      <c r="N440" s="168"/>
      <c r="O440" s="168"/>
      <c r="P440" s="168"/>
      <c r="Q440" s="168"/>
      <c r="R440" s="168"/>
      <c r="S440" s="168"/>
      <c r="T440" s="169"/>
      <c r="AT440" s="163" t="s">
        <v>142</v>
      </c>
      <c r="AU440" s="163" t="s">
        <v>87</v>
      </c>
      <c r="AV440" s="12" t="s">
        <v>87</v>
      </c>
      <c r="AW440" s="12" t="s">
        <v>41</v>
      </c>
      <c r="AX440" s="12" t="s">
        <v>79</v>
      </c>
      <c r="AY440" s="163" t="s">
        <v>128</v>
      </c>
    </row>
    <row r="441" spans="2:51" s="11" customFormat="1">
      <c r="B441" s="155"/>
      <c r="D441" s="152" t="s">
        <v>142</v>
      </c>
      <c r="E441" s="156" t="s">
        <v>3</v>
      </c>
      <c r="F441" s="157" t="s">
        <v>186</v>
      </c>
      <c r="H441" s="156" t="s">
        <v>3</v>
      </c>
      <c r="I441" s="158"/>
      <c r="L441" s="155"/>
      <c r="M441" s="159"/>
      <c r="N441" s="160"/>
      <c r="O441" s="160"/>
      <c r="P441" s="160"/>
      <c r="Q441" s="160"/>
      <c r="R441" s="160"/>
      <c r="S441" s="160"/>
      <c r="T441" s="161"/>
      <c r="AT441" s="156" t="s">
        <v>142</v>
      </c>
      <c r="AU441" s="156" t="s">
        <v>87</v>
      </c>
      <c r="AV441" s="11" t="s">
        <v>22</v>
      </c>
      <c r="AW441" s="11" t="s">
        <v>41</v>
      </c>
      <c r="AX441" s="11" t="s">
        <v>79</v>
      </c>
      <c r="AY441" s="156" t="s">
        <v>128</v>
      </c>
    </row>
    <row r="442" spans="2:51" s="11" customFormat="1">
      <c r="B442" s="155"/>
      <c r="D442" s="152" t="s">
        <v>142</v>
      </c>
      <c r="E442" s="156" t="s">
        <v>3</v>
      </c>
      <c r="F442" s="157" t="s">
        <v>187</v>
      </c>
      <c r="H442" s="156" t="s">
        <v>3</v>
      </c>
      <c r="I442" s="158"/>
      <c r="L442" s="155"/>
      <c r="M442" s="159"/>
      <c r="N442" s="160"/>
      <c r="O442" s="160"/>
      <c r="P442" s="160"/>
      <c r="Q442" s="160"/>
      <c r="R442" s="160"/>
      <c r="S442" s="160"/>
      <c r="T442" s="161"/>
      <c r="AT442" s="156" t="s">
        <v>142</v>
      </c>
      <c r="AU442" s="156" t="s">
        <v>87</v>
      </c>
      <c r="AV442" s="11" t="s">
        <v>22</v>
      </c>
      <c r="AW442" s="11" t="s">
        <v>41</v>
      </c>
      <c r="AX442" s="11" t="s">
        <v>79</v>
      </c>
      <c r="AY442" s="156" t="s">
        <v>128</v>
      </c>
    </row>
    <row r="443" spans="2:51" s="12" customFormat="1">
      <c r="B443" s="162"/>
      <c r="D443" s="152" t="s">
        <v>142</v>
      </c>
      <c r="E443" s="163" t="s">
        <v>3</v>
      </c>
      <c r="F443" s="164" t="s">
        <v>321</v>
      </c>
      <c r="H443" s="165">
        <v>41.5</v>
      </c>
      <c r="I443" s="166"/>
      <c r="L443" s="162"/>
      <c r="M443" s="167"/>
      <c r="N443" s="168"/>
      <c r="O443" s="168"/>
      <c r="P443" s="168"/>
      <c r="Q443" s="168"/>
      <c r="R443" s="168"/>
      <c r="S443" s="168"/>
      <c r="T443" s="169"/>
      <c r="AT443" s="163" t="s">
        <v>142</v>
      </c>
      <c r="AU443" s="163" t="s">
        <v>87</v>
      </c>
      <c r="AV443" s="12" t="s">
        <v>87</v>
      </c>
      <c r="AW443" s="12" t="s">
        <v>41</v>
      </c>
      <c r="AX443" s="12" t="s">
        <v>79</v>
      </c>
      <c r="AY443" s="163" t="s">
        <v>128</v>
      </c>
    </row>
    <row r="444" spans="2:51" s="11" customFormat="1">
      <c r="B444" s="155"/>
      <c r="D444" s="152" t="s">
        <v>142</v>
      </c>
      <c r="E444" s="156" t="s">
        <v>3</v>
      </c>
      <c r="F444" s="157" t="s">
        <v>189</v>
      </c>
      <c r="H444" s="156" t="s">
        <v>3</v>
      </c>
      <c r="I444" s="158"/>
      <c r="L444" s="155"/>
      <c r="M444" s="159"/>
      <c r="N444" s="160"/>
      <c r="O444" s="160"/>
      <c r="P444" s="160"/>
      <c r="Q444" s="160"/>
      <c r="R444" s="160"/>
      <c r="S444" s="160"/>
      <c r="T444" s="161"/>
      <c r="AT444" s="156" t="s">
        <v>142</v>
      </c>
      <c r="AU444" s="156" t="s">
        <v>87</v>
      </c>
      <c r="AV444" s="11" t="s">
        <v>22</v>
      </c>
      <c r="AW444" s="11" t="s">
        <v>41</v>
      </c>
      <c r="AX444" s="11" t="s">
        <v>79</v>
      </c>
      <c r="AY444" s="156" t="s">
        <v>128</v>
      </c>
    </row>
    <row r="445" spans="2:51" s="12" customFormat="1">
      <c r="B445" s="162"/>
      <c r="D445" s="152" t="s">
        <v>142</v>
      </c>
      <c r="E445" s="163" t="s">
        <v>3</v>
      </c>
      <c r="F445" s="164" t="s">
        <v>322</v>
      </c>
      <c r="H445" s="165">
        <v>46.8</v>
      </c>
      <c r="I445" s="166"/>
      <c r="L445" s="162"/>
      <c r="M445" s="167"/>
      <c r="N445" s="168"/>
      <c r="O445" s="168"/>
      <c r="P445" s="168"/>
      <c r="Q445" s="168"/>
      <c r="R445" s="168"/>
      <c r="S445" s="168"/>
      <c r="T445" s="169"/>
      <c r="AT445" s="163" t="s">
        <v>142</v>
      </c>
      <c r="AU445" s="163" t="s">
        <v>87</v>
      </c>
      <c r="AV445" s="12" t="s">
        <v>87</v>
      </c>
      <c r="AW445" s="12" t="s">
        <v>41</v>
      </c>
      <c r="AX445" s="12" t="s">
        <v>79</v>
      </c>
      <c r="AY445" s="163" t="s">
        <v>128</v>
      </c>
    </row>
    <row r="446" spans="2:51" s="11" customFormat="1">
      <c r="B446" s="155"/>
      <c r="D446" s="152" t="s">
        <v>142</v>
      </c>
      <c r="E446" s="156" t="s">
        <v>3</v>
      </c>
      <c r="F446" s="157" t="s">
        <v>190</v>
      </c>
      <c r="H446" s="156" t="s">
        <v>3</v>
      </c>
      <c r="I446" s="158"/>
      <c r="L446" s="155"/>
      <c r="M446" s="159"/>
      <c r="N446" s="160"/>
      <c r="O446" s="160"/>
      <c r="P446" s="160"/>
      <c r="Q446" s="160"/>
      <c r="R446" s="160"/>
      <c r="S446" s="160"/>
      <c r="T446" s="161"/>
      <c r="AT446" s="156" t="s">
        <v>142</v>
      </c>
      <c r="AU446" s="156" t="s">
        <v>87</v>
      </c>
      <c r="AV446" s="11" t="s">
        <v>22</v>
      </c>
      <c r="AW446" s="11" t="s">
        <v>41</v>
      </c>
      <c r="AX446" s="11" t="s">
        <v>79</v>
      </c>
      <c r="AY446" s="156" t="s">
        <v>128</v>
      </c>
    </row>
    <row r="447" spans="2:51" s="12" customFormat="1">
      <c r="B447" s="162"/>
      <c r="D447" s="152" t="s">
        <v>142</v>
      </c>
      <c r="E447" s="163" t="s">
        <v>3</v>
      </c>
      <c r="F447" s="164" t="s">
        <v>323</v>
      </c>
      <c r="H447" s="165">
        <v>36.799999999999997</v>
      </c>
      <c r="I447" s="166"/>
      <c r="L447" s="162"/>
      <c r="M447" s="167"/>
      <c r="N447" s="168"/>
      <c r="O447" s="168"/>
      <c r="P447" s="168"/>
      <c r="Q447" s="168"/>
      <c r="R447" s="168"/>
      <c r="S447" s="168"/>
      <c r="T447" s="169"/>
      <c r="AT447" s="163" t="s">
        <v>142</v>
      </c>
      <c r="AU447" s="163" t="s">
        <v>87</v>
      </c>
      <c r="AV447" s="12" t="s">
        <v>87</v>
      </c>
      <c r="AW447" s="12" t="s">
        <v>41</v>
      </c>
      <c r="AX447" s="12" t="s">
        <v>79</v>
      </c>
      <c r="AY447" s="163" t="s">
        <v>128</v>
      </c>
    </row>
    <row r="448" spans="2:51" s="11" customFormat="1">
      <c r="B448" s="155"/>
      <c r="D448" s="152" t="s">
        <v>142</v>
      </c>
      <c r="E448" s="156" t="s">
        <v>3</v>
      </c>
      <c r="F448" s="157" t="s">
        <v>191</v>
      </c>
      <c r="H448" s="156" t="s">
        <v>3</v>
      </c>
      <c r="I448" s="158"/>
      <c r="L448" s="155"/>
      <c r="M448" s="159"/>
      <c r="N448" s="160"/>
      <c r="O448" s="160"/>
      <c r="P448" s="160"/>
      <c r="Q448" s="160"/>
      <c r="R448" s="160"/>
      <c r="S448" s="160"/>
      <c r="T448" s="161"/>
      <c r="AT448" s="156" t="s">
        <v>142</v>
      </c>
      <c r="AU448" s="156" t="s">
        <v>87</v>
      </c>
      <c r="AV448" s="11" t="s">
        <v>22</v>
      </c>
      <c r="AW448" s="11" t="s">
        <v>41</v>
      </c>
      <c r="AX448" s="11" t="s">
        <v>79</v>
      </c>
      <c r="AY448" s="156" t="s">
        <v>128</v>
      </c>
    </row>
    <row r="449" spans="2:65" s="12" customFormat="1">
      <c r="B449" s="162"/>
      <c r="D449" s="152" t="s">
        <v>142</v>
      </c>
      <c r="E449" s="163" t="s">
        <v>3</v>
      </c>
      <c r="F449" s="164" t="s">
        <v>324</v>
      </c>
      <c r="H449" s="165">
        <v>42.9</v>
      </c>
      <c r="I449" s="166"/>
      <c r="L449" s="162"/>
      <c r="M449" s="167"/>
      <c r="N449" s="168"/>
      <c r="O449" s="168"/>
      <c r="P449" s="168"/>
      <c r="Q449" s="168"/>
      <c r="R449" s="168"/>
      <c r="S449" s="168"/>
      <c r="T449" s="169"/>
      <c r="AT449" s="163" t="s">
        <v>142</v>
      </c>
      <c r="AU449" s="163" t="s">
        <v>87</v>
      </c>
      <c r="AV449" s="12" t="s">
        <v>87</v>
      </c>
      <c r="AW449" s="12" t="s">
        <v>41</v>
      </c>
      <c r="AX449" s="12" t="s">
        <v>79</v>
      </c>
      <c r="AY449" s="163" t="s">
        <v>128</v>
      </c>
    </row>
    <row r="450" spans="2:65" s="11" customFormat="1">
      <c r="B450" s="155"/>
      <c r="D450" s="152" t="s">
        <v>142</v>
      </c>
      <c r="E450" s="156" t="s">
        <v>3</v>
      </c>
      <c r="F450" s="157" t="s">
        <v>192</v>
      </c>
      <c r="H450" s="156" t="s">
        <v>3</v>
      </c>
      <c r="I450" s="158"/>
      <c r="L450" s="155"/>
      <c r="M450" s="159"/>
      <c r="N450" s="160"/>
      <c r="O450" s="160"/>
      <c r="P450" s="160"/>
      <c r="Q450" s="160"/>
      <c r="R450" s="160"/>
      <c r="S450" s="160"/>
      <c r="T450" s="161"/>
      <c r="AT450" s="156" t="s">
        <v>142</v>
      </c>
      <c r="AU450" s="156" t="s">
        <v>87</v>
      </c>
      <c r="AV450" s="11" t="s">
        <v>22</v>
      </c>
      <c r="AW450" s="11" t="s">
        <v>41</v>
      </c>
      <c r="AX450" s="11" t="s">
        <v>79</v>
      </c>
      <c r="AY450" s="156" t="s">
        <v>128</v>
      </c>
    </row>
    <row r="451" spans="2:65" s="12" customFormat="1">
      <c r="B451" s="162"/>
      <c r="D451" s="152" t="s">
        <v>142</v>
      </c>
      <c r="E451" s="163" t="s">
        <v>3</v>
      </c>
      <c r="F451" s="164" t="s">
        <v>325</v>
      </c>
      <c r="H451" s="165">
        <v>32.799999999999997</v>
      </c>
      <c r="I451" s="166"/>
      <c r="L451" s="162"/>
      <c r="M451" s="167"/>
      <c r="N451" s="168"/>
      <c r="O451" s="168"/>
      <c r="P451" s="168"/>
      <c r="Q451" s="168"/>
      <c r="R451" s="168"/>
      <c r="S451" s="168"/>
      <c r="T451" s="169"/>
      <c r="AT451" s="163" t="s">
        <v>142</v>
      </c>
      <c r="AU451" s="163" t="s">
        <v>87</v>
      </c>
      <c r="AV451" s="12" t="s">
        <v>87</v>
      </c>
      <c r="AW451" s="12" t="s">
        <v>41</v>
      </c>
      <c r="AX451" s="12" t="s">
        <v>79</v>
      </c>
      <c r="AY451" s="163" t="s">
        <v>128</v>
      </c>
    </row>
    <row r="452" spans="2:65" s="11" customFormat="1">
      <c r="B452" s="155"/>
      <c r="D452" s="152" t="s">
        <v>142</v>
      </c>
      <c r="E452" s="156" t="s">
        <v>3</v>
      </c>
      <c r="F452" s="157" t="s">
        <v>193</v>
      </c>
      <c r="H452" s="156" t="s">
        <v>3</v>
      </c>
      <c r="I452" s="158"/>
      <c r="L452" s="155"/>
      <c r="M452" s="159"/>
      <c r="N452" s="160"/>
      <c r="O452" s="160"/>
      <c r="P452" s="160"/>
      <c r="Q452" s="160"/>
      <c r="R452" s="160"/>
      <c r="S452" s="160"/>
      <c r="T452" s="161"/>
      <c r="AT452" s="156" t="s">
        <v>142</v>
      </c>
      <c r="AU452" s="156" t="s">
        <v>87</v>
      </c>
      <c r="AV452" s="11" t="s">
        <v>22</v>
      </c>
      <c r="AW452" s="11" t="s">
        <v>41</v>
      </c>
      <c r="AX452" s="11" t="s">
        <v>79</v>
      </c>
      <c r="AY452" s="156" t="s">
        <v>128</v>
      </c>
    </row>
    <row r="453" spans="2:65" s="11" customFormat="1">
      <c r="B453" s="155"/>
      <c r="D453" s="152" t="s">
        <v>142</v>
      </c>
      <c r="E453" s="156" t="s">
        <v>3</v>
      </c>
      <c r="F453" s="157" t="s">
        <v>267</v>
      </c>
      <c r="H453" s="156" t="s">
        <v>3</v>
      </c>
      <c r="I453" s="158"/>
      <c r="L453" s="155"/>
      <c r="M453" s="159"/>
      <c r="N453" s="160"/>
      <c r="O453" s="160"/>
      <c r="P453" s="160"/>
      <c r="Q453" s="160"/>
      <c r="R453" s="160"/>
      <c r="S453" s="160"/>
      <c r="T453" s="161"/>
      <c r="AT453" s="156" t="s">
        <v>142</v>
      </c>
      <c r="AU453" s="156" t="s">
        <v>87</v>
      </c>
      <c r="AV453" s="11" t="s">
        <v>22</v>
      </c>
      <c r="AW453" s="11" t="s">
        <v>41</v>
      </c>
      <c r="AX453" s="11" t="s">
        <v>79</v>
      </c>
      <c r="AY453" s="156" t="s">
        <v>128</v>
      </c>
    </row>
    <row r="454" spans="2:65" s="12" customFormat="1">
      <c r="B454" s="162"/>
      <c r="D454" s="152" t="s">
        <v>142</v>
      </c>
      <c r="E454" s="163" t="s">
        <v>3</v>
      </c>
      <c r="F454" s="164" t="s">
        <v>326</v>
      </c>
      <c r="H454" s="165">
        <v>200.7</v>
      </c>
      <c r="I454" s="166"/>
      <c r="L454" s="162"/>
      <c r="M454" s="167"/>
      <c r="N454" s="168"/>
      <c r="O454" s="168"/>
      <c r="P454" s="168"/>
      <c r="Q454" s="168"/>
      <c r="R454" s="168"/>
      <c r="S454" s="168"/>
      <c r="T454" s="169"/>
      <c r="AT454" s="163" t="s">
        <v>142</v>
      </c>
      <c r="AU454" s="163" t="s">
        <v>87</v>
      </c>
      <c r="AV454" s="12" t="s">
        <v>87</v>
      </c>
      <c r="AW454" s="12" t="s">
        <v>41</v>
      </c>
      <c r="AX454" s="12" t="s">
        <v>79</v>
      </c>
      <c r="AY454" s="163" t="s">
        <v>128</v>
      </c>
    </row>
    <row r="455" spans="2:65" s="11" customFormat="1">
      <c r="B455" s="155"/>
      <c r="D455" s="152" t="s">
        <v>142</v>
      </c>
      <c r="E455" s="156" t="s">
        <v>3</v>
      </c>
      <c r="F455" s="157" t="s">
        <v>269</v>
      </c>
      <c r="H455" s="156" t="s">
        <v>3</v>
      </c>
      <c r="I455" s="158"/>
      <c r="L455" s="155"/>
      <c r="M455" s="159"/>
      <c r="N455" s="160"/>
      <c r="O455" s="160"/>
      <c r="P455" s="160"/>
      <c r="Q455" s="160"/>
      <c r="R455" s="160"/>
      <c r="S455" s="160"/>
      <c r="T455" s="161"/>
      <c r="AT455" s="156" t="s">
        <v>142</v>
      </c>
      <c r="AU455" s="156" t="s">
        <v>87</v>
      </c>
      <c r="AV455" s="11" t="s">
        <v>22</v>
      </c>
      <c r="AW455" s="11" t="s">
        <v>41</v>
      </c>
      <c r="AX455" s="11" t="s">
        <v>79</v>
      </c>
      <c r="AY455" s="156" t="s">
        <v>128</v>
      </c>
    </row>
    <row r="456" spans="2:65" s="12" customFormat="1">
      <c r="B456" s="162"/>
      <c r="D456" s="152" t="s">
        <v>142</v>
      </c>
      <c r="E456" s="163" t="s">
        <v>3</v>
      </c>
      <c r="F456" s="164" t="s">
        <v>327</v>
      </c>
      <c r="H456" s="165">
        <v>13.4</v>
      </c>
      <c r="I456" s="166"/>
      <c r="L456" s="162"/>
      <c r="M456" s="167"/>
      <c r="N456" s="168"/>
      <c r="O456" s="168"/>
      <c r="P456" s="168"/>
      <c r="Q456" s="168"/>
      <c r="R456" s="168"/>
      <c r="S456" s="168"/>
      <c r="T456" s="169"/>
      <c r="AT456" s="163" t="s">
        <v>142</v>
      </c>
      <c r="AU456" s="163" t="s">
        <v>87</v>
      </c>
      <c r="AV456" s="12" t="s">
        <v>87</v>
      </c>
      <c r="AW456" s="12" t="s">
        <v>41</v>
      </c>
      <c r="AX456" s="12" t="s">
        <v>79</v>
      </c>
      <c r="AY456" s="163" t="s">
        <v>128</v>
      </c>
    </row>
    <row r="457" spans="2:65" s="11" customFormat="1">
      <c r="B457" s="155"/>
      <c r="D457" s="152" t="s">
        <v>142</v>
      </c>
      <c r="E457" s="156" t="s">
        <v>3</v>
      </c>
      <c r="F457" s="157" t="s">
        <v>271</v>
      </c>
      <c r="H457" s="156" t="s">
        <v>3</v>
      </c>
      <c r="I457" s="158"/>
      <c r="L457" s="155"/>
      <c r="M457" s="159"/>
      <c r="N457" s="160"/>
      <c r="O457" s="160"/>
      <c r="P457" s="160"/>
      <c r="Q457" s="160"/>
      <c r="R457" s="160"/>
      <c r="S457" s="160"/>
      <c r="T457" s="161"/>
      <c r="AT457" s="156" t="s">
        <v>142</v>
      </c>
      <c r="AU457" s="156" t="s">
        <v>87</v>
      </c>
      <c r="AV457" s="11" t="s">
        <v>22</v>
      </c>
      <c r="AW457" s="11" t="s">
        <v>41</v>
      </c>
      <c r="AX457" s="11" t="s">
        <v>79</v>
      </c>
      <c r="AY457" s="156" t="s">
        <v>128</v>
      </c>
    </row>
    <row r="458" spans="2:65" s="12" customFormat="1">
      <c r="B458" s="162"/>
      <c r="D458" s="152" t="s">
        <v>142</v>
      </c>
      <c r="E458" s="163" t="s">
        <v>3</v>
      </c>
      <c r="F458" s="164" t="s">
        <v>328</v>
      </c>
      <c r="H458" s="165">
        <v>39</v>
      </c>
      <c r="I458" s="166"/>
      <c r="L458" s="162"/>
      <c r="M458" s="167"/>
      <c r="N458" s="168"/>
      <c r="O458" s="168"/>
      <c r="P458" s="168"/>
      <c r="Q458" s="168"/>
      <c r="R458" s="168"/>
      <c r="S458" s="168"/>
      <c r="T458" s="169"/>
      <c r="AT458" s="163" t="s">
        <v>142</v>
      </c>
      <c r="AU458" s="163" t="s">
        <v>87</v>
      </c>
      <c r="AV458" s="12" t="s">
        <v>87</v>
      </c>
      <c r="AW458" s="12" t="s">
        <v>41</v>
      </c>
      <c r="AX458" s="12" t="s">
        <v>79</v>
      </c>
      <c r="AY458" s="163" t="s">
        <v>128</v>
      </c>
    </row>
    <row r="459" spans="2:65" s="13" customFormat="1">
      <c r="B459" s="170"/>
      <c r="D459" s="152" t="s">
        <v>142</v>
      </c>
      <c r="E459" s="171" t="s">
        <v>3</v>
      </c>
      <c r="F459" s="172" t="s">
        <v>145</v>
      </c>
      <c r="H459" s="173">
        <v>845.19999999999993</v>
      </c>
      <c r="I459" s="174"/>
      <c r="L459" s="170"/>
      <c r="M459" s="175"/>
      <c r="N459" s="176"/>
      <c r="O459" s="176"/>
      <c r="P459" s="176"/>
      <c r="Q459" s="176"/>
      <c r="R459" s="176"/>
      <c r="S459" s="176"/>
      <c r="T459" s="177"/>
      <c r="AT459" s="171" t="s">
        <v>142</v>
      </c>
      <c r="AU459" s="171" t="s">
        <v>87</v>
      </c>
      <c r="AV459" s="13" t="s">
        <v>93</v>
      </c>
      <c r="AW459" s="13" t="s">
        <v>41</v>
      </c>
      <c r="AX459" s="13" t="s">
        <v>22</v>
      </c>
      <c r="AY459" s="171" t="s">
        <v>128</v>
      </c>
    </row>
    <row r="460" spans="2:65" s="1" customFormat="1" ht="16.5" customHeight="1">
      <c r="B460" s="139"/>
      <c r="C460" s="140" t="s">
        <v>332</v>
      </c>
      <c r="D460" s="140" t="s">
        <v>131</v>
      </c>
      <c r="E460" s="141" t="s">
        <v>333</v>
      </c>
      <c r="F460" s="142" t="s">
        <v>334</v>
      </c>
      <c r="G460" s="143" t="s">
        <v>250</v>
      </c>
      <c r="H460" s="144">
        <v>422.6</v>
      </c>
      <c r="I460" s="145"/>
      <c r="J460" s="146">
        <f>ROUND(I460*H460,2)</f>
        <v>0</v>
      </c>
      <c r="K460" s="142" t="s">
        <v>135</v>
      </c>
      <c r="L460" s="31"/>
      <c r="M460" s="147" t="s">
        <v>3</v>
      </c>
      <c r="N460" s="148" t="s">
        <v>50</v>
      </c>
      <c r="O460" s="50"/>
      <c r="P460" s="149">
        <f>O460*H460</f>
        <v>0</v>
      </c>
      <c r="Q460" s="149">
        <v>4.4999999999999997E-3</v>
      </c>
      <c r="R460" s="149">
        <f>Q460*H460</f>
        <v>1.9016999999999999</v>
      </c>
      <c r="S460" s="149">
        <v>0</v>
      </c>
      <c r="T460" s="150">
        <f>S460*H460</f>
        <v>0</v>
      </c>
      <c r="AR460" s="17" t="s">
        <v>168</v>
      </c>
      <c r="AT460" s="17" t="s">
        <v>131</v>
      </c>
      <c r="AU460" s="17" t="s">
        <v>87</v>
      </c>
      <c r="AY460" s="17" t="s">
        <v>128</v>
      </c>
      <c r="BE460" s="151">
        <f>IF(N460="základní",J460,0)</f>
        <v>0</v>
      </c>
      <c r="BF460" s="151">
        <f>IF(N460="snížená",J460,0)</f>
        <v>0</v>
      </c>
      <c r="BG460" s="151">
        <f>IF(N460="zákl. přenesená",J460,0)</f>
        <v>0</v>
      </c>
      <c r="BH460" s="151">
        <f>IF(N460="sníž. přenesená",J460,0)</f>
        <v>0</v>
      </c>
      <c r="BI460" s="151">
        <f>IF(N460="nulová",J460,0)</f>
        <v>0</v>
      </c>
      <c r="BJ460" s="17" t="s">
        <v>22</v>
      </c>
      <c r="BK460" s="151">
        <f>ROUND(I460*H460,2)</f>
        <v>0</v>
      </c>
      <c r="BL460" s="17" t="s">
        <v>168</v>
      </c>
      <c r="BM460" s="17" t="s">
        <v>335</v>
      </c>
    </row>
    <row r="461" spans="2:65" s="1" customFormat="1" ht="57.6">
      <c r="B461" s="31"/>
      <c r="D461" s="152" t="s">
        <v>137</v>
      </c>
      <c r="F461" s="153" t="s">
        <v>306</v>
      </c>
      <c r="I461" s="85"/>
      <c r="L461" s="31"/>
      <c r="M461" s="154"/>
      <c r="N461" s="50"/>
      <c r="O461" s="50"/>
      <c r="P461" s="50"/>
      <c r="Q461" s="50"/>
      <c r="R461" s="50"/>
      <c r="S461" s="50"/>
      <c r="T461" s="51"/>
      <c r="AT461" s="17" t="s">
        <v>137</v>
      </c>
      <c r="AU461" s="17" t="s">
        <v>87</v>
      </c>
    </row>
    <row r="462" spans="2:65" s="11" customFormat="1">
      <c r="B462" s="155"/>
      <c r="D462" s="152" t="s">
        <v>142</v>
      </c>
      <c r="E462" s="156" t="s">
        <v>3</v>
      </c>
      <c r="F462" s="157" t="s">
        <v>170</v>
      </c>
      <c r="H462" s="156" t="s">
        <v>3</v>
      </c>
      <c r="I462" s="158"/>
      <c r="L462" s="155"/>
      <c r="M462" s="159"/>
      <c r="N462" s="160"/>
      <c r="O462" s="160"/>
      <c r="P462" s="160"/>
      <c r="Q462" s="160"/>
      <c r="R462" s="160"/>
      <c r="S462" s="160"/>
      <c r="T462" s="161"/>
      <c r="AT462" s="156" t="s">
        <v>142</v>
      </c>
      <c r="AU462" s="156" t="s">
        <v>87</v>
      </c>
      <c r="AV462" s="11" t="s">
        <v>22</v>
      </c>
      <c r="AW462" s="11" t="s">
        <v>41</v>
      </c>
      <c r="AX462" s="11" t="s">
        <v>79</v>
      </c>
      <c r="AY462" s="156" t="s">
        <v>128</v>
      </c>
    </row>
    <row r="463" spans="2:65" s="11" customFormat="1">
      <c r="B463" s="155"/>
      <c r="D463" s="152" t="s">
        <v>142</v>
      </c>
      <c r="E463" s="156" t="s">
        <v>3</v>
      </c>
      <c r="F463" s="157" t="s">
        <v>171</v>
      </c>
      <c r="H463" s="156" t="s">
        <v>3</v>
      </c>
      <c r="I463" s="158"/>
      <c r="L463" s="155"/>
      <c r="M463" s="159"/>
      <c r="N463" s="160"/>
      <c r="O463" s="160"/>
      <c r="P463" s="160"/>
      <c r="Q463" s="160"/>
      <c r="R463" s="160"/>
      <c r="S463" s="160"/>
      <c r="T463" s="161"/>
      <c r="AT463" s="156" t="s">
        <v>142</v>
      </c>
      <c r="AU463" s="156" t="s">
        <v>87</v>
      </c>
      <c r="AV463" s="11" t="s">
        <v>22</v>
      </c>
      <c r="AW463" s="11" t="s">
        <v>41</v>
      </c>
      <c r="AX463" s="11" t="s">
        <v>79</v>
      </c>
      <c r="AY463" s="156" t="s">
        <v>128</v>
      </c>
    </row>
    <row r="464" spans="2:65" s="12" customFormat="1">
      <c r="B464" s="162"/>
      <c r="D464" s="152" t="s">
        <v>142</v>
      </c>
      <c r="E464" s="163" t="s">
        <v>3</v>
      </c>
      <c r="F464" s="164" t="s">
        <v>252</v>
      </c>
      <c r="H464" s="165">
        <v>20.95</v>
      </c>
      <c r="I464" s="166"/>
      <c r="L464" s="162"/>
      <c r="M464" s="167"/>
      <c r="N464" s="168"/>
      <c r="O464" s="168"/>
      <c r="P464" s="168"/>
      <c r="Q464" s="168"/>
      <c r="R464" s="168"/>
      <c r="S464" s="168"/>
      <c r="T464" s="169"/>
      <c r="AT464" s="163" t="s">
        <v>142</v>
      </c>
      <c r="AU464" s="163" t="s">
        <v>87</v>
      </c>
      <c r="AV464" s="12" t="s">
        <v>87</v>
      </c>
      <c r="AW464" s="12" t="s">
        <v>41</v>
      </c>
      <c r="AX464" s="12" t="s">
        <v>79</v>
      </c>
      <c r="AY464" s="163" t="s">
        <v>128</v>
      </c>
    </row>
    <row r="465" spans="2:51" s="11" customFormat="1">
      <c r="B465" s="155"/>
      <c r="D465" s="152" t="s">
        <v>142</v>
      </c>
      <c r="E465" s="156" t="s">
        <v>3</v>
      </c>
      <c r="F465" s="157" t="s">
        <v>174</v>
      </c>
      <c r="H465" s="156" t="s">
        <v>3</v>
      </c>
      <c r="I465" s="158"/>
      <c r="L465" s="155"/>
      <c r="M465" s="159"/>
      <c r="N465" s="160"/>
      <c r="O465" s="160"/>
      <c r="P465" s="160"/>
      <c r="Q465" s="160"/>
      <c r="R465" s="160"/>
      <c r="S465" s="160"/>
      <c r="T465" s="161"/>
      <c r="AT465" s="156" t="s">
        <v>142</v>
      </c>
      <c r="AU465" s="156" t="s">
        <v>87</v>
      </c>
      <c r="AV465" s="11" t="s">
        <v>22</v>
      </c>
      <c r="AW465" s="11" t="s">
        <v>41</v>
      </c>
      <c r="AX465" s="11" t="s">
        <v>79</v>
      </c>
      <c r="AY465" s="156" t="s">
        <v>128</v>
      </c>
    </row>
    <row r="466" spans="2:51" s="12" customFormat="1">
      <c r="B466" s="162"/>
      <c r="D466" s="152" t="s">
        <v>142</v>
      </c>
      <c r="E466" s="163" t="s">
        <v>3</v>
      </c>
      <c r="F466" s="164" t="s">
        <v>253</v>
      </c>
      <c r="H466" s="165">
        <v>11.5</v>
      </c>
      <c r="I466" s="166"/>
      <c r="L466" s="162"/>
      <c r="M466" s="167"/>
      <c r="N466" s="168"/>
      <c r="O466" s="168"/>
      <c r="P466" s="168"/>
      <c r="Q466" s="168"/>
      <c r="R466" s="168"/>
      <c r="S466" s="168"/>
      <c r="T466" s="169"/>
      <c r="AT466" s="163" t="s">
        <v>142</v>
      </c>
      <c r="AU466" s="163" t="s">
        <v>87</v>
      </c>
      <c r="AV466" s="12" t="s">
        <v>87</v>
      </c>
      <c r="AW466" s="12" t="s">
        <v>41</v>
      </c>
      <c r="AX466" s="12" t="s">
        <v>79</v>
      </c>
      <c r="AY466" s="163" t="s">
        <v>128</v>
      </c>
    </row>
    <row r="467" spans="2:51" s="11" customFormat="1">
      <c r="B467" s="155"/>
      <c r="D467" s="152" t="s">
        <v>142</v>
      </c>
      <c r="E467" s="156" t="s">
        <v>3</v>
      </c>
      <c r="F467" s="157" t="s">
        <v>175</v>
      </c>
      <c r="H467" s="156" t="s">
        <v>3</v>
      </c>
      <c r="I467" s="158"/>
      <c r="L467" s="155"/>
      <c r="M467" s="159"/>
      <c r="N467" s="160"/>
      <c r="O467" s="160"/>
      <c r="P467" s="160"/>
      <c r="Q467" s="160"/>
      <c r="R467" s="160"/>
      <c r="S467" s="160"/>
      <c r="T467" s="161"/>
      <c r="AT467" s="156" t="s">
        <v>142</v>
      </c>
      <c r="AU467" s="156" t="s">
        <v>87</v>
      </c>
      <c r="AV467" s="11" t="s">
        <v>22</v>
      </c>
      <c r="AW467" s="11" t="s">
        <v>41</v>
      </c>
      <c r="AX467" s="11" t="s">
        <v>79</v>
      </c>
      <c r="AY467" s="156" t="s">
        <v>128</v>
      </c>
    </row>
    <row r="468" spans="2:51" s="12" customFormat="1">
      <c r="B468" s="162"/>
      <c r="D468" s="152" t="s">
        <v>142</v>
      </c>
      <c r="E468" s="163" t="s">
        <v>3</v>
      </c>
      <c r="F468" s="164" t="s">
        <v>254</v>
      </c>
      <c r="H468" s="165">
        <v>20</v>
      </c>
      <c r="I468" s="166"/>
      <c r="L468" s="162"/>
      <c r="M468" s="167"/>
      <c r="N468" s="168"/>
      <c r="O468" s="168"/>
      <c r="P468" s="168"/>
      <c r="Q468" s="168"/>
      <c r="R468" s="168"/>
      <c r="S468" s="168"/>
      <c r="T468" s="169"/>
      <c r="AT468" s="163" t="s">
        <v>142</v>
      </c>
      <c r="AU468" s="163" t="s">
        <v>87</v>
      </c>
      <c r="AV468" s="12" t="s">
        <v>87</v>
      </c>
      <c r="AW468" s="12" t="s">
        <v>41</v>
      </c>
      <c r="AX468" s="12" t="s">
        <v>79</v>
      </c>
      <c r="AY468" s="163" t="s">
        <v>128</v>
      </c>
    </row>
    <row r="469" spans="2:51" s="11" customFormat="1">
      <c r="B469" s="155"/>
      <c r="D469" s="152" t="s">
        <v>142</v>
      </c>
      <c r="E469" s="156" t="s">
        <v>3</v>
      </c>
      <c r="F469" s="157" t="s">
        <v>176</v>
      </c>
      <c r="H469" s="156" t="s">
        <v>3</v>
      </c>
      <c r="I469" s="158"/>
      <c r="L469" s="155"/>
      <c r="M469" s="159"/>
      <c r="N469" s="160"/>
      <c r="O469" s="160"/>
      <c r="P469" s="160"/>
      <c r="Q469" s="160"/>
      <c r="R469" s="160"/>
      <c r="S469" s="160"/>
      <c r="T469" s="161"/>
      <c r="AT469" s="156" t="s">
        <v>142</v>
      </c>
      <c r="AU469" s="156" t="s">
        <v>87</v>
      </c>
      <c r="AV469" s="11" t="s">
        <v>22</v>
      </c>
      <c r="AW469" s="11" t="s">
        <v>41</v>
      </c>
      <c r="AX469" s="11" t="s">
        <v>79</v>
      </c>
      <c r="AY469" s="156" t="s">
        <v>128</v>
      </c>
    </row>
    <row r="470" spans="2:51" s="12" customFormat="1">
      <c r="B470" s="162"/>
      <c r="D470" s="152" t="s">
        <v>142</v>
      </c>
      <c r="E470" s="163" t="s">
        <v>3</v>
      </c>
      <c r="F470" s="164" t="s">
        <v>255</v>
      </c>
      <c r="H470" s="165">
        <v>15</v>
      </c>
      <c r="I470" s="166"/>
      <c r="L470" s="162"/>
      <c r="M470" s="167"/>
      <c r="N470" s="168"/>
      <c r="O470" s="168"/>
      <c r="P470" s="168"/>
      <c r="Q470" s="168"/>
      <c r="R470" s="168"/>
      <c r="S470" s="168"/>
      <c r="T470" s="169"/>
      <c r="AT470" s="163" t="s">
        <v>142</v>
      </c>
      <c r="AU470" s="163" t="s">
        <v>87</v>
      </c>
      <c r="AV470" s="12" t="s">
        <v>87</v>
      </c>
      <c r="AW470" s="12" t="s">
        <v>41</v>
      </c>
      <c r="AX470" s="12" t="s">
        <v>79</v>
      </c>
      <c r="AY470" s="163" t="s">
        <v>128</v>
      </c>
    </row>
    <row r="471" spans="2:51" s="11" customFormat="1">
      <c r="B471" s="155"/>
      <c r="D471" s="152" t="s">
        <v>142</v>
      </c>
      <c r="E471" s="156" t="s">
        <v>3</v>
      </c>
      <c r="F471" s="157" t="s">
        <v>177</v>
      </c>
      <c r="H471" s="156" t="s">
        <v>3</v>
      </c>
      <c r="I471" s="158"/>
      <c r="L471" s="155"/>
      <c r="M471" s="159"/>
      <c r="N471" s="160"/>
      <c r="O471" s="160"/>
      <c r="P471" s="160"/>
      <c r="Q471" s="160"/>
      <c r="R471" s="160"/>
      <c r="S471" s="160"/>
      <c r="T471" s="161"/>
      <c r="AT471" s="156" t="s">
        <v>142</v>
      </c>
      <c r="AU471" s="156" t="s">
        <v>87</v>
      </c>
      <c r="AV471" s="11" t="s">
        <v>22</v>
      </c>
      <c r="AW471" s="11" t="s">
        <v>41</v>
      </c>
      <c r="AX471" s="11" t="s">
        <v>79</v>
      </c>
      <c r="AY471" s="156" t="s">
        <v>128</v>
      </c>
    </row>
    <row r="472" spans="2:51" s="12" customFormat="1">
      <c r="B472" s="162"/>
      <c r="D472" s="152" t="s">
        <v>142</v>
      </c>
      <c r="E472" s="163" t="s">
        <v>3</v>
      </c>
      <c r="F472" s="164" t="s">
        <v>256</v>
      </c>
      <c r="H472" s="165">
        <v>16.149999999999999</v>
      </c>
      <c r="I472" s="166"/>
      <c r="L472" s="162"/>
      <c r="M472" s="167"/>
      <c r="N472" s="168"/>
      <c r="O472" s="168"/>
      <c r="P472" s="168"/>
      <c r="Q472" s="168"/>
      <c r="R472" s="168"/>
      <c r="S472" s="168"/>
      <c r="T472" s="169"/>
      <c r="AT472" s="163" t="s">
        <v>142</v>
      </c>
      <c r="AU472" s="163" t="s">
        <v>87</v>
      </c>
      <c r="AV472" s="12" t="s">
        <v>87</v>
      </c>
      <c r="AW472" s="12" t="s">
        <v>41</v>
      </c>
      <c r="AX472" s="12" t="s">
        <v>79</v>
      </c>
      <c r="AY472" s="163" t="s">
        <v>128</v>
      </c>
    </row>
    <row r="473" spans="2:51" s="11" customFormat="1">
      <c r="B473" s="155"/>
      <c r="D473" s="152" t="s">
        <v>142</v>
      </c>
      <c r="E473" s="156" t="s">
        <v>3</v>
      </c>
      <c r="F473" s="157" t="s">
        <v>178</v>
      </c>
      <c r="H473" s="156" t="s">
        <v>3</v>
      </c>
      <c r="I473" s="158"/>
      <c r="L473" s="155"/>
      <c r="M473" s="159"/>
      <c r="N473" s="160"/>
      <c r="O473" s="160"/>
      <c r="P473" s="160"/>
      <c r="Q473" s="160"/>
      <c r="R473" s="160"/>
      <c r="S473" s="160"/>
      <c r="T473" s="161"/>
      <c r="AT473" s="156" t="s">
        <v>142</v>
      </c>
      <c r="AU473" s="156" t="s">
        <v>87</v>
      </c>
      <c r="AV473" s="11" t="s">
        <v>22</v>
      </c>
      <c r="AW473" s="11" t="s">
        <v>41</v>
      </c>
      <c r="AX473" s="11" t="s">
        <v>79</v>
      </c>
      <c r="AY473" s="156" t="s">
        <v>128</v>
      </c>
    </row>
    <row r="474" spans="2:51" s="12" customFormat="1">
      <c r="B474" s="162"/>
      <c r="D474" s="152" t="s">
        <v>142</v>
      </c>
      <c r="E474" s="163" t="s">
        <v>3</v>
      </c>
      <c r="F474" s="164" t="s">
        <v>257</v>
      </c>
      <c r="H474" s="165">
        <v>15.5</v>
      </c>
      <c r="I474" s="166"/>
      <c r="L474" s="162"/>
      <c r="M474" s="167"/>
      <c r="N474" s="168"/>
      <c r="O474" s="168"/>
      <c r="P474" s="168"/>
      <c r="Q474" s="168"/>
      <c r="R474" s="168"/>
      <c r="S474" s="168"/>
      <c r="T474" s="169"/>
      <c r="AT474" s="163" t="s">
        <v>142</v>
      </c>
      <c r="AU474" s="163" t="s">
        <v>87</v>
      </c>
      <c r="AV474" s="12" t="s">
        <v>87</v>
      </c>
      <c r="AW474" s="12" t="s">
        <v>41</v>
      </c>
      <c r="AX474" s="12" t="s">
        <v>79</v>
      </c>
      <c r="AY474" s="163" t="s">
        <v>128</v>
      </c>
    </row>
    <row r="475" spans="2:51" s="11" customFormat="1">
      <c r="B475" s="155"/>
      <c r="D475" s="152" t="s">
        <v>142</v>
      </c>
      <c r="E475" s="156" t="s">
        <v>3</v>
      </c>
      <c r="F475" s="157" t="s">
        <v>179</v>
      </c>
      <c r="H475" s="156" t="s">
        <v>3</v>
      </c>
      <c r="I475" s="158"/>
      <c r="L475" s="155"/>
      <c r="M475" s="159"/>
      <c r="N475" s="160"/>
      <c r="O475" s="160"/>
      <c r="P475" s="160"/>
      <c r="Q475" s="160"/>
      <c r="R475" s="160"/>
      <c r="S475" s="160"/>
      <c r="T475" s="161"/>
      <c r="AT475" s="156" t="s">
        <v>142</v>
      </c>
      <c r="AU475" s="156" t="s">
        <v>87</v>
      </c>
      <c r="AV475" s="11" t="s">
        <v>22</v>
      </c>
      <c r="AW475" s="11" t="s">
        <v>41</v>
      </c>
      <c r="AX475" s="11" t="s">
        <v>79</v>
      </c>
      <c r="AY475" s="156" t="s">
        <v>128</v>
      </c>
    </row>
    <row r="476" spans="2:51" s="12" customFormat="1">
      <c r="B476" s="162"/>
      <c r="D476" s="152" t="s">
        <v>142</v>
      </c>
      <c r="E476" s="163" t="s">
        <v>3</v>
      </c>
      <c r="F476" s="164" t="s">
        <v>258</v>
      </c>
      <c r="H476" s="165">
        <v>31</v>
      </c>
      <c r="I476" s="166"/>
      <c r="L476" s="162"/>
      <c r="M476" s="167"/>
      <c r="N476" s="168"/>
      <c r="O476" s="168"/>
      <c r="P476" s="168"/>
      <c r="Q476" s="168"/>
      <c r="R476" s="168"/>
      <c r="S476" s="168"/>
      <c r="T476" s="169"/>
      <c r="AT476" s="163" t="s">
        <v>142</v>
      </c>
      <c r="AU476" s="163" t="s">
        <v>87</v>
      </c>
      <c r="AV476" s="12" t="s">
        <v>87</v>
      </c>
      <c r="AW476" s="12" t="s">
        <v>41</v>
      </c>
      <c r="AX476" s="12" t="s">
        <v>79</v>
      </c>
      <c r="AY476" s="163" t="s">
        <v>128</v>
      </c>
    </row>
    <row r="477" spans="2:51" s="11" customFormat="1">
      <c r="B477" s="155"/>
      <c r="D477" s="152" t="s">
        <v>142</v>
      </c>
      <c r="E477" s="156" t="s">
        <v>3</v>
      </c>
      <c r="F477" s="157" t="s">
        <v>180</v>
      </c>
      <c r="H477" s="156" t="s">
        <v>3</v>
      </c>
      <c r="I477" s="158"/>
      <c r="L477" s="155"/>
      <c r="M477" s="159"/>
      <c r="N477" s="160"/>
      <c r="O477" s="160"/>
      <c r="P477" s="160"/>
      <c r="Q477" s="160"/>
      <c r="R477" s="160"/>
      <c r="S477" s="160"/>
      <c r="T477" s="161"/>
      <c r="AT477" s="156" t="s">
        <v>142</v>
      </c>
      <c r="AU477" s="156" t="s">
        <v>87</v>
      </c>
      <c r="AV477" s="11" t="s">
        <v>22</v>
      </c>
      <c r="AW477" s="11" t="s">
        <v>41</v>
      </c>
      <c r="AX477" s="11" t="s">
        <v>79</v>
      </c>
      <c r="AY477" s="156" t="s">
        <v>128</v>
      </c>
    </row>
    <row r="478" spans="2:51" s="12" customFormat="1">
      <c r="B478" s="162"/>
      <c r="D478" s="152" t="s">
        <v>142</v>
      </c>
      <c r="E478" s="163" t="s">
        <v>3</v>
      </c>
      <c r="F478" s="164" t="s">
        <v>259</v>
      </c>
      <c r="H478" s="165">
        <v>10.6</v>
      </c>
      <c r="I478" s="166"/>
      <c r="L478" s="162"/>
      <c r="M478" s="167"/>
      <c r="N478" s="168"/>
      <c r="O478" s="168"/>
      <c r="P478" s="168"/>
      <c r="Q478" s="168"/>
      <c r="R478" s="168"/>
      <c r="S478" s="168"/>
      <c r="T478" s="169"/>
      <c r="AT478" s="163" t="s">
        <v>142</v>
      </c>
      <c r="AU478" s="163" t="s">
        <v>87</v>
      </c>
      <c r="AV478" s="12" t="s">
        <v>87</v>
      </c>
      <c r="AW478" s="12" t="s">
        <v>41</v>
      </c>
      <c r="AX478" s="12" t="s">
        <v>79</v>
      </c>
      <c r="AY478" s="163" t="s">
        <v>128</v>
      </c>
    </row>
    <row r="479" spans="2:51" s="11" customFormat="1">
      <c r="B479" s="155"/>
      <c r="D479" s="152" t="s">
        <v>142</v>
      </c>
      <c r="E479" s="156" t="s">
        <v>3</v>
      </c>
      <c r="F479" s="157" t="s">
        <v>181</v>
      </c>
      <c r="H479" s="156" t="s">
        <v>3</v>
      </c>
      <c r="I479" s="158"/>
      <c r="L479" s="155"/>
      <c r="M479" s="159"/>
      <c r="N479" s="160"/>
      <c r="O479" s="160"/>
      <c r="P479" s="160"/>
      <c r="Q479" s="160"/>
      <c r="R479" s="160"/>
      <c r="S479" s="160"/>
      <c r="T479" s="161"/>
      <c r="AT479" s="156" t="s">
        <v>142</v>
      </c>
      <c r="AU479" s="156" t="s">
        <v>87</v>
      </c>
      <c r="AV479" s="11" t="s">
        <v>22</v>
      </c>
      <c r="AW479" s="11" t="s">
        <v>41</v>
      </c>
      <c r="AX479" s="11" t="s">
        <v>79</v>
      </c>
      <c r="AY479" s="156" t="s">
        <v>128</v>
      </c>
    </row>
    <row r="480" spans="2:51" s="12" customFormat="1">
      <c r="B480" s="162"/>
      <c r="D480" s="152" t="s">
        <v>142</v>
      </c>
      <c r="E480" s="163" t="s">
        <v>3</v>
      </c>
      <c r="F480" s="164" t="s">
        <v>260</v>
      </c>
      <c r="H480" s="165">
        <v>14.05</v>
      </c>
      <c r="I480" s="166"/>
      <c r="L480" s="162"/>
      <c r="M480" s="167"/>
      <c r="N480" s="168"/>
      <c r="O480" s="168"/>
      <c r="P480" s="168"/>
      <c r="Q480" s="168"/>
      <c r="R480" s="168"/>
      <c r="S480" s="168"/>
      <c r="T480" s="169"/>
      <c r="AT480" s="163" t="s">
        <v>142</v>
      </c>
      <c r="AU480" s="163" t="s">
        <v>87</v>
      </c>
      <c r="AV480" s="12" t="s">
        <v>87</v>
      </c>
      <c r="AW480" s="12" t="s">
        <v>41</v>
      </c>
      <c r="AX480" s="12" t="s">
        <v>79</v>
      </c>
      <c r="AY480" s="163" t="s">
        <v>128</v>
      </c>
    </row>
    <row r="481" spans="2:51" s="11" customFormat="1">
      <c r="B481" s="155"/>
      <c r="D481" s="152" t="s">
        <v>142</v>
      </c>
      <c r="E481" s="156" t="s">
        <v>3</v>
      </c>
      <c r="F481" s="157" t="s">
        <v>218</v>
      </c>
      <c r="H481" s="156" t="s">
        <v>3</v>
      </c>
      <c r="I481" s="158"/>
      <c r="L481" s="155"/>
      <c r="M481" s="159"/>
      <c r="N481" s="160"/>
      <c r="O481" s="160"/>
      <c r="P481" s="160"/>
      <c r="Q481" s="160"/>
      <c r="R481" s="160"/>
      <c r="S481" s="160"/>
      <c r="T481" s="161"/>
      <c r="AT481" s="156" t="s">
        <v>142</v>
      </c>
      <c r="AU481" s="156" t="s">
        <v>87</v>
      </c>
      <c r="AV481" s="11" t="s">
        <v>22</v>
      </c>
      <c r="AW481" s="11" t="s">
        <v>41</v>
      </c>
      <c r="AX481" s="11" t="s">
        <v>79</v>
      </c>
      <c r="AY481" s="156" t="s">
        <v>128</v>
      </c>
    </row>
    <row r="482" spans="2:51" s="11" customFormat="1">
      <c r="B482" s="155"/>
      <c r="D482" s="152" t="s">
        <v>142</v>
      </c>
      <c r="E482" s="156" t="s">
        <v>3</v>
      </c>
      <c r="F482" s="157" t="s">
        <v>184</v>
      </c>
      <c r="H482" s="156" t="s">
        <v>3</v>
      </c>
      <c r="I482" s="158"/>
      <c r="L482" s="155"/>
      <c r="M482" s="159"/>
      <c r="N482" s="160"/>
      <c r="O482" s="160"/>
      <c r="P482" s="160"/>
      <c r="Q482" s="160"/>
      <c r="R482" s="160"/>
      <c r="S482" s="160"/>
      <c r="T482" s="161"/>
      <c r="AT482" s="156" t="s">
        <v>142</v>
      </c>
      <c r="AU482" s="156" t="s">
        <v>87</v>
      </c>
      <c r="AV482" s="11" t="s">
        <v>22</v>
      </c>
      <c r="AW482" s="11" t="s">
        <v>41</v>
      </c>
      <c r="AX482" s="11" t="s">
        <v>79</v>
      </c>
      <c r="AY482" s="156" t="s">
        <v>128</v>
      </c>
    </row>
    <row r="483" spans="2:51" s="12" customFormat="1">
      <c r="B483" s="162"/>
      <c r="D483" s="152" t="s">
        <v>142</v>
      </c>
      <c r="E483" s="163" t="s">
        <v>3</v>
      </c>
      <c r="F483" s="164" t="s">
        <v>261</v>
      </c>
      <c r="H483" s="165">
        <v>40.9</v>
      </c>
      <c r="I483" s="166"/>
      <c r="L483" s="162"/>
      <c r="M483" s="167"/>
      <c r="N483" s="168"/>
      <c r="O483" s="168"/>
      <c r="P483" s="168"/>
      <c r="Q483" s="168"/>
      <c r="R483" s="168"/>
      <c r="S483" s="168"/>
      <c r="T483" s="169"/>
      <c r="AT483" s="163" t="s">
        <v>142</v>
      </c>
      <c r="AU483" s="163" t="s">
        <v>87</v>
      </c>
      <c r="AV483" s="12" t="s">
        <v>87</v>
      </c>
      <c r="AW483" s="12" t="s">
        <v>41</v>
      </c>
      <c r="AX483" s="12" t="s">
        <v>79</v>
      </c>
      <c r="AY483" s="163" t="s">
        <v>128</v>
      </c>
    </row>
    <row r="484" spans="2:51" s="11" customFormat="1">
      <c r="B484" s="155"/>
      <c r="D484" s="152" t="s">
        <v>142</v>
      </c>
      <c r="E484" s="156" t="s">
        <v>3</v>
      </c>
      <c r="F484" s="157" t="s">
        <v>186</v>
      </c>
      <c r="H484" s="156" t="s">
        <v>3</v>
      </c>
      <c r="I484" s="158"/>
      <c r="L484" s="155"/>
      <c r="M484" s="159"/>
      <c r="N484" s="160"/>
      <c r="O484" s="160"/>
      <c r="P484" s="160"/>
      <c r="Q484" s="160"/>
      <c r="R484" s="160"/>
      <c r="S484" s="160"/>
      <c r="T484" s="161"/>
      <c r="AT484" s="156" t="s">
        <v>142</v>
      </c>
      <c r="AU484" s="156" t="s">
        <v>87</v>
      </c>
      <c r="AV484" s="11" t="s">
        <v>22</v>
      </c>
      <c r="AW484" s="11" t="s">
        <v>41</v>
      </c>
      <c r="AX484" s="11" t="s">
        <v>79</v>
      </c>
      <c r="AY484" s="156" t="s">
        <v>128</v>
      </c>
    </row>
    <row r="485" spans="2:51" s="11" customFormat="1">
      <c r="B485" s="155"/>
      <c r="D485" s="152" t="s">
        <v>142</v>
      </c>
      <c r="E485" s="156" t="s">
        <v>3</v>
      </c>
      <c r="F485" s="157" t="s">
        <v>187</v>
      </c>
      <c r="H485" s="156" t="s">
        <v>3</v>
      </c>
      <c r="I485" s="158"/>
      <c r="L485" s="155"/>
      <c r="M485" s="159"/>
      <c r="N485" s="160"/>
      <c r="O485" s="160"/>
      <c r="P485" s="160"/>
      <c r="Q485" s="160"/>
      <c r="R485" s="160"/>
      <c r="S485" s="160"/>
      <c r="T485" s="161"/>
      <c r="AT485" s="156" t="s">
        <v>142</v>
      </c>
      <c r="AU485" s="156" t="s">
        <v>87</v>
      </c>
      <c r="AV485" s="11" t="s">
        <v>22</v>
      </c>
      <c r="AW485" s="11" t="s">
        <v>41</v>
      </c>
      <c r="AX485" s="11" t="s">
        <v>79</v>
      </c>
      <c r="AY485" s="156" t="s">
        <v>128</v>
      </c>
    </row>
    <row r="486" spans="2:51" s="12" customFormat="1">
      <c r="B486" s="162"/>
      <c r="D486" s="152" t="s">
        <v>142</v>
      </c>
      <c r="E486" s="163" t="s">
        <v>3</v>
      </c>
      <c r="F486" s="164" t="s">
        <v>262</v>
      </c>
      <c r="H486" s="165">
        <v>20.75</v>
      </c>
      <c r="I486" s="166"/>
      <c r="L486" s="162"/>
      <c r="M486" s="167"/>
      <c r="N486" s="168"/>
      <c r="O486" s="168"/>
      <c r="P486" s="168"/>
      <c r="Q486" s="168"/>
      <c r="R486" s="168"/>
      <c r="S486" s="168"/>
      <c r="T486" s="169"/>
      <c r="AT486" s="163" t="s">
        <v>142</v>
      </c>
      <c r="AU486" s="163" t="s">
        <v>87</v>
      </c>
      <c r="AV486" s="12" t="s">
        <v>87</v>
      </c>
      <c r="AW486" s="12" t="s">
        <v>41</v>
      </c>
      <c r="AX486" s="12" t="s">
        <v>79</v>
      </c>
      <c r="AY486" s="163" t="s">
        <v>128</v>
      </c>
    </row>
    <row r="487" spans="2:51" s="11" customFormat="1">
      <c r="B487" s="155"/>
      <c r="D487" s="152" t="s">
        <v>142</v>
      </c>
      <c r="E487" s="156" t="s">
        <v>3</v>
      </c>
      <c r="F487" s="157" t="s">
        <v>189</v>
      </c>
      <c r="H487" s="156" t="s">
        <v>3</v>
      </c>
      <c r="I487" s="158"/>
      <c r="L487" s="155"/>
      <c r="M487" s="159"/>
      <c r="N487" s="160"/>
      <c r="O487" s="160"/>
      <c r="P487" s="160"/>
      <c r="Q487" s="160"/>
      <c r="R487" s="160"/>
      <c r="S487" s="160"/>
      <c r="T487" s="161"/>
      <c r="AT487" s="156" t="s">
        <v>142</v>
      </c>
      <c r="AU487" s="156" t="s">
        <v>87</v>
      </c>
      <c r="AV487" s="11" t="s">
        <v>22</v>
      </c>
      <c r="AW487" s="11" t="s">
        <v>41</v>
      </c>
      <c r="AX487" s="11" t="s">
        <v>79</v>
      </c>
      <c r="AY487" s="156" t="s">
        <v>128</v>
      </c>
    </row>
    <row r="488" spans="2:51" s="12" customFormat="1">
      <c r="B488" s="162"/>
      <c r="D488" s="152" t="s">
        <v>142</v>
      </c>
      <c r="E488" s="163" t="s">
        <v>3</v>
      </c>
      <c r="F488" s="164" t="s">
        <v>263</v>
      </c>
      <c r="H488" s="165">
        <v>23.4</v>
      </c>
      <c r="I488" s="166"/>
      <c r="L488" s="162"/>
      <c r="M488" s="167"/>
      <c r="N488" s="168"/>
      <c r="O488" s="168"/>
      <c r="P488" s="168"/>
      <c r="Q488" s="168"/>
      <c r="R488" s="168"/>
      <c r="S488" s="168"/>
      <c r="T488" s="169"/>
      <c r="AT488" s="163" t="s">
        <v>142</v>
      </c>
      <c r="AU488" s="163" t="s">
        <v>87</v>
      </c>
      <c r="AV488" s="12" t="s">
        <v>87</v>
      </c>
      <c r="AW488" s="12" t="s">
        <v>41</v>
      </c>
      <c r="AX488" s="12" t="s">
        <v>79</v>
      </c>
      <c r="AY488" s="163" t="s">
        <v>128</v>
      </c>
    </row>
    <row r="489" spans="2:51" s="11" customFormat="1">
      <c r="B489" s="155"/>
      <c r="D489" s="152" t="s">
        <v>142</v>
      </c>
      <c r="E489" s="156" t="s">
        <v>3</v>
      </c>
      <c r="F489" s="157" t="s">
        <v>190</v>
      </c>
      <c r="H489" s="156" t="s">
        <v>3</v>
      </c>
      <c r="I489" s="158"/>
      <c r="L489" s="155"/>
      <c r="M489" s="159"/>
      <c r="N489" s="160"/>
      <c r="O489" s="160"/>
      <c r="P489" s="160"/>
      <c r="Q489" s="160"/>
      <c r="R489" s="160"/>
      <c r="S489" s="160"/>
      <c r="T489" s="161"/>
      <c r="AT489" s="156" t="s">
        <v>142</v>
      </c>
      <c r="AU489" s="156" t="s">
        <v>87</v>
      </c>
      <c r="AV489" s="11" t="s">
        <v>22</v>
      </c>
      <c r="AW489" s="11" t="s">
        <v>41</v>
      </c>
      <c r="AX489" s="11" t="s">
        <v>79</v>
      </c>
      <c r="AY489" s="156" t="s">
        <v>128</v>
      </c>
    </row>
    <row r="490" spans="2:51" s="12" customFormat="1">
      <c r="B490" s="162"/>
      <c r="D490" s="152" t="s">
        <v>142</v>
      </c>
      <c r="E490" s="163" t="s">
        <v>3</v>
      </c>
      <c r="F490" s="164" t="s">
        <v>264</v>
      </c>
      <c r="H490" s="165">
        <v>18.399999999999999</v>
      </c>
      <c r="I490" s="166"/>
      <c r="L490" s="162"/>
      <c r="M490" s="167"/>
      <c r="N490" s="168"/>
      <c r="O490" s="168"/>
      <c r="P490" s="168"/>
      <c r="Q490" s="168"/>
      <c r="R490" s="168"/>
      <c r="S490" s="168"/>
      <c r="T490" s="169"/>
      <c r="AT490" s="163" t="s">
        <v>142</v>
      </c>
      <c r="AU490" s="163" t="s">
        <v>87</v>
      </c>
      <c r="AV490" s="12" t="s">
        <v>87</v>
      </c>
      <c r="AW490" s="12" t="s">
        <v>41</v>
      </c>
      <c r="AX490" s="12" t="s">
        <v>79</v>
      </c>
      <c r="AY490" s="163" t="s">
        <v>128</v>
      </c>
    </row>
    <row r="491" spans="2:51" s="11" customFormat="1">
      <c r="B491" s="155"/>
      <c r="D491" s="152" t="s">
        <v>142</v>
      </c>
      <c r="E491" s="156" t="s">
        <v>3</v>
      </c>
      <c r="F491" s="157" t="s">
        <v>191</v>
      </c>
      <c r="H491" s="156" t="s">
        <v>3</v>
      </c>
      <c r="I491" s="158"/>
      <c r="L491" s="155"/>
      <c r="M491" s="159"/>
      <c r="N491" s="160"/>
      <c r="O491" s="160"/>
      <c r="P491" s="160"/>
      <c r="Q491" s="160"/>
      <c r="R491" s="160"/>
      <c r="S491" s="160"/>
      <c r="T491" s="161"/>
      <c r="AT491" s="156" t="s">
        <v>142</v>
      </c>
      <c r="AU491" s="156" t="s">
        <v>87</v>
      </c>
      <c r="AV491" s="11" t="s">
        <v>22</v>
      </c>
      <c r="AW491" s="11" t="s">
        <v>41</v>
      </c>
      <c r="AX491" s="11" t="s">
        <v>79</v>
      </c>
      <c r="AY491" s="156" t="s">
        <v>128</v>
      </c>
    </row>
    <row r="492" spans="2:51" s="12" customFormat="1">
      <c r="B492" s="162"/>
      <c r="D492" s="152" t="s">
        <v>142</v>
      </c>
      <c r="E492" s="163" t="s">
        <v>3</v>
      </c>
      <c r="F492" s="164" t="s">
        <v>265</v>
      </c>
      <c r="H492" s="165">
        <v>21.45</v>
      </c>
      <c r="I492" s="166"/>
      <c r="L492" s="162"/>
      <c r="M492" s="167"/>
      <c r="N492" s="168"/>
      <c r="O492" s="168"/>
      <c r="P492" s="168"/>
      <c r="Q492" s="168"/>
      <c r="R492" s="168"/>
      <c r="S492" s="168"/>
      <c r="T492" s="169"/>
      <c r="AT492" s="163" t="s">
        <v>142</v>
      </c>
      <c r="AU492" s="163" t="s">
        <v>87</v>
      </c>
      <c r="AV492" s="12" t="s">
        <v>87</v>
      </c>
      <c r="AW492" s="12" t="s">
        <v>41</v>
      </c>
      <c r="AX492" s="12" t="s">
        <v>79</v>
      </c>
      <c r="AY492" s="163" t="s">
        <v>128</v>
      </c>
    </row>
    <row r="493" spans="2:51" s="11" customFormat="1">
      <c r="B493" s="155"/>
      <c r="D493" s="152" t="s">
        <v>142</v>
      </c>
      <c r="E493" s="156" t="s">
        <v>3</v>
      </c>
      <c r="F493" s="157" t="s">
        <v>192</v>
      </c>
      <c r="H493" s="156" t="s">
        <v>3</v>
      </c>
      <c r="I493" s="158"/>
      <c r="L493" s="155"/>
      <c r="M493" s="159"/>
      <c r="N493" s="160"/>
      <c r="O493" s="160"/>
      <c r="P493" s="160"/>
      <c r="Q493" s="160"/>
      <c r="R493" s="160"/>
      <c r="S493" s="160"/>
      <c r="T493" s="161"/>
      <c r="AT493" s="156" t="s">
        <v>142</v>
      </c>
      <c r="AU493" s="156" t="s">
        <v>87</v>
      </c>
      <c r="AV493" s="11" t="s">
        <v>22</v>
      </c>
      <c r="AW493" s="11" t="s">
        <v>41</v>
      </c>
      <c r="AX493" s="11" t="s">
        <v>79</v>
      </c>
      <c r="AY493" s="156" t="s">
        <v>128</v>
      </c>
    </row>
    <row r="494" spans="2:51" s="12" customFormat="1">
      <c r="B494" s="162"/>
      <c r="D494" s="152" t="s">
        <v>142</v>
      </c>
      <c r="E494" s="163" t="s">
        <v>3</v>
      </c>
      <c r="F494" s="164" t="s">
        <v>266</v>
      </c>
      <c r="H494" s="165">
        <v>16.399999999999999</v>
      </c>
      <c r="I494" s="166"/>
      <c r="L494" s="162"/>
      <c r="M494" s="167"/>
      <c r="N494" s="168"/>
      <c r="O494" s="168"/>
      <c r="P494" s="168"/>
      <c r="Q494" s="168"/>
      <c r="R494" s="168"/>
      <c r="S494" s="168"/>
      <c r="T494" s="169"/>
      <c r="AT494" s="163" t="s">
        <v>142</v>
      </c>
      <c r="AU494" s="163" t="s">
        <v>87</v>
      </c>
      <c r="AV494" s="12" t="s">
        <v>87</v>
      </c>
      <c r="AW494" s="12" t="s">
        <v>41</v>
      </c>
      <c r="AX494" s="12" t="s">
        <v>79</v>
      </c>
      <c r="AY494" s="163" t="s">
        <v>128</v>
      </c>
    </row>
    <row r="495" spans="2:51" s="11" customFormat="1">
      <c r="B495" s="155"/>
      <c r="D495" s="152" t="s">
        <v>142</v>
      </c>
      <c r="E495" s="156" t="s">
        <v>3</v>
      </c>
      <c r="F495" s="157" t="s">
        <v>193</v>
      </c>
      <c r="H495" s="156" t="s">
        <v>3</v>
      </c>
      <c r="I495" s="158"/>
      <c r="L495" s="155"/>
      <c r="M495" s="159"/>
      <c r="N495" s="160"/>
      <c r="O495" s="160"/>
      <c r="P495" s="160"/>
      <c r="Q495" s="160"/>
      <c r="R495" s="160"/>
      <c r="S495" s="160"/>
      <c r="T495" s="161"/>
      <c r="AT495" s="156" t="s">
        <v>142</v>
      </c>
      <c r="AU495" s="156" t="s">
        <v>87</v>
      </c>
      <c r="AV495" s="11" t="s">
        <v>22</v>
      </c>
      <c r="AW495" s="11" t="s">
        <v>41</v>
      </c>
      <c r="AX495" s="11" t="s">
        <v>79</v>
      </c>
      <c r="AY495" s="156" t="s">
        <v>128</v>
      </c>
    </row>
    <row r="496" spans="2:51" s="11" customFormat="1">
      <c r="B496" s="155"/>
      <c r="D496" s="152" t="s">
        <v>142</v>
      </c>
      <c r="E496" s="156" t="s">
        <v>3</v>
      </c>
      <c r="F496" s="157" t="s">
        <v>267</v>
      </c>
      <c r="H496" s="156" t="s">
        <v>3</v>
      </c>
      <c r="I496" s="158"/>
      <c r="L496" s="155"/>
      <c r="M496" s="159"/>
      <c r="N496" s="160"/>
      <c r="O496" s="160"/>
      <c r="P496" s="160"/>
      <c r="Q496" s="160"/>
      <c r="R496" s="160"/>
      <c r="S496" s="160"/>
      <c r="T496" s="161"/>
      <c r="AT496" s="156" t="s">
        <v>142</v>
      </c>
      <c r="AU496" s="156" t="s">
        <v>87</v>
      </c>
      <c r="AV496" s="11" t="s">
        <v>22</v>
      </c>
      <c r="AW496" s="11" t="s">
        <v>41</v>
      </c>
      <c r="AX496" s="11" t="s">
        <v>79</v>
      </c>
      <c r="AY496" s="156" t="s">
        <v>128</v>
      </c>
    </row>
    <row r="497" spans="2:65" s="12" customFormat="1">
      <c r="B497" s="162"/>
      <c r="D497" s="152" t="s">
        <v>142</v>
      </c>
      <c r="E497" s="163" t="s">
        <v>3</v>
      </c>
      <c r="F497" s="164" t="s">
        <v>268</v>
      </c>
      <c r="H497" s="165">
        <v>100.35</v>
      </c>
      <c r="I497" s="166"/>
      <c r="L497" s="162"/>
      <c r="M497" s="167"/>
      <c r="N497" s="168"/>
      <c r="O497" s="168"/>
      <c r="P497" s="168"/>
      <c r="Q497" s="168"/>
      <c r="R497" s="168"/>
      <c r="S497" s="168"/>
      <c r="T497" s="169"/>
      <c r="AT497" s="163" t="s">
        <v>142</v>
      </c>
      <c r="AU497" s="163" t="s">
        <v>87</v>
      </c>
      <c r="AV497" s="12" t="s">
        <v>87</v>
      </c>
      <c r="AW497" s="12" t="s">
        <v>41</v>
      </c>
      <c r="AX497" s="12" t="s">
        <v>79</v>
      </c>
      <c r="AY497" s="163" t="s">
        <v>128</v>
      </c>
    </row>
    <row r="498" spans="2:65" s="11" customFormat="1">
      <c r="B498" s="155"/>
      <c r="D498" s="152" t="s">
        <v>142</v>
      </c>
      <c r="E498" s="156" t="s">
        <v>3</v>
      </c>
      <c r="F498" s="157" t="s">
        <v>269</v>
      </c>
      <c r="H498" s="156" t="s">
        <v>3</v>
      </c>
      <c r="I498" s="158"/>
      <c r="L498" s="155"/>
      <c r="M498" s="159"/>
      <c r="N498" s="160"/>
      <c r="O498" s="160"/>
      <c r="P498" s="160"/>
      <c r="Q498" s="160"/>
      <c r="R498" s="160"/>
      <c r="S498" s="160"/>
      <c r="T498" s="161"/>
      <c r="AT498" s="156" t="s">
        <v>142</v>
      </c>
      <c r="AU498" s="156" t="s">
        <v>87</v>
      </c>
      <c r="AV498" s="11" t="s">
        <v>22</v>
      </c>
      <c r="AW498" s="11" t="s">
        <v>41</v>
      </c>
      <c r="AX498" s="11" t="s">
        <v>79</v>
      </c>
      <c r="AY498" s="156" t="s">
        <v>128</v>
      </c>
    </row>
    <row r="499" spans="2:65" s="12" customFormat="1">
      <c r="B499" s="162"/>
      <c r="D499" s="152" t="s">
        <v>142</v>
      </c>
      <c r="E499" s="163" t="s">
        <v>3</v>
      </c>
      <c r="F499" s="164" t="s">
        <v>270</v>
      </c>
      <c r="H499" s="165">
        <v>6.7</v>
      </c>
      <c r="I499" s="166"/>
      <c r="L499" s="162"/>
      <c r="M499" s="167"/>
      <c r="N499" s="168"/>
      <c r="O499" s="168"/>
      <c r="P499" s="168"/>
      <c r="Q499" s="168"/>
      <c r="R499" s="168"/>
      <c r="S499" s="168"/>
      <c r="T499" s="169"/>
      <c r="AT499" s="163" t="s">
        <v>142</v>
      </c>
      <c r="AU499" s="163" t="s">
        <v>87</v>
      </c>
      <c r="AV499" s="12" t="s">
        <v>87</v>
      </c>
      <c r="AW499" s="12" t="s">
        <v>41</v>
      </c>
      <c r="AX499" s="12" t="s">
        <v>79</v>
      </c>
      <c r="AY499" s="163" t="s">
        <v>128</v>
      </c>
    </row>
    <row r="500" spans="2:65" s="11" customFormat="1">
      <c r="B500" s="155"/>
      <c r="D500" s="152" t="s">
        <v>142</v>
      </c>
      <c r="E500" s="156" t="s">
        <v>3</v>
      </c>
      <c r="F500" s="157" t="s">
        <v>271</v>
      </c>
      <c r="H500" s="156" t="s">
        <v>3</v>
      </c>
      <c r="I500" s="158"/>
      <c r="L500" s="155"/>
      <c r="M500" s="159"/>
      <c r="N500" s="160"/>
      <c r="O500" s="160"/>
      <c r="P500" s="160"/>
      <c r="Q500" s="160"/>
      <c r="R500" s="160"/>
      <c r="S500" s="160"/>
      <c r="T500" s="161"/>
      <c r="AT500" s="156" t="s">
        <v>142</v>
      </c>
      <c r="AU500" s="156" t="s">
        <v>87</v>
      </c>
      <c r="AV500" s="11" t="s">
        <v>22</v>
      </c>
      <c r="AW500" s="11" t="s">
        <v>41</v>
      </c>
      <c r="AX500" s="11" t="s">
        <v>79</v>
      </c>
      <c r="AY500" s="156" t="s">
        <v>128</v>
      </c>
    </row>
    <row r="501" spans="2:65" s="12" customFormat="1">
      <c r="B501" s="162"/>
      <c r="D501" s="152" t="s">
        <v>142</v>
      </c>
      <c r="E501" s="163" t="s">
        <v>3</v>
      </c>
      <c r="F501" s="164" t="s">
        <v>272</v>
      </c>
      <c r="H501" s="165">
        <v>19.5</v>
      </c>
      <c r="I501" s="166"/>
      <c r="L501" s="162"/>
      <c r="M501" s="167"/>
      <c r="N501" s="168"/>
      <c r="O501" s="168"/>
      <c r="P501" s="168"/>
      <c r="Q501" s="168"/>
      <c r="R501" s="168"/>
      <c r="S501" s="168"/>
      <c r="T501" s="169"/>
      <c r="AT501" s="163" t="s">
        <v>142</v>
      </c>
      <c r="AU501" s="163" t="s">
        <v>87</v>
      </c>
      <c r="AV501" s="12" t="s">
        <v>87</v>
      </c>
      <c r="AW501" s="12" t="s">
        <v>41</v>
      </c>
      <c r="AX501" s="12" t="s">
        <v>79</v>
      </c>
      <c r="AY501" s="163" t="s">
        <v>128</v>
      </c>
    </row>
    <row r="502" spans="2:65" s="13" customFormat="1">
      <c r="B502" s="170"/>
      <c r="D502" s="152" t="s">
        <v>142</v>
      </c>
      <c r="E502" s="171" t="s">
        <v>3</v>
      </c>
      <c r="F502" s="172" t="s">
        <v>145</v>
      </c>
      <c r="H502" s="173">
        <v>422.59999999999997</v>
      </c>
      <c r="I502" s="174"/>
      <c r="L502" s="170"/>
      <c r="M502" s="175"/>
      <c r="N502" s="176"/>
      <c r="O502" s="176"/>
      <c r="P502" s="176"/>
      <c r="Q502" s="176"/>
      <c r="R502" s="176"/>
      <c r="S502" s="176"/>
      <c r="T502" s="177"/>
      <c r="AT502" s="171" t="s">
        <v>142</v>
      </c>
      <c r="AU502" s="171" t="s">
        <v>87</v>
      </c>
      <c r="AV502" s="13" t="s">
        <v>93</v>
      </c>
      <c r="AW502" s="13" t="s">
        <v>41</v>
      </c>
      <c r="AX502" s="13" t="s">
        <v>22</v>
      </c>
      <c r="AY502" s="171" t="s">
        <v>128</v>
      </c>
    </row>
    <row r="503" spans="2:65" s="1" customFormat="1" ht="16.5" customHeight="1">
      <c r="B503" s="139"/>
      <c r="C503" s="140" t="s">
        <v>336</v>
      </c>
      <c r="D503" s="140" t="s">
        <v>131</v>
      </c>
      <c r="E503" s="141" t="s">
        <v>337</v>
      </c>
      <c r="F503" s="142" t="s">
        <v>338</v>
      </c>
      <c r="G503" s="143" t="s">
        <v>250</v>
      </c>
      <c r="H503" s="144">
        <v>84.52</v>
      </c>
      <c r="I503" s="145"/>
      <c r="J503" s="146">
        <f>ROUND(I503*H503,2)</f>
        <v>0</v>
      </c>
      <c r="K503" s="142" t="s">
        <v>135</v>
      </c>
      <c r="L503" s="31"/>
      <c r="M503" s="147" t="s">
        <v>3</v>
      </c>
      <c r="N503" s="148" t="s">
        <v>50</v>
      </c>
      <c r="O503" s="50"/>
      <c r="P503" s="149">
        <f>O503*H503</f>
        <v>0</v>
      </c>
      <c r="Q503" s="149">
        <v>1.4999999999999999E-2</v>
      </c>
      <c r="R503" s="149">
        <f>Q503*H503</f>
        <v>1.2677999999999998</v>
      </c>
      <c r="S503" s="149">
        <v>0</v>
      </c>
      <c r="T503" s="150">
        <f>S503*H503</f>
        <v>0</v>
      </c>
      <c r="AR503" s="17" t="s">
        <v>168</v>
      </c>
      <c r="AT503" s="17" t="s">
        <v>131</v>
      </c>
      <c r="AU503" s="17" t="s">
        <v>87</v>
      </c>
      <c r="AY503" s="17" t="s">
        <v>128</v>
      </c>
      <c r="BE503" s="151">
        <f>IF(N503="základní",J503,0)</f>
        <v>0</v>
      </c>
      <c r="BF503" s="151">
        <f>IF(N503="snížená",J503,0)</f>
        <v>0</v>
      </c>
      <c r="BG503" s="151">
        <f>IF(N503="zákl. přenesená",J503,0)</f>
        <v>0</v>
      </c>
      <c r="BH503" s="151">
        <f>IF(N503="sníž. přenesená",J503,0)</f>
        <v>0</v>
      </c>
      <c r="BI503" s="151">
        <f>IF(N503="nulová",J503,0)</f>
        <v>0</v>
      </c>
      <c r="BJ503" s="17" t="s">
        <v>22</v>
      </c>
      <c r="BK503" s="151">
        <f>ROUND(I503*H503,2)</f>
        <v>0</v>
      </c>
      <c r="BL503" s="17" t="s">
        <v>168</v>
      </c>
      <c r="BM503" s="17" t="s">
        <v>339</v>
      </c>
    </row>
    <row r="504" spans="2:65" s="1" customFormat="1" ht="57.6">
      <c r="B504" s="31"/>
      <c r="D504" s="152" t="s">
        <v>137</v>
      </c>
      <c r="F504" s="153" t="s">
        <v>306</v>
      </c>
      <c r="I504" s="85"/>
      <c r="L504" s="31"/>
      <c r="M504" s="154"/>
      <c r="N504" s="50"/>
      <c r="O504" s="50"/>
      <c r="P504" s="50"/>
      <c r="Q504" s="50"/>
      <c r="R504" s="50"/>
      <c r="S504" s="50"/>
      <c r="T504" s="51"/>
      <c r="AT504" s="17" t="s">
        <v>137</v>
      </c>
      <c r="AU504" s="17" t="s">
        <v>87</v>
      </c>
    </row>
    <row r="505" spans="2:65" s="11" customFormat="1">
      <c r="B505" s="155"/>
      <c r="D505" s="152" t="s">
        <v>142</v>
      </c>
      <c r="E505" s="156" t="s">
        <v>3</v>
      </c>
      <c r="F505" s="157" t="s">
        <v>340</v>
      </c>
      <c r="H505" s="156" t="s">
        <v>3</v>
      </c>
      <c r="I505" s="158"/>
      <c r="L505" s="155"/>
      <c r="M505" s="159"/>
      <c r="N505" s="160"/>
      <c r="O505" s="160"/>
      <c r="P505" s="160"/>
      <c r="Q505" s="160"/>
      <c r="R505" s="160"/>
      <c r="S505" s="160"/>
      <c r="T505" s="161"/>
      <c r="AT505" s="156" t="s">
        <v>142</v>
      </c>
      <c r="AU505" s="156" t="s">
        <v>87</v>
      </c>
      <c r="AV505" s="11" t="s">
        <v>22</v>
      </c>
      <c r="AW505" s="11" t="s">
        <v>41</v>
      </c>
      <c r="AX505" s="11" t="s">
        <v>79</v>
      </c>
      <c r="AY505" s="156" t="s">
        <v>128</v>
      </c>
    </row>
    <row r="506" spans="2:65" s="11" customFormat="1">
      <c r="B506" s="155"/>
      <c r="D506" s="152" t="s">
        <v>142</v>
      </c>
      <c r="E506" s="156" t="s">
        <v>3</v>
      </c>
      <c r="F506" s="157" t="s">
        <v>341</v>
      </c>
      <c r="H506" s="156" t="s">
        <v>3</v>
      </c>
      <c r="I506" s="158"/>
      <c r="L506" s="155"/>
      <c r="M506" s="159"/>
      <c r="N506" s="160"/>
      <c r="O506" s="160"/>
      <c r="P506" s="160"/>
      <c r="Q506" s="160"/>
      <c r="R506" s="160"/>
      <c r="S506" s="160"/>
      <c r="T506" s="161"/>
      <c r="AT506" s="156" t="s">
        <v>142</v>
      </c>
      <c r="AU506" s="156" t="s">
        <v>87</v>
      </c>
      <c r="AV506" s="11" t="s">
        <v>22</v>
      </c>
      <c r="AW506" s="11" t="s">
        <v>41</v>
      </c>
      <c r="AX506" s="11" t="s">
        <v>79</v>
      </c>
      <c r="AY506" s="156" t="s">
        <v>128</v>
      </c>
    </row>
    <row r="507" spans="2:65" s="12" customFormat="1">
      <c r="B507" s="162"/>
      <c r="D507" s="152" t="s">
        <v>142</v>
      </c>
      <c r="E507" s="163" t="s">
        <v>3</v>
      </c>
      <c r="F507" s="164" t="s">
        <v>342</v>
      </c>
      <c r="H507" s="165">
        <v>84.52</v>
      </c>
      <c r="I507" s="166"/>
      <c r="L507" s="162"/>
      <c r="M507" s="167"/>
      <c r="N507" s="168"/>
      <c r="O507" s="168"/>
      <c r="P507" s="168"/>
      <c r="Q507" s="168"/>
      <c r="R507" s="168"/>
      <c r="S507" s="168"/>
      <c r="T507" s="169"/>
      <c r="AT507" s="163" t="s">
        <v>142</v>
      </c>
      <c r="AU507" s="163" t="s">
        <v>87</v>
      </c>
      <c r="AV507" s="12" t="s">
        <v>87</v>
      </c>
      <c r="AW507" s="12" t="s">
        <v>41</v>
      </c>
      <c r="AX507" s="12" t="s">
        <v>79</v>
      </c>
      <c r="AY507" s="163" t="s">
        <v>128</v>
      </c>
    </row>
    <row r="508" spans="2:65" s="13" customFormat="1">
      <c r="B508" s="170"/>
      <c r="D508" s="152" t="s">
        <v>142</v>
      </c>
      <c r="E508" s="171" t="s">
        <v>3</v>
      </c>
      <c r="F508" s="172" t="s">
        <v>145</v>
      </c>
      <c r="H508" s="173">
        <v>84.52</v>
      </c>
      <c r="I508" s="174"/>
      <c r="L508" s="170"/>
      <c r="M508" s="175"/>
      <c r="N508" s="176"/>
      <c r="O508" s="176"/>
      <c r="P508" s="176"/>
      <c r="Q508" s="176"/>
      <c r="R508" s="176"/>
      <c r="S508" s="176"/>
      <c r="T508" s="177"/>
      <c r="AT508" s="171" t="s">
        <v>142</v>
      </c>
      <c r="AU508" s="171" t="s">
        <v>87</v>
      </c>
      <c r="AV508" s="13" t="s">
        <v>93</v>
      </c>
      <c r="AW508" s="13" t="s">
        <v>41</v>
      </c>
      <c r="AX508" s="13" t="s">
        <v>22</v>
      </c>
      <c r="AY508" s="171" t="s">
        <v>128</v>
      </c>
    </row>
    <row r="509" spans="2:65" s="1" customFormat="1" ht="16.5" customHeight="1">
      <c r="B509" s="139"/>
      <c r="C509" s="140" t="s">
        <v>343</v>
      </c>
      <c r="D509" s="140" t="s">
        <v>131</v>
      </c>
      <c r="E509" s="141" t="s">
        <v>344</v>
      </c>
      <c r="F509" s="142" t="s">
        <v>345</v>
      </c>
      <c r="G509" s="143" t="s">
        <v>250</v>
      </c>
      <c r="H509" s="144">
        <v>322.25</v>
      </c>
      <c r="I509" s="145"/>
      <c r="J509" s="146">
        <f>ROUND(I509*H509,2)</f>
        <v>0</v>
      </c>
      <c r="K509" s="142" t="s">
        <v>135</v>
      </c>
      <c r="L509" s="31"/>
      <c r="M509" s="147" t="s">
        <v>3</v>
      </c>
      <c r="N509" s="148" t="s">
        <v>50</v>
      </c>
      <c r="O509" s="50"/>
      <c r="P509" s="149">
        <f>O509*H509</f>
        <v>0</v>
      </c>
      <c r="Q509" s="149">
        <v>2.9999999999999997E-4</v>
      </c>
      <c r="R509" s="149">
        <f>Q509*H509</f>
        <v>9.6674999999999997E-2</v>
      </c>
      <c r="S509" s="149">
        <v>0</v>
      </c>
      <c r="T509" s="150">
        <f>S509*H509</f>
        <v>0</v>
      </c>
      <c r="AR509" s="17" t="s">
        <v>168</v>
      </c>
      <c r="AT509" s="17" t="s">
        <v>131</v>
      </c>
      <c r="AU509" s="17" t="s">
        <v>87</v>
      </c>
      <c r="AY509" s="17" t="s">
        <v>128</v>
      </c>
      <c r="BE509" s="151">
        <f>IF(N509="základní",J509,0)</f>
        <v>0</v>
      </c>
      <c r="BF509" s="151">
        <f>IF(N509="snížená",J509,0)</f>
        <v>0</v>
      </c>
      <c r="BG509" s="151">
        <f>IF(N509="zákl. přenesená",J509,0)</f>
        <v>0</v>
      </c>
      <c r="BH509" s="151">
        <f>IF(N509="sníž. přenesená",J509,0)</f>
        <v>0</v>
      </c>
      <c r="BI509" s="151">
        <f>IF(N509="nulová",J509,0)</f>
        <v>0</v>
      </c>
      <c r="BJ509" s="17" t="s">
        <v>22</v>
      </c>
      <c r="BK509" s="151">
        <f>ROUND(I509*H509,2)</f>
        <v>0</v>
      </c>
      <c r="BL509" s="17" t="s">
        <v>168</v>
      </c>
      <c r="BM509" s="17" t="s">
        <v>346</v>
      </c>
    </row>
    <row r="510" spans="2:65" s="11" customFormat="1">
      <c r="B510" s="155"/>
      <c r="D510" s="152" t="s">
        <v>142</v>
      </c>
      <c r="E510" s="156" t="s">
        <v>3</v>
      </c>
      <c r="F510" s="157" t="s">
        <v>170</v>
      </c>
      <c r="H510" s="156" t="s">
        <v>3</v>
      </c>
      <c r="I510" s="158"/>
      <c r="L510" s="155"/>
      <c r="M510" s="159"/>
      <c r="N510" s="160"/>
      <c r="O510" s="160"/>
      <c r="P510" s="160"/>
      <c r="Q510" s="160"/>
      <c r="R510" s="160"/>
      <c r="S510" s="160"/>
      <c r="T510" s="161"/>
      <c r="AT510" s="156" t="s">
        <v>142</v>
      </c>
      <c r="AU510" s="156" t="s">
        <v>87</v>
      </c>
      <c r="AV510" s="11" t="s">
        <v>22</v>
      </c>
      <c r="AW510" s="11" t="s">
        <v>41</v>
      </c>
      <c r="AX510" s="11" t="s">
        <v>79</v>
      </c>
      <c r="AY510" s="156" t="s">
        <v>128</v>
      </c>
    </row>
    <row r="511" spans="2:65" s="11" customFormat="1">
      <c r="B511" s="155"/>
      <c r="D511" s="152" t="s">
        <v>142</v>
      </c>
      <c r="E511" s="156" t="s">
        <v>3</v>
      </c>
      <c r="F511" s="157" t="s">
        <v>171</v>
      </c>
      <c r="H511" s="156" t="s">
        <v>3</v>
      </c>
      <c r="I511" s="158"/>
      <c r="L511" s="155"/>
      <c r="M511" s="159"/>
      <c r="N511" s="160"/>
      <c r="O511" s="160"/>
      <c r="P511" s="160"/>
      <c r="Q511" s="160"/>
      <c r="R511" s="160"/>
      <c r="S511" s="160"/>
      <c r="T511" s="161"/>
      <c r="AT511" s="156" t="s">
        <v>142</v>
      </c>
      <c r="AU511" s="156" t="s">
        <v>87</v>
      </c>
      <c r="AV511" s="11" t="s">
        <v>22</v>
      </c>
      <c r="AW511" s="11" t="s">
        <v>41</v>
      </c>
      <c r="AX511" s="11" t="s">
        <v>79</v>
      </c>
      <c r="AY511" s="156" t="s">
        <v>128</v>
      </c>
    </row>
    <row r="512" spans="2:65" s="12" customFormat="1">
      <c r="B512" s="162"/>
      <c r="D512" s="152" t="s">
        <v>142</v>
      </c>
      <c r="E512" s="163" t="s">
        <v>3</v>
      </c>
      <c r="F512" s="164" t="s">
        <v>252</v>
      </c>
      <c r="H512" s="165">
        <v>20.95</v>
      </c>
      <c r="I512" s="166"/>
      <c r="L512" s="162"/>
      <c r="M512" s="167"/>
      <c r="N512" s="168"/>
      <c r="O512" s="168"/>
      <c r="P512" s="168"/>
      <c r="Q512" s="168"/>
      <c r="R512" s="168"/>
      <c r="S512" s="168"/>
      <c r="T512" s="169"/>
      <c r="AT512" s="163" t="s">
        <v>142</v>
      </c>
      <c r="AU512" s="163" t="s">
        <v>87</v>
      </c>
      <c r="AV512" s="12" t="s">
        <v>87</v>
      </c>
      <c r="AW512" s="12" t="s">
        <v>41</v>
      </c>
      <c r="AX512" s="12" t="s">
        <v>79</v>
      </c>
      <c r="AY512" s="163" t="s">
        <v>128</v>
      </c>
    </row>
    <row r="513" spans="2:51" s="11" customFormat="1">
      <c r="B513" s="155"/>
      <c r="D513" s="152" t="s">
        <v>142</v>
      </c>
      <c r="E513" s="156" t="s">
        <v>3</v>
      </c>
      <c r="F513" s="157" t="s">
        <v>174</v>
      </c>
      <c r="H513" s="156" t="s">
        <v>3</v>
      </c>
      <c r="I513" s="158"/>
      <c r="L513" s="155"/>
      <c r="M513" s="159"/>
      <c r="N513" s="160"/>
      <c r="O513" s="160"/>
      <c r="P513" s="160"/>
      <c r="Q513" s="160"/>
      <c r="R513" s="160"/>
      <c r="S513" s="160"/>
      <c r="T513" s="161"/>
      <c r="AT513" s="156" t="s">
        <v>142</v>
      </c>
      <c r="AU513" s="156" t="s">
        <v>87</v>
      </c>
      <c r="AV513" s="11" t="s">
        <v>22</v>
      </c>
      <c r="AW513" s="11" t="s">
        <v>41</v>
      </c>
      <c r="AX513" s="11" t="s">
        <v>79</v>
      </c>
      <c r="AY513" s="156" t="s">
        <v>128</v>
      </c>
    </row>
    <row r="514" spans="2:51" s="12" customFormat="1">
      <c r="B514" s="162"/>
      <c r="D514" s="152" t="s">
        <v>142</v>
      </c>
      <c r="E514" s="163" t="s">
        <v>3</v>
      </c>
      <c r="F514" s="164" t="s">
        <v>253</v>
      </c>
      <c r="H514" s="165">
        <v>11.5</v>
      </c>
      <c r="I514" s="166"/>
      <c r="L514" s="162"/>
      <c r="M514" s="167"/>
      <c r="N514" s="168"/>
      <c r="O514" s="168"/>
      <c r="P514" s="168"/>
      <c r="Q514" s="168"/>
      <c r="R514" s="168"/>
      <c r="S514" s="168"/>
      <c r="T514" s="169"/>
      <c r="AT514" s="163" t="s">
        <v>142</v>
      </c>
      <c r="AU514" s="163" t="s">
        <v>87</v>
      </c>
      <c r="AV514" s="12" t="s">
        <v>87</v>
      </c>
      <c r="AW514" s="12" t="s">
        <v>41</v>
      </c>
      <c r="AX514" s="12" t="s">
        <v>79</v>
      </c>
      <c r="AY514" s="163" t="s">
        <v>128</v>
      </c>
    </row>
    <row r="515" spans="2:51" s="11" customFormat="1">
      <c r="B515" s="155"/>
      <c r="D515" s="152" t="s">
        <v>142</v>
      </c>
      <c r="E515" s="156" t="s">
        <v>3</v>
      </c>
      <c r="F515" s="157" t="s">
        <v>175</v>
      </c>
      <c r="H515" s="156" t="s">
        <v>3</v>
      </c>
      <c r="I515" s="158"/>
      <c r="L515" s="155"/>
      <c r="M515" s="159"/>
      <c r="N515" s="160"/>
      <c r="O515" s="160"/>
      <c r="P515" s="160"/>
      <c r="Q515" s="160"/>
      <c r="R515" s="160"/>
      <c r="S515" s="160"/>
      <c r="T515" s="161"/>
      <c r="AT515" s="156" t="s">
        <v>142</v>
      </c>
      <c r="AU515" s="156" t="s">
        <v>87</v>
      </c>
      <c r="AV515" s="11" t="s">
        <v>22</v>
      </c>
      <c r="AW515" s="11" t="s">
        <v>41</v>
      </c>
      <c r="AX515" s="11" t="s">
        <v>79</v>
      </c>
      <c r="AY515" s="156" t="s">
        <v>128</v>
      </c>
    </row>
    <row r="516" spans="2:51" s="12" customFormat="1">
      <c r="B516" s="162"/>
      <c r="D516" s="152" t="s">
        <v>142</v>
      </c>
      <c r="E516" s="163" t="s">
        <v>3</v>
      </c>
      <c r="F516" s="164" t="s">
        <v>254</v>
      </c>
      <c r="H516" s="165">
        <v>20</v>
      </c>
      <c r="I516" s="166"/>
      <c r="L516" s="162"/>
      <c r="M516" s="167"/>
      <c r="N516" s="168"/>
      <c r="O516" s="168"/>
      <c r="P516" s="168"/>
      <c r="Q516" s="168"/>
      <c r="R516" s="168"/>
      <c r="S516" s="168"/>
      <c r="T516" s="169"/>
      <c r="AT516" s="163" t="s">
        <v>142</v>
      </c>
      <c r="AU516" s="163" t="s">
        <v>87</v>
      </c>
      <c r="AV516" s="12" t="s">
        <v>87</v>
      </c>
      <c r="AW516" s="12" t="s">
        <v>41</v>
      </c>
      <c r="AX516" s="12" t="s">
        <v>79</v>
      </c>
      <c r="AY516" s="163" t="s">
        <v>128</v>
      </c>
    </row>
    <row r="517" spans="2:51" s="11" customFormat="1">
      <c r="B517" s="155"/>
      <c r="D517" s="152" t="s">
        <v>142</v>
      </c>
      <c r="E517" s="156" t="s">
        <v>3</v>
      </c>
      <c r="F517" s="157" t="s">
        <v>176</v>
      </c>
      <c r="H517" s="156" t="s">
        <v>3</v>
      </c>
      <c r="I517" s="158"/>
      <c r="L517" s="155"/>
      <c r="M517" s="159"/>
      <c r="N517" s="160"/>
      <c r="O517" s="160"/>
      <c r="P517" s="160"/>
      <c r="Q517" s="160"/>
      <c r="R517" s="160"/>
      <c r="S517" s="160"/>
      <c r="T517" s="161"/>
      <c r="AT517" s="156" t="s">
        <v>142</v>
      </c>
      <c r="AU517" s="156" t="s">
        <v>87</v>
      </c>
      <c r="AV517" s="11" t="s">
        <v>22</v>
      </c>
      <c r="AW517" s="11" t="s">
        <v>41</v>
      </c>
      <c r="AX517" s="11" t="s">
        <v>79</v>
      </c>
      <c r="AY517" s="156" t="s">
        <v>128</v>
      </c>
    </row>
    <row r="518" spans="2:51" s="12" customFormat="1">
      <c r="B518" s="162"/>
      <c r="D518" s="152" t="s">
        <v>142</v>
      </c>
      <c r="E518" s="163" t="s">
        <v>3</v>
      </c>
      <c r="F518" s="164" t="s">
        <v>255</v>
      </c>
      <c r="H518" s="165">
        <v>15</v>
      </c>
      <c r="I518" s="166"/>
      <c r="L518" s="162"/>
      <c r="M518" s="167"/>
      <c r="N518" s="168"/>
      <c r="O518" s="168"/>
      <c r="P518" s="168"/>
      <c r="Q518" s="168"/>
      <c r="R518" s="168"/>
      <c r="S518" s="168"/>
      <c r="T518" s="169"/>
      <c r="AT518" s="163" t="s">
        <v>142</v>
      </c>
      <c r="AU518" s="163" t="s">
        <v>87</v>
      </c>
      <c r="AV518" s="12" t="s">
        <v>87</v>
      </c>
      <c r="AW518" s="12" t="s">
        <v>41</v>
      </c>
      <c r="AX518" s="12" t="s">
        <v>79</v>
      </c>
      <c r="AY518" s="163" t="s">
        <v>128</v>
      </c>
    </row>
    <row r="519" spans="2:51" s="11" customFormat="1">
      <c r="B519" s="155"/>
      <c r="D519" s="152" t="s">
        <v>142</v>
      </c>
      <c r="E519" s="156" t="s">
        <v>3</v>
      </c>
      <c r="F519" s="157" t="s">
        <v>177</v>
      </c>
      <c r="H519" s="156" t="s">
        <v>3</v>
      </c>
      <c r="I519" s="158"/>
      <c r="L519" s="155"/>
      <c r="M519" s="159"/>
      <c r="N519" s="160"/>
      <c r="O519" s="160"/>
      <c r="P519" s="160"/>
      <c r="Q519" s="160"/>
      <c r="R519" s="160"/>
      <c r="S519" s="160"/>
      <c r="T519" s="161"/>
      <c r="AT519" s="156" t="s">
        <v>142</v>
      </c>
      <c r="AU519" s="156" t="s">
        <v>87</v>
      </c>
      <c r="AV519" s="11" t="s">
        <v>22</v>
      </c>
      <c r="AW519" s="11" t="s">
        <v>41</v>
      </c>
      <c r="AX519" s="11" t="s">
        <v>79</v>
      </c>
      <c r="AY519" s="156" t="s">
        <v>128</v>
      </c>
    </row>
    <row r="520" spans="2:51" s="12" customFormat="1">
      <c r="B520" s="162"/>
      <c r="D520" s="152" t="s">
        <v>142</v>
      </c>
      <c r="E520" s="163" t="s">
        <v>3</v>
      </c>
      <c r="F520" s="164" t="s">
        <v>256</v>
      </c>
      <c r="H520" s="165">
        <v>16.149999999999999</v>
      </c>
      <c r="I520" s="166"/>
      <c r="L520" s="162"/>
      <c r="M520" s="167"/>
      <c r="N520" s="168"/>
      <c r="O520" s="168"/>
      <c r="P520" s="168"/>
      <c r="Q520" s="168"/>
      <c r="R520" s="168"/>
      <c r="S520" s="168"/>
      <c r="T520" s="169"/>
      <c r="AT520" s="163" t="s">
        <v>142</v>
      </c>
      <c r="AU520" s="163" t="s">
        <v>87</v>
      </c>
      <c r="AV520" s="12" t="s">
        <v>87</v>
      </c>
      <c r="AW520" s="12" t="s">
        <v>41</v>
      </c>
      <c r="AX520" s="12" t="s">
        <v>79</v>
      </c>
      <c r="AY520" s="163" t="s">
        <v>128</v>
      </c>
    </row>
    <row r="521" spans="2:51" s="11" customFormat="1">
      <c r="B521" s="155"/>
      <c r="D521" s="152" t="s">
        <v>142</v>
      </c>
      <c r="E521" s="156" t="s">
        <v>3</v>
      </c>
      <c r="F521" s="157" t="s">
        <v>178</v>
      </c>
      <c r="H521" s="156" t="s">
        <v>3</v>
      </c>
      <c r="I521" s="158"/>
      <c r="L521" s="155"/>
      <c r="M521" s="159"/>
      <c r="N521" s="160"/>
      <c r="O521" s="160"/>
      <c r="P521" s="160"/>
      <c r="Q521" s="160"/>
      <c r="R521" s="160"/>
      <c r="S521" s="160"/>
      <c r="T521" s="161"/>
      <c r="AT521" s="156" t="s">
        <v>142</v>
      </c>
      <c r="AU521" s="156" t="s">
        <v>87</v>
      </c>
      <c r="AV521" s="11" t="s">
        <v>22</v>
      </c>
      <c r="AW521" s="11" t="s">
        <v>41</v>
      </c>
      <c r="AX521" s="11" t="s">
        <v>79</v>
      </c>
      <c r="AY521" s="156" t="s">
        <v>128</v>
      </c>
    </row>
    <row r="522" spans="2:51" s="12" customFormat="1">
      <c r="B522" s="162"/>
      <c r="D522" s="152" t="s">
        <v>142</v>
      </c>
      <c r="E522" s="163" t="s">
        <v>3</v>
      </c>
      <c r="F522" s="164" t="s">
        <v>257</v>
      </c>
      <c r="H522" s="165">
        <v>15.5</v>
      </c>
      <c r="I522" s="166"/>
      <c r="L522" s="162"/>
      <c r="M522" s="167"/>
      <c r="N522" s="168"/>
      <c r="O522" s="168"/>
      <c r="P522" s="168"/>
      <c r="Q522" s="168"/>
      <c r="R522" s="168"/>
      <c r="S522" s="168"/>
      <c r="T522" s="169"/>
      <c r="AT522" s="163" t="s">
        <v>142</v>
      </c>
      <c r="AU522" s="163" t="s">
        <v>87</v>
      </c>
      <c r="AV522" s="12" t="s">
        <v>87</v>
      </c>
      <c r="AW522" s="12" t="s">
        <v>41</v>
      </c>
      <c r="AX522" s="12" t="s">
        <v>79</v>
      </c>
      <c r="AY522" s="163" t="s">
        <v>128</v>
      </c>
    </row>
    <row r="523" spans="2:51" s="11" customFormat="1">
      <c r="B523" s="155"/>
      <c r="D523" s="152" t="s">
        <v>142</v>
      </c>
      <c r="E523" s="156" t="s">
        <v>3</v>
      </c>
      <c r="F523" s="157" t="s">
        <v>179</v>
      </c>
      <c r="H523" s="156" t="s">
        <v>3</v>
      </c>
      <c r="I523" s="158"/>
      <c r="L523" s="155"/>
      <c r="M523" s="159"/>
      <c r="N523" s="160"/>
      <c r="O523" s="160"/>
      <c r="P523" s="160"/>
      <c r="Q523" s="160"/>
      <c r="R523" s="160"/>
      <c r="S523" s="160"/>
      <c r="T523" s="161"/>
      <c r="AT523" s="156" t="s">
        <v>142</v>
      </c>
      <c r="AU523" s="156" t="s">
        <v>87</v>
      </c>
      <c r="AV523" s="11" t="s">
        <v>22</v>
      </c>
      <c r="AW523" s="11" t="s">
        <v>41</v>
      </c>
      <c r="AX523" s="11" t="s">
        <v>79</v>
      </c>
      <c r="AY523" s="156" t="s">
        <v>128</v>
      </c>
    </row>
    <row r="524" spans="2:51" s="12" customFormat="1">
      <c r="B524" s="162"/>
      <c r="D524" s="152" t="s">
        <v>142</v>
      </c>
      <c r="E524" s="163" t="s">
        <v>3</v>
      </c>
      <c r="F524" s="164" t="s">
        <v>258</v>
      </c>
      <c r="H524" s="165">
        <v>31</v>
      </c>
      <c r="I524" s="166"/>
      <c r="L524" s="162"/>
      <c r="M524" s="167"/>
      <c r="N524" s="168"/>
      <c r="O524" s="168"/>
      <c r="P524" s="168"/>
      <c r="Q524" s="168"/>
      <c r="R524" s="168"/>
      <c r="S524" s="168"/>
      <c r="T524" s="169"/>
      <c r="AT524" s="163" t="s">
        <v>142</v>
      </c>
      <c r="AU524" s="163" t="s">
        <v>87</v>
      </c>
      <c r="AV524" s="12" t="s">
        <v>87</v>
      </c>
      <c r="AW524" s="12" t="s">
        <v>41</v>
      </c>
      <c r="AX524" s="12" t="s">
        <v>79</v>
      </c>
      <c r="AY524" s="163" t="s">
        <v>128</v>
      </c>
    </row>
    <row r="525" spans="2:51" s="11" customFormat="1">
      <c r="B525" s="155"/>
      <c r="D525" s="152" t="s">
        <v>142</v>
      </c>
      <c r="E525" s="156" t="s">
        <v>3</v>
      </c>
      <c r="F525" s="157" t="s">
        <v>180</v>
      </c>
      <c r="H525" s="156" t="s">
        <v>3</v>
      </c>
      <c r="I525" s="158"/>
      <c r="L525" s="155"/>
      <c r="M525" s="159"/>
      <c r="N525" s="160"/>
      <c r="O525" s="160"/>
      <c r="P525" s="160"/>
      <c r="Q525" s="160"/>
      <c r="R525" s="160"/>
      <c r="S525" s="160"/>
      <c r="T525" s="161"/>
      <c r="AT525" s="156" t="s">
        <v>142</v>
      </c>
      <c r="AU525" s="156" t="s">
        <v>87</v>
      </c>
      <c r="AV525" s="11" t="s">
        <v>22</v>
      </c>
      <c r="AW525" s="11" t="s">
        <v>41</v>
      </c>
      <c r="AX525" s="11" t="s">
        <v>79</v>
      </c>
      <c r="AY525" s="156" t="s">
        <v>128</v>
      </c>
    </row>
    <row r="526" spans="2:51" s="12" customFormat="1">
      <c r="B526" s="162"/>
      <c r="D526" s="152" t="s">
        <v>142</v>
      </c>
      <c r="E526" s="163" t="s">
        <v>3</v>
      </c>
      <c r="F526" s="164" t="s">
        <v>259</v>
      </c>
      <c r="H526" s="165">
        <v>10.6</v>
      </c>
      <c r="I526" s="166"/>
      <c r="L526" s="162"/>
      <c r="M526" s="167"/>
      <c r="N526" s="168"/>
      <c r="O526" s="168"/>
      <c r="P526" s="168"/>
      <c r="Q526" s="168"/>
      <c r="R526" s="168"/>
      <c r="S526" s="168"/>
      <c r="T526" s="169"/>
      <c r="AT526" s="163" t="s">
        <v>142</v>
      </c>
      <c r="AU526" s="163" t="s">
        <v>87</v>
      </c>
      <c r="AV526" s="12" t="s">
        <v>87</v>
      </c>
      <c r="AW526" s="12" t="s">
        <v>41</v>
      </c>
      <c r="AX526" s="12" t="s">
        <v>79</v>
      </c>
      <c r="AY526" s="163" t="s">
        <v>128</v>
      </c>
    </row>
    <row r="527" spans="2:51" s="11" customFormat="1">
      <c r="B527" s="155"/>
      <c r="D527" s="152" t="s">
        <v>142</v>
      </c>
      <c r="E527" s="156" t="s">
        <v>3</v>
      </c>
      <c r="F527" s="157" t="s">
        <v>181</v>
      </c>
      <c r="H527" s="156" t="s">
        <v>3</v>
      </c>
      <c r="I527" s="158"/>
      <c r="L527" s="155"/>
      <c r="M527" s="159"/>
      <c r="N527" s="160"/>
      <c r="O527" s="160"/>
      <c r="P527" s="160"/>
      <c r="Q527" s="160"/>
      <c r="R527" s="160"/>
      <c r="S527" s="160"/>
      <c r="T527" s="161"/>
      <c r="AT527" s="156" t="s">
        <v>142</v>
      </c>
      <c r="AU527" s="156" t="s">
        <v>87</v>
      </c>
      <c r="AV527" s="11" t="s">
        <v>22</v>
      </c>
      <c r="AW527" s="11" t="s">
        <v>41</v>
      </c>
      <c r="AX527" s="11" t="s">
        <v>79</v>
      </c>
      <c r="AY527" s="156" t="s">
        <v>128</v>
      </c>
    </row>
    <row r="528" spans="2:51" s="12" customFormat="1">
      <c r="B528" s="162"/>
      <c r="D528" s="152" t="s">
        <v>142</v>
      </c>
      <c r="E528" s="163" t="s">
        <v>3</v>
      </c>
      <c r="F528" s="164" t="s">
        <v>260</v>
      </c>
      <c r="H528" s="165">
        <v>14.05</v>
      </c>
      <c r="I528" s="166"/>
      <c r="L528" s="162"/>
      <c r="M528" s="167"/>
      <c r="N528" s="168"/>
      <c r="O528" s="168"/>
      <c r="P528" s="168"/>
      <c r="Q528" s="168"/>
      <c r="R528" s="168"/>
      <c r="S528" s="168"/>
      <c r="T528" s="169"/>
      <c r="AT528" s="163" t="s">
        <v>142</v>
      </c>
      <c r="AU528" s="163" t="s">
        <v>87</v>
      </c>
      <c r="AV528" s="12" t="s">
        <v>87</v>
      </c>
      <c r="AW528" s="12" t="s">
        <v>41</v>
      </c>
      <c r="AX528" s="12" t="s">
        <v>79</v>
      </c>
      <c r="AY528" s="163" t="s">
        <v>128</v>
      </c>
    </row>
    <row r="529" spans="2:51" s="11" customFormat="1">
      <c r="B529" s="155"/>
      <c r="D529" s="152" t="s">
        <v>142</v>
      </c>
      <c r="E529" s="156" t="s">
        <v>3</v>
      </c>
      <c r="F529" s="157" t="s">
        <v>218</v>
      </c>
      <c r="H529" s="156" t="s">
        <v>3</v>
      </c>
      <c r="I529" s="158"/>
      <c r="L529" s="155"/>
      <c r="M529" s="159"/>
      <c r="N529" s="160"/>
      <c r="O529" s="160"/>
      <c r="P529" s="160"/>
      <c r="Q529" s="160"/>
      <c r="R529" s="160"/>
      <c r="S529" s="160"/>
      <c r="T529" s="161"/>
      <c r="AT529" s="156" t="s">
        <v>142</v>
      </c>
      <c r="AU529" s="156" t="s">
        <v>87</v>
      </c>
      <c r="AV529" s="11" t="s">
        <v>22</v>
      </c>
      <c r="AW529" s="11" t="s">
        <v>41</v>
      </c>
      <c r="AX529" s="11" t="s">
        <v>79</v>
      </c>
      <c r="AY529" s="156" t="s">
        <v>128</v>
      </c>
    </row>
    <row r="530" spans="2:51" s="11" customFormat="1">
      <c r="B530" s="155"/>
      <c r="D530" s="152" t="s">
        <v>142</v>
      </c>
      <c r="E530" s="156" t="s">
        <v>3</v>
      </c>
      <c r="F530" s="157" t="s">
        <v>184</v>
      </c>
      <c r="H530" s="156" t="s">
        <v>3</v>
      </c>
      <c r="I530" s="158"/>
      <c r="L530" s="155"/>
      <c r="M530" s="159"/>
      <c r="N530" s="160"/>
      <c r="O530" s="160"/>
      <c r="P530" s="160"/>
      <c r="Q530" s="160"/>
      <c r="R530" s="160"/>
      <c r="S530" s="160"/>
      <c r="T530" s="161"/>
      <c r="AT530" s="156" t="s">
        <v>142</v>
      </c>
      <c r="AU530" s="156" t="s">
        <v>87</v>
      </c>
      <c r="AV530" s="11" t="s">
        <v>22</v>
      </c>
      <c r="AW530" s="11" t="s">
        <v>41</v>
      </c>
      <c r="AX530" s="11" t="s">
        <v>79</v>
      </c>
      <c r="AY530" s="156" t="s">
        <v>128</v>
      </c>
    </row>
    <row r="531" spans="2:51" s="12" customFormat="1">
      <c r="B531" s="162"/>
      <c r="D531" s="152" t="s">
        <v>142</v>
      </c>
      <c r="E531" s="163" t="s">
        <v>3</v>
      </c>
      <c r="F531" s="164" t="s">
        <v>261</v>
      </c>
      <c r="H531" s="165">
        <v>40.9</v>
      </c>
      <c r="I531" s="166"/>
      <c r="L531" s="162"/>
      <c r="M531" s="167"/>
      <c r="N531" s="168"/>
      <c r="O531" s="168"/>
      <c r="P531" s="168"/>
      <c r="Q531" s="168"/>
      <c r="R531" s="168"/>
      <c r="S531" s="168"/>
      <c r="T531" s="169"/>
      <c r="AT531" s="163" t="s">
        <v>142</v>
      </c>
      <c r="AU531" s="163" t="s">
        <v>87</v>
      </c>
      <c r="AV531" s="12" t="s">
        <v>87</v>
      </c>
      <c r="AW531" s="12" t="s">
        <v>41</v>
      </c>
      <c r="AX531" s="12" t="s">
        <v>79</v>
      </c>
      <c r="AY531" s="163" t="s">
        <v>128</v>
      </c>
    </row>
    <row r="532" spans="2:51" s="11" customFormat="1">
      <c r="B532" s="155"/>
      <c r="D532" s="152" t="s">
        <v>142</v>
      </c>
      <c r="E532" s="156" t="s">
        <v>3</v>
      </c>
      <c r="F532" s="157" t="s">
        <v>186</v>
      </c>
      <c r="H532" s="156" t="s">
        <v>3</v>
      </c>
      <c r="I532" s="158"/>
      <c r="L532" s="155"/>
      <c r="M532" s="159"/>
      <c r="N532" s="160"/>
      <c r="O532" s="160"/>
      <c r="P532" s="160"/>
      <c r="Q532" s="160"/>
      <c r="R532" s="160"/>
      <c r="S532" s="160"/>
      <c r="T532" s="161"/>
      <c r="AT532" s="156" t="s">
        <v>142</v>
      </c>
      <c r="AU532" s="156" t="s">
        <v>87</v>
      </c>
      <c r="AV532" s="11" t="s">
        <v>22</v>
      </c>
      <c r="AW532" s="11" t="s">
        <v>41</v>
      </c>
      <c r="AX532" s="11" t="s">
        <v>79</v>
      </c>
      <c r="AY532" s="156" t="s">
        <v>128</v>
      </c>
    </row>
    <row r="533" spans="2:51" s="11" customFormat="1">
      <c r="B533" s="155"/>
      <c r="D533" s="152" t="s">
        <v>142</v>
      </c>
      <c r="E533" s="156" t="s">
        <v>3</v>
      </c>
      <c r="F533" s="157" t="s">
        <v>187</v>
      </c>
      <c r="H533" s="156" t="s">
        <v>3</v>
      </c>
      <c r="I533" s="158"/>
      <c r="L533" s="155"/>
      <c r="M533" s="159"/>
      <c r="N533" s="160"/>
      <c r="O533" s="160"/>
      <c r="P533" s="160"/>
      <c r="Q533" s="160"/>
      <c r="R533" s="160"/>
      <c r="S533" s="160"/>
      <c r="T533" s="161"/>
      <c r="AT533" s="156" t="s">
        <v>142</v>
      </c>
      <c r="AU533" s="156" t="s">
        <v>87</v>
      </c>
      <c r="AV533" s="11" t="s">
        <v>22</v>
      </c>
      <c r="AW533" s="11" t="s">
        <v>41</v>
      </c>
      <c r="AX533" s="11" t="s">
        <v>79</v>
      </c>
      <c r="AY533" s="156" t="s">
        <v>128</v>
      </c>
    </row>
    <row r="534" spans="2:51" s="12" customFormat="1">
      <c r="B534" s="162"/>
      <c r="D534" s="152" t="s">
        <v>142</v>
      </c>
      <c r="E534" s="163" t="s">
        <v>3</v>
      </c>
      <c r="F534" s="164" t="s">
        <v>262</v>
      </c>
      <c r="H534" s="165">
        <v>20.75</v>
      </c>
      <c r="I534" s="166"/>
      <c r="L534" s="162"/>
      <c r="M534" s="167"/>
      <c r="N534" s="168"/>
      <c r="O534" s="168"/>
      <c r="P534" s="168"/>
      <c r="Q534" s="168"/>
      <c r="R534" s="168"/>
      <c r="S534" s="168"/>
      <c r="T534" s="169"/>
      <c r="AT534" s="163" t="s">
        <v>142</v>
      </c>
      <c r="AU534" s="163" t="s">
        <v>87</v>
      </c>
      <c r="AV534" s="12" t="s">
        <v>87</v>
      </c>
      <c r="AW534" s="12" t="s">
        <v>41</v>
      </c>
      <c r="AX534" s="12" t="s">
        <v>79</v>
      </c>
      <c r="AY534" s="163" t="s">
        <v>128</v>
      </c>
    </row>
    <row r="535" spans="2:51" s="11" customFormat="1">
      <c r="B535" s="155"/>
      <c r="D535" s="152" t="s">
        <v>142</v>
      </c>
      <c r="E535" s="156" t="s">
        <v>3</v>
      </c>
      <c r="F535" s="157" t="s">
        <v>189</v>
      </c>
      <c r="H535" s="156" t="s">
        <v>3</v>
      </c>
      <c r="I535" s="158"/>
      <c r="L535" s="155"/>
      <c r="M535" s="159"/>
      <c r="N535" s="160"/>
      <c r="O535" s="160"/>
      <c r="P535" s="160"/>
      <c r="Q535" s="160"/>
      <c r="R535" s="160"/>
      <c r="S535" s="160"/>
      <c r="T535" s="161"/>
      <c r="AT535" s="156" t="s">
        <v>142</v>
      </c>
      <c r="AU535" s="156" t="s">
        <v>87</v>
      </c>
      <c r="AV535" s="11" t="s">
        <v>22</v>
      </c>
      <c r="AW535" s="11" t="s">
        <v>41</v>
      </c>
      <c r="AX535" s="11" t="s">
        <v>79</v>
      </c>
      <c r="AY535" s="156" t="s">
        <v>128</v>
      </c>
    </row>
    <row r="536" spans="2:51" s="12" customFormat="1">
      <c r="B536" s="162"/>
      <c r="D536" s="152" t="s">
        <v>142</v>
      </c>
      <c r="E536" s="163" t="s">
        <v>3</v>
      </c>
      <c r="F536" s="164" t="s">
        <v>263</v>
      </c>
      <c r="H536" s="165">
        <v>23.4</v>
      </c>
      <c r="I536" s="166"/>
      <c r="L536" s="162"/>
      <c r="M536" s="167"/>
      <c r="N536" s="168"/>
      <c r="O536" s="168"/>
      <c r="P536" s="168"/>
      <c r="Q536" s="168"/>
      <c r="R536" s="168"/>
      <c r="S536" s="168"/>
      <c r="T536" s="169"/>
      <c r="AT536" s="163" t="s">
        <v>142</v>
      </c>
      <c r="AU536" s="163" t="s">
        <v>87</v>
      </c>
      <c r="AV536" s="12" t="s">
        <v>87</v>
      </c>
      <c r="AW536" s="12" t="s">
        <v>41</v>
      </c>
      <c r="AX536" s="12" t="s">
        <v>79</v>
      </c>
      <c r="AY536" s="163" t="s">
        <v>128</v>
      </c>
    </row>
    <row r="537" spans="2:51" s="11" customFormat="1">
      <c r="B537" s="155"/>
      <c r="D537" s="152" t="s">
        <v>142</v>
      </c>
      <c r="E537" s="156" t="s">
        <v>3</v>
      </c>
      <c r="F537" s="157" t="s">
        <v>190</v>
      </c>
      <c r="H537" s="156" t="s">
        <v>3</v>
      </c>
      <c r="I537" s="158"/>
      <c r="L537" s="155"/>
      <c r="M537" s="159"/>
      <c r="N537" s="160"/>
      <c r="O537" s="160"/>
      <c r="P537" s="160"/>
      <c r="Q537" s="160"/>
      <c r="R537" s="160"/>
      <c r="S537" s="160"/>
      <c r="T537" s="161"/>
      <c r="AT537" s="156" t="s">
        <v>142</v>
      </c>
      <c r="AU537" s="156" t="s">
        <v>87</v>
      </c>
      <c r="AV537" s="11" t="s">
        <v>22</v>
      </c>
      <c r="AW537" s="11" t="s">
        <v>41</v>
      </c>
      <c r="AX537" s="11" t="s">
        <v>79</v>
      </c>
      <c r="AY537" s="156" t="s">
        <v>128</v>
      </c>
    </row>
    <row r="538" spans="2:51" s="12" customFormat="1">
      <c r="B538" s="162"/>
      <c r="D538" s="152" t="s">
        <v>142</v>
      </c>
      <c r="E538" s="163" t="s">
        <v>3</v>
      </c>
      <c r="F538" s="164" t="s">
        <v>264</v>
      </c>
      <c r="H538" s="165">
        <v>18.399999999999999</v>
      </c>
      <c r="I538" s="166"/>
      <c r="L538" s="162"/>
      <c r="M538" s="167"/>
      <c r="N538" s="168"/>
      <c r="O538" s="168"/>
      <c r="P538" s="168"/>
      <c r="Q538" s="168"/>
      <c r="R538" s="168"/>
      <c r="S538" s="168"/>
      <c r="T538" s="169"/>
      <c r="AT538" s="163" t="s">
        <v>142</v>
      </c>
      <c r="AU538" s="163" t="s">
        <v>87</v>
      </c>
      <c r="AV538" s="12" t="s">
        <v>87</v>
      </c>
      <c r="AW538" s="12" t="s">
        <v>41</v>
      </c>
      <c r="AX538" s="12" t="s">
        <v>79</v>
      </c>
      <c r="AY538" s="163" t="s">
        <v>128</v>
      </c>
    </row>
    <row r="539" spans="2:51" s="11" customFormat="1">
      <c r="B539" s="155"/>
      <c r="D539" s="152" t="s">
        <v>142</v>
      </c>
      <c r="E539" s="156" t="s">
        <v>3</v>
      </c>
      <c r="F539" s="157" t="s">
        <v>191</v>
      </c>
      <c r="H539" s="156" t="s">
        <v>3</v>
      </c>
      <c r="I539" s="158"/>
      <c r="L539" s="155"/>
      <c r="M539" s="159"/>
      <c r="N539" s="160"/>
      <c r="O539" s="160"/>
      <c r="P539" s="160"/>
      <c r="Q539" s="160"/>
      <c r="R539" s="160"/>
      <c r="S539" s="160"/>
      <c r="T539" s="161"/>
      <c r="AT539" s="156" t="s">
        <v>142</v>
      </c>
      <c r="AU539" s="156" t="s">
        <v>87</v>
      </c>
      <c r="AV539" s="11" t="s">
        <v>22</v>
      </c>
      <c r="AW539" s="11" t="s">
        <v>41</v>
      </c>
      <c r="AX539" s="11" t="s">
        <v>79</v>
      </c>
      <c r="AY539" s="156" t="s">
        <v>128</v>
      </c>
    </row>
    <row r="540" spans="2:51" s="12" customFormat="1">
      <c r="B540" s="162"/>
      <c r="D540" s="152" t="s">
        <v>142</v>
      </c>
      <c r="E540" s="163" t="s">
        <v>3</v>
      </c>
      <c r="F540" s="164" t="s">
        <v>265</v>
      </c>
      <c r="H540" s="165">
        <v>21.45</v>
      </c>
      <c r="I540" s="166"/>
      <c r="L540" s="162"/>
      <c r="M540" s="167"/>
      <c r="N540" s="168"/>
      <c r="O540" s="168"/>
      <c r="P540" s="168"/>
      <c r="Q540" s="168"/>
      <c r="R540" s="168"/>
      <c r="S540" s="168"/>
      <c r="T540" s="169"/>
      <c r="AT540" s="163" t="s">
        <v>142</v>
      </c>
      <c r="AU540" s="163" t="s">
        <v>87</v>
      </c>
      <c r="AV540" s="12" t="s">
        <v>87</v>
      </c>
      <c r="AW540" s="12" t="s">
        <v>41</v>
      </c>
      <c r="AX540" s="12" t="s">
        <v>79</v>
      </c>
      <c r="AY540" s="163" t="s">
        <v>128</v>
      </c>
    </row>
    <row r="541" spans="2:51" s="11" customFormat="1">
      <c r="B541" s="155"/>
      <c r="D541" s="152" t="s">
        <v>142</v>
      </c>
      <c r="E541" s="156" t="s">
        <v>3</v>
      </c>
      <c r="F541" s="157" t="s">
        <v>192</v>
      </c>
      <c r="H541" s="156" t="s">
        <v>3</v>
      </c>
      <c r="I541" s="158"/>
      <c r="L541" s="155"/>
      <c r="M541" s="159"/>
      <c r="N541" s="160"/>
      <c r="O541" s="160"/>
      <c r="P541" s="160"/>
      <c r="Q541" s="160"/>
      <c r="R541" s="160"/>
      <c r="S541" s="160"/>
      <c r="T541" s="161"/>
      <c r="AT541" s="156" t="s">
        <v>142</v>
      </c>
      <c r="AU541" s="156" t="s">
        <v>87</v>
      </c>
      <c r="AV541" s="11" t="s">
        <v>22</v>
      </c>
      <c r="AW541" s="11" t="s">
        <v>41</v>
      </c>
      <c r="AX541" s="11" t="s">
        <v>79</v>
      </c>
      <c r="AY541" s="156" t="s">
        <v>128</v>
      </c>
    </row>
    <row r="542" spans="2:51" s="12" customFormat="1">
      <c r="B542" s="162"/>
      <c r="D542" s="152" t="s">
        <v>142</v>
      </c>
      <c r="E542" s="163" t="s">
        <v>3</v>
      </c>
      <c r="F542" s="164" t="s">
        <v>266</v>
      </c>
      <c r="H542" s="165">
        <v>16.399999999999999</v>
      </c>
      <c r="I542" s="166"/>
      <c r="L542" s="162"/>
      <c r="M542" s="167"/>
      <c r="N542" s="168"/>
      <c r="O542" s="168"/>
      <c r="P542" s="168"/>
      <c r="Q542" s="168"/>
      <c r="R542" s="168"/>
      <c r="S542" s="168"/>
      <c r="T542" s="169"/>
      <c r="AT542" s="163" t="s">
        <v>142</v>
      </c>
      <c r="AU542" s="163" t="s">
        <v>87</v>
      </c>
      <c r="AV542" s="12" t="s">
        <v>87</v>
      </c>
      <c r="AW542" s="12" t="s">
        <v>41</v>
      </c>
      <c r="AX542" s="12" t="s">
        <v>79</v>
      </c>
      <c r="AY542" s="163" t="s">
        <v>128</v>
      </c>
    </row>
    <row r="543" spans="2:51" s="11" customFormat="1">
      <c r="B543" s="155"/>
      <c r="D543" s="152" t="s">
        <v>142</v>
      </c>
      <c r="E543" s="156" t="s">
        <v>3</v>
      </c>
      <c r="F543" s="157" t="s">
        <v>193</v>
      </c>
      <c r="H543" s="156" t="s">
        <v>3</v>
      </c>
      <c r="I543" s="158"/>
      <c r="L543" s="155"/>
      <c r="M543" s="159"/>
      <c r="N543" s="160"/>
      <c r="O543" s="160"/>
      <c r="P543" s="160"/>
      <c r="Q543" s="160"/>
      <c r="R543" s="160"/>
      <c r="S543" s="160"/>
      <c r="T543" s="161"/>
      <c r="AT543" s="156" t="s">
        <v>142</v>
      </c>
      <c r="AU543" s="156" t="s">
        <v>87</v>
      </c>
      <c r="AV543" s="11" t="s">
        <v>22</v>
      </c>
      <c r="AW543" s="11" t="s">
        <v>41</v>
      </c>
      <c r="AX543" s="11" t="s">
        <v>79</v>
      </c>
      <c r="AY543" s="156" t="s">
        <v>128</v>
      </c>
    </row>
    <row r="544" spans="2:51" s="11" customFormat="1">
      <c r="B544" s="155"/>
      <c r="D544" s="152" t="s">
        <v>142</v>
      </c>
      <c r="E544" s="156" t="s">
        <v>3</v>
      </c>
      <c r="F544" s="157" t="s">
        <v>269</v>
      </c>
      <c r="H544" s="156" t="s">
        <v>3</v>
      </c>
      <c r="I544" s="158"/>
      <c r="L544" s="155"/>
      <c r="M544" s="159"/>
      <c r="N544" s="160"/>
      <c r="O544" s="160"/>
      <c r="P544" s="160"/>
      <c r="Q544" s="160"/>
      <c r="R544" s="160"/>
      <c r="S544" s="160"/>
      <c r="T544" s="161"/>
      <c r="AT544" s="156" t="s">
        <v>142</v>
      </c>
      <c r="AU544" s="156" t="s">
        <v>87</v>
      </c>
      <c r="AV544" s="11" t="s">
        <v>22</v>
      </c>
      <c r="AW544" s="11" t="s">
        <v>41</v>
      </c>
      <c r="AX544" s="11" t="s">
        <v>79</v>
      </c>
      <c r="AY544" s="156" t="s">
        <v>128</v>
      </c>
    </row>
    <row r="545" spans="2:65" s="12" customFormat="1">
      <c r="B545" s="162"/>
      <c r="D545" s="152" t="s">
        <v>142</v>
      </c>
      <c r="E545" s="163" t="s">
        <v>3</v>
      </c>
      <c r="F545" s="164" t="s">
        <v>270</v>
      </c>
      <c r="H545" s="165">
        <v>6.7</v>
      </c>
      <c r="I545" s="166"/>
      <c r="L545" s="162"/>
      <c r="M545" s="167"/>
      <c r="N545" s="168"/>
      <c r="O545" s="168"/>
      <c r="P545" s="168"/>
      <c r="Q545" s="168"/>
      <c r="R545" s="168"/>
      <c r="S545" s="168"/>
      <c r="T545" s="169"/>
      <c r="AT545" s="163" t="s">
        <v>142</v>
      </c>
      <c r="AU545" s="163" t="s">
        <v>87</v>
      </c>
      <c r="AV545" s="12" t="s">
        <v>87</v>
      </c>
      <c r="AW545" s="12" t="s">
        <v>41</v>
      </c>
      <c r="AX545" s="12" t="s">
        <v>79</v>
      </c>
      <c r="AY545" s="163" t="s">
        <v>128</v>
      </c>
    </row>
    <row r="546" spans="2:65" s="11" customFormat="1">
      <c r="B546" s="155"/>
      <c r="D546" s="152" t="s">
        <v>142</v>
      </c>
      <c r="E546" s="156" t="s">
        <v>3</v>
      </c>
      <c r="F546" s="157" t="s">
        <v>271</v>
      </c>
      <c r="H546" s="156" t="s">
        <v>3</v>
      </c>
      <c r="I546" s="158"/>
      <c r="L546" s="155"/>
      <c r="M546" s="159"/>
      <c r="N546" s="160"/>
      <c r="O546" s="160"/>
      <c r="P546" s="160"/>
      <c r="Q546" s="160"/>
      <c r="R546" s="160"/>
      <c r="S546" s="160"/>
      <c r="T546" s="161"/>
      <c r="AT546" s="156" t="s">
        <v>142</v>
      </c>
      <c r="AU546" s="156" t="s">
        <v>87</v>
      </c>
      <c r="AV546" s="11" t="s">
        <v>22</v>
      </c>
      <c r="AW546" s="11" t="s">
        <v>41</v>
      </c>
      <c r="AX546" s="11" t="s">
        <v>79</v>
      </c>
      <c r="AY546" s="156" t="s">
        <v>128</v>
      </c>
    </row>
    <row r="547" spans="2:65" s="12" customFormat="1">
      <c r="B547" s="162"/>
      <c r="D547" s="152" t="s">
        <v>142</v>
      </c>
      <c r="E547" s="163" t="s">
        <v>3</v>
      </c>
      <c r="F547" s="164" t="s">
        <v>272</v>
      </c>
      <c r="H547" s="165">
        <v>19.5</v>
      </c>
      <c r="I547" s="166"/>
      <c r="L547" s="162"/>
      <c r="M547" s="167"/>
      <c r="N547" s="168"/>
      <c r="O547" s="168"/>
      <c r="P547" s="168"/>
      <c r="Q547" s="168"/>
      <c r="R547" s="168"/>
      <c r="S547" s="168"/>
      <c r="T547" s="169"/>
      <c r="AT547" s="163" t="s">
        <v>142</v>
      </c>
      <c r="AU547" s="163" t="s">
        <v>87</v>
      </c>
      <c r="AV547" s="12" t="s">
        <v>87</v>
      </c>
      <c r="AW547" s="12" t="s">
        <v>41</v>
      </c>
      <c r="AX547" s="12" t="s">
        <v>79</v>
      </c>
      <c r="AY547" s="163" t="s">
        <v>128</v>
      </c>
    </row>
    <row r="548" spans="2:65" s="13" customFormat="1">
      <c r="B548" s="170"/>
      <c r="D548" s="152" t="s">
        <v>142</v>
      </c>
      <c r="E548" s="171" t="s">
        <v>3</v>
      </c>
      <c r="F548" s="172" t="s">
        <v>145</v>
      </c>
      <c r="H548" s="173">
        <v>322.24999999999994</v>
      </c>
      <c r="I548" s="174"/>
      <c r="L548" s="170"/>
      <c r="M548" s="175"/>
      <c r="N548" s="176"/>
      <c r="O548" s="176"/>
      <c r="P548" s="176"/>
      <c r="Q548" s="176"/>
      <c r="R548" s="176"/>
      <c r="S548" s="176"/>
      <c r="T548" s="177"/>
      <c r="AT548" s="171" t="s">
        <v>142</v>
      </c>
      <c r="AU548" s="171" t="s">
        <v>87</v>
      </c>
      <c r="AV548" s="13" t="s">
        <v>93</v>
      </c>
      <c r="AW548" s="13" t="s">
        <v>41</v>
      </c>
      <c r="AX548" s="13" t="s">
        <v>22</v>
      </c>
      <c r="AY548" s="171" t="s">
        <v>128</v>
      </c>
    </row>
    <row r="549" spans="2:65" s="1" customFormat="1" ht="16.5" customHeight="1">
      <c r="B549" s="139"/>
      <c r="C549" s="179" t="s">
        <v>347</v>
      </c>
      <c r="D549" s="179" t="s">
        <v>348</v>
      </c>
      <c r="E549" s="180" t="s">
        <v>349</v>
      </c>
      <c r="F549" s="181" t="s">
        <v>350</v>
      </c>
      <c r="G549" s="182" t="s">
        <v>250</v>
      </c>
      <c r="H549" s="183">
        <v>354.47500000000002</v>
      </c>
      <c r="I549" s="184"/>
      <c r="J549" s="185">
        <f>ROUND(I549*H549,2)</f>
        <v>0</v>
      </c>
      <c r="K549" s="181" t="s">
        <v>135</v>
      </c>
      <c r="L549" s="186"/>
      <c r="M549" s="187" t="s">
        <v>3</v>
      </c>
      <c r="N549" s="188" t="s">
        <v>50</v>
      </c>
      <c r="O549" s="50"/>
      <c r="P549" s="149">
        <f>O549*H549</f>
        <v>0</v>
      </c>
      <c r="Q549" s="149">
        <v>3.2000000000000002E-3</v>
      </c>
      <c r="R549" s="149">
        <f>Q549*H549</f>
        <v>1.1343200000000002</v>
      </c>
      <c r="S549" s="149">
        <v>0</v>
      </c>
      <c r="T549" s="150">
        <f>S549*H549</f>
        <v>0</v>
      </c>
      <c r="AR549" s="17" t="s">
        <v>351</v>
      </c>
      <c r="AT549" s="17" t="s">
        <v>348</v>
      </c>
      <c r="AU549" s="17" t="s">
        <v>87</v>
      </c>
      <c r="AY549" s="17" t="s">
        <v>128</v>
      </c>
      <c r="BE549" s="151">
        <f>IF(N549="základní",J549,0)</f>
        <v>0</v>
      </c>
      <c r="BF549" s="151">
        <f>IF(N549="snížená",J549,0)</f>
        <v>0</v>
      </c>
      <c r="BG549" s="151">
        <f>IF(N549="zákl. přenesená",J549,0)</f>
        <v>0</v>
      </c>
      <c r="BH549" s="151">
        <f>IF(N549="sníž. přenesená",J549,0)</f>
        <v>0</v>
      </c>
      <c r="BI549" s="151">
        <f>IF(N549="nulová",J549,0)</f>
        <v>0</v>
      </c>
      <c r="BJ549" s="17" t="s">
        <v>22</v>
      </c>
      <c r="BK549" s="151">
        <f>ROUND(I549*H549,2)</f>
        <v>0</v>
      </c>
      <c r="BL549" s="17" t="s">
        <v>168</v>
      </c>
      <c r="BM549" s="17" t="s">
        <v>352</v>
      </c>
    </row>
    <row r="550" spans="2:65" s="12" customFormat="1">
      <c r="B550" s="162"/>
      <c r="D550" s="152" t="s">
        <v>142</v>
      </c>
      <c r="F550" s="164" t="s">
        <v>353</v>
      </c>
      <c r="H550" s="165">
        <v>354.47500000000002</v>
      </c>
      <c r="I550" s="166"/>
      <c r="L550" s="162"/>
      <c r="M550" s="167"/>
      <c r="N550" s="168"/>
      <c r="O550" s="168"/>
      <c r="P550" s="168"/>
      <c r="Q550" s="168"/>
      <c r="R550" s="168"/>
      <c r="S550" s="168"/>
      <c r="T550" s="169"/>
      <c r="AT550" s="163" t="s">
        <v>142</v>
      </c>
      <c r="AU550" s="163" t="s">
        <v>87</v>
      </c>
      <c r="AV550" s="12" t="s">
        <v>87</v>
      </c>
      <c r="AW550" s="12" t="s">
        <v>4</v>
      </c>
      <c r="AX550" s="12" t="s">
        <v>22</v>
      </c>
      <c r="AY550" s="163" t="s">
        <v>128</v>
      </c>
    </row>
    <row r="551" spans="2:65" s="1" customFormat="1" ht="16.5" customHeight="1">
      <c r="B551" s="139"/>
      <c r="C551" s="140" t="s">
        <v>354</v>
      </c>
      <c r="D551" s="140" t="s">
        <v>131</v>
      </c>
      <c r="E551" s="141" t="s">
        <v>355</v>
      </c>
      <c r="F551" s="142" t="s">
        <v>356</v>
      </c>
      <c r="G551" s="143" t="s">
        <v>250</v>
      </c>
      <c r="H551" s="144">
        <v>100.35</v>
      </c>
      <c r="I551" s="145"/>
      <c r="J551" s="146">
        <f>ROUND(I551*H551,2)</f>
        <v>0</v>
      </c>
      <c r="K551" s="142" t="s">
        <v>135</v>
      </c>
      <c r="L551" s="31"/>
      <c r="M551" s="147" t="s">
        <v>3</v>
      </c>
      <c r="N551" s="148" t="s">
        <v>50</v>
      </c>
      <c r="O551" s="50"/>
      <c r="P551" s="149">
        <f>O551*H551</f>
        <v>0</v>
      </c>
      <c r="Q551" s="149">
        <v>4.0000000000000002E-4</v>
      </c>
      <c r="R551" s="149">
        <f>Q551*H551</f>
        <v>4.0140000000000002E-2</v>
      </c>
      <c r="S551" s="149">
        <v>0</v>
      </c>
      <c r="T551" s="150">
        <f>S551*H551</f>
        <v>0</v>
      </c>
      <c r="AR551" s="17" t="s">
        <v>168</v>
      </c>
      <c r="AT551" s="17" t="s">
        <v>131</v>
      </c>
      <c r="AU551" s="17" t="s">
        <v>87</v>
      </c>
      <c r="AY551" s="17" t="s">
        <v>128</v>
      </c>
      <c r="BE551" s="151">
        <f>IF(N551="základní",J551,0)</f>
        <v>0</v>
      </c>
      <c r="BF551" s="151">
        <f>IF(N551="snížená",J551,0)</f>
        <v>0</v>
      </c>
      <c r="BG551" s="151">
        <f>IF(N551="zákl. přenesená",J551,0)</f>
        <v>0</v>
      </c>
      <c r="BH551" s="151">
        <f>IF(N551="sníž. přenesená",J551,0)</f>
        <v>0</v>
      </c>
      <c r="BI551" s="151">
        <f>IF(N551="nulová",J551,0)</f>
        <v>0</v>
      </c>
      <c r="BJ551" s="17" t="s">
        <v>22</v>
      </c>
      <c r="BK551" s="151">
        <f>ROUND(I551*H551,2)</f>
        <v>0</v>
      </c>
      <c r="BL551" s="17" t="s">
        <v>168</v>
      </c>
      <c r="BM551" s="17" t="s">
        <v>357</v>
      </c>
    </row>
    <row r="552" spans="2:65" s="11" customFormat="1">
      <c r="B552" s="155"/>
      <c r="D552" s="152" t="s">
        <v>142</v>
      </c>
      <c r="E552" s="156" t="s">
        <v>3</v>
      </c>
      <c r="F552" s="157" t="s">
        <v>193</v>
      </c>
      <c r="H552" s="156" t="s">
        <v>3</v>
      </c>
      <c r="I552" s="158"/>
      <c r="L552" s="155"/>
      <c r="M552" s="159"/>
      <c r="N552" s="160"/>
      <c r="O552" s="160"/>
      <c r="P552" s="160"/>
      <c r="Q552" s="160"/>
      <c r="R552" s="160"/>
      <c r="S552" s="160"/>
      <c r="T552" s="161"/>
      <c r="AT552" s="156" t="s">
        <v>142</v>
      </c>
      <c r="AU552" s="156" t="s">
        <v>87</v>
      </c>
      <c r="AV552" s="11" t="s">
        <v>22</v>
      </c>
      <c r="AW552" s="11" t="s">
        <v>41</v>
      </c>
      <c r="AX552" s="11" t="s">
        <v>79</v>
      </c>
      <c r="AY552" s="156" t="s">
        <v>128</v>
      </c>
    </row>
    <row r="553" spans="2:65" s="11" customFormat="1">
      <c r="B553" s="155"/>
      <c r="D553" s="152" t="s">
        <v>142</v>
      </c>
      <c r="E553" s="156" t="s">
        <v>3</v>
      </c>
      <c r="F553" s="157" t="s">
        <v>267</v>
      </c>
      <c r="H553" s="156" t="s">
        <v>3</v>
      </c>
      <c r="I553" s="158"/>
      <c r="L553" s="155"/>
      <c r="M553" s="159"/>
      <c r="N553" s="160"/>
      <c r="O553" s="160"/>
      <c r="P553" s="160"/>
      <c r="Q553" s="160"/>
      <c r="R553" s="160"/>
      <c r="S553" s="160"/>
      <c r="T553" s="161"/>
      <c r="AT553" s="156" t="s">
        <v>142</v>
      </c>
      <c r="AU553" s="156" t="s">
        <v>87</v>
      </c>
      <c r="AV553" s="11" t="s">
        <v>22</v>
      </c>
      <c r="AW553" s="11" t="s">
        <v>41</v>
      </c>
      <c r="AX553" s="11" t="s">
        <v>79</v>
      </c>
      <c r="AY553" s="156" t="s">
        <v>128</v>
      </c>
    </row>
    <row r="554" spans="2:65" s="12" customFormat="1">
      <c r="B554" s="162"/>
      <c r="D554" s="152" t="s">
        <v>142</v>
      </c>
      <c r="E554" s="163" t="s">
        <v>3</v>
      </c>
      <c r="F554" s="164" t="s">
        <v>268</v>
      </c>
      <c r="H554" s="165">
        <v>100.35</v>
      </c>
      <c r="I554" s="166"/>
      <c r="L554" s="162"/>
      <c r="M554" s="167"/>
      <c r="N554" s="168"/>
      <c r="O554" s="168"/>
      <c r="P554" s="168"/>
      <c r="Q554" s="168"/>
      <c r="R554" s="168"/>
      <c r="S554" s="168"/>
      <c r="T554" s="169"/>
      <c r="AT554" s="163" t="s">
        <v>142</v>
      </c>
      <c r="AU554" s="163" t="s">
        <v>87</v>
      </c>
      <c r="AV554" s="12" t="s">
        <v>87</v>
      </c>
      <c r="AW554" s="12" t="s">
        <v>41</v>
      </c>
      <c r="AX554" s="12" t="s">
        <v>79</v>
      </c>
      <c r="AY554" s="163" t="s">
        <v>128</v>
      </c>
    </row>
    <row r="555" spans="2:65" s="13" customFormat="1">
      <c r="B555" s="170"/>
      <c r="D555" s="152" t="s">
        <v>142</v>
      </c>
      <c r="E555" s="171" t="s">
        <v>3</v>
      </c>
      <c r="F555" s="172" t="s">
        <v>145</v>
      </c>
      <c r="H555" s="173">
        <v>100.35</v>
      </c>
      <c r="I555" s="174"/>
      <c r="L555" s="170"/>
      <c r="M555" s="175"/>
      <c r="N555" s="176"/>
      <c r="O555" s="176"/>
      <c r="P555" s="176"/>
      <c r="Q555" s="176"/>
      <c r="R555" s="176"/>
      <c r="S555" s="176"/>
      <c r="T555" s="177"/>
      <c r="AT555" s="171" t="s">
        <v>142</v>
      </c>
      <c r="AU555" s="171" t="s">
        <v>87</v>
      </c>
      <c r="AV555" s="13" t="s">
        <v>93</v>
      </c>
      <c r="AW555" s="13" t="s">
        <v>41</v>
      </c>
      <c r="AX555" s="13" t="s">
        <v>22</v>
      </c>
      <c r="AY555" s="171" t="s">
        <v>128</v>
      </c>
    </row>
    <row r="556" spans="2:65" s="1" customFormat="1" ht="22.5" customHeight="1">
      <c r="B556" s="139"/>
      <c r="C556" s="179" t="s">
        <v>358</v>
      </c>
      <c r="D556" s="179" t="s">
        <v>348</v>
      </c>
      <c r="E556" s="180" t="s">
        <v>359</v>
      </c>
      <c r="F556" s="181" t="s">
        <v>360</v>
      </c>
      <c r="G556" s="182" t="s">
        <v>250</v>
      </c>
      <c r="H556" s="183">
        <v>110.38500000000001</v>
      </c>
      <c r="I556" s="184"/>
      <c r="J556" s="185">
        <f>ROUND(I556*H556,2)</f>
        <v>0</v>
      </c>
      <c r="K556" s="181" t="s">
        <v>135</v>
      </c>
      <c r="L556" s="186"/>
      <c r="M556" s="187" t="s">
        <v>3</v>
      </c>
      <c r="N556" s="188" t="s">
        <v>50</v>
      </c>
      <c r="O556" s="50"/>
      <c r="P556" s="149">
        <f>O556*H556</f>
        <v>0</v>
      </c>
      <c r="Q556" s="149">
        <v>3.2000000000000002E-3</v>
      </c>
      <c r="R556" s="149">
        <f>Q556*H556</f>
        <v>0.35323200000000005</v>
      </c>
      <c r="S556" s="149">
        <v>0</v>
      </c>
      <c r="T556" s="150">
        <f>S556*H556</f>
        <v>0</v>
      </c>
      <c r="AR556" s="17" t="s">
        <v>351</v>
      </c>
      <c r="AT556" s="17" t="s">
        <v>348</v>
      </c>
      <c r="AU556" s="17" t="s">
        <v>87</v>
      </c>
      <c r="AY556" s="17" t="s">
        <v>128</v>
      </c>
      <c r="BE556" s="151">
        <f>IF(N556="základní",J556,0)</f>
        <v>0</v>
      </c>
      <c r="BF556" s="151">
        <f>IF(N556="snížená",J556,0)</f>
        <v>0</v>
      </c>
      <c r="BG556" s="151">
        <f>IF(N556="zákl. přenesená",J556,0)</f>
        <v>0</v>
      </c>
      <c r="BH556" s="151">
        <f>IF(N556="sníž. přenesená",J556,0)</f>
        <v>0</v>
      </c>
      <c r="BI556" s="151">
        <f>IF(N556="nulová",J556,0)</f>
        <v>0</v>
      </c>
      <c r="BJ556" s="17" t="s">
        <v>22</v>
      </c>
      <c r="BK556" s="151">
        <f>ROUND(I556*H556,2)</f>
        <v>0</v>
      </c>
      <c r="BL556" s="17" t="s">
        <v>168</v>
      </c>
      <c r="BM556" s="17" t="s">
        <v>361</v>
      </c>
    </row>
    <row r="557" spans="2:65" s="12" customFormat="1">
      <c r="B557" s="162"/>
      <c r="D557" s="152" t="s">
        <v>142</v>
      </c>
      <c r="F557" s="164" t="s">
        <v>362</v>
      </c>
      <c r="H557" s="165">
        <v>110.38500000000001</v>
      </c>
      <c r="I557" s="166"/>
      <c r="L557" s="162"/>
      <c r="M557" s="167"/>
      <c r="N557" s="168"/>
      <c r="O557" s="168"/>
      <c r="P557" s="168"/>
      <c r="Q557" s="168"/>
      <c r="R557" s="168"/>
      <c r="S557" s="168"/>
      <c r="T557" s="169"/>
      <c r="AT557" s="163" t="s">
        <v>142</v>
      </c>
      <c r="AU557" s="163" t="s">
        <v>87</v>
      </c>
      <c r="AV557" s="12" t="s">
        <v>87</v>
      </c>
      <c r="AW557" s="12" t="s">
        <v>4</v>
      </c>
      <c r="AX557" s="12" t="s">
        <v>22</v>
      </c>
      <c r="AY557" s="163" t="s">
        <v>128</v>
      </c>
    </row>
    <row r="558" spans="2:65" s="1" customFormat="1" ht="16.5" customHeight="1">
      <c r="B558" s="139"/>
      <c r="C558" s="140" t="s">
        <v>363</v>
      </c>
      <c r="D558" s="140" t="s">
        <v>131</v>
      </c>
      <c r="E558" s="141" t="s">
        <v>364</v>
      </c>
      <c r="F558" s="142" t="s">
        <v>365</v>
      </c>
      <c r="G558" s="143" t="s">
        <v>214</v>
      </c>
      <c r="H558" s="144">
        <v>501.75</v>
      </c>
      <c r="I558" s="145"/>
      <c r="J558" s="146">
        <f>ROUND(I558*H558,2)</f>
        <v>0</v>
      </c>
      <c r="K558" s="142" t="s">
        <v>135</v>
      </c>
      <c r="L558" s="31"/>
      <c r="M558" s="147" t="s">
        <v>3</v>
      </c>
      <c r="N558" s="148" t="s">
        <v>50</v>
      </c>
      <c r="O558" s="50"/>
      <c r="P558" s="149">
        <f>O558*H558</f>
        <v>0</v>
      </c>
      <c r="Q558" s="149">
        <v>0</v>
      </c>
      <c r="R558" s="149">
        <f>Q558*H558</f>
        <v>0</v>
      </c>
      <c r="S558" s="149">
        <v>0</v>
      </c>
      <c r="T558" s="150">
        <f>S558*H558</f>
        <v>0</v>
      </c>
      <c r="AR558" s="17" t="s">
        <v>168</v>
      </c>
      <c r="AT558" s="17" t="s">
        <v>131</v>
      </c>
      <c r="AU558" s="17" t="s">
        <v>87</v>
      </c>
      <c r="AY558" s="17" t="s">
        <v>128</v>
      </c>
      <c r="BE558" s="151">
        <f>IF(N558="základní",J558,0)</f>
        <v>0</v>
      </c>
      <c r="BF558" s="151">
        <f>IF(N558="snížená",J558,0)</f>
        <v>0</v>
      </c>
      <c r="BG558" s="151">
        <f>IF(N558="zákl. přenesená",J558,0)</f>
        <v>0</v>
      </c>
      <c r="BH558" s="151">
        <f>IF(N558="sníž. přenesená",J558,0)</f>
        <v>0</v>
      </c>
      <c r="BI558" s="151">
        <f>IF(N558="nulová",J558,0)</f>
        <v>0</v>
      </c>
      <c r="BJ558" s="17" t="s">
        <v>22</v>
      </c>
      <c r="BK558" s="151">
        <f>ROUND(I558*H558,2)</f>
        <v>0</v>
      </c>
      <c r="BL558" s="17" t="s">
        <v>168</v>
      </c>
      <c r="BM558" s="17" t="s">
        <v>366</v>
      </c>
    </row>
    <row r="559" spans="2:65" s="1" customFormat="1" ht="38.4">
      <c r="B559" s="31"/>
      <c r="D559" s="152" t="s">
        <v>137</v>
      </c>
      <c r="F559" s="153" t="s">
        <v>367</v>
      </c>
      <c r="I559" s="85"/>
      <c r="L559" s="31"/>
      <c r="M559" s="154"/>
      <c r="N559" s="50"/>
      <c r="O559" s="50"/>
      <c r="P559" s="50"/>
      <c r="Q559" s="50"/>
      <c r="R559" s="50"/>
      <c r="S559" s="50"/>
      <c r="T559" s="51"/>
      <c r="AT559" s="17" t="s">
        <v>137</v>
      </c>
      <c r="AU559" s="17" t="s">
        <v>87</v>
      </c>
    </row>
    <row r="560" spans="2:65" s="11" customFormat="1">
      <c r="B560" s="155"/>
      <c r="D560" s="152" t="s">
        <v>142</v>
      </c>
      <c r="E560" s="156" t="s">
        <v>3</v>
      </c>
      <c r="F560" s="157" t="s">
        <v>193</v>
      </c>
      <c r="H560" s="156" t="s">
        <v>3</v>
      </c>
      <c r="I560" s="158"/>
      <c r="L560" s="155"/>
      <c r="M560" s="159"/>
      <c r="N560" s="160"/>
      <c r="O560" s="160"/>
      <c r="P560" s="160"/>
      <c r="Q560" s="160"/>
      <c r="R560" s="160"/>
      <c r="S560" s="160"/>
      <c r="T560" s="161"/>
      <c r="AT560" s="156" t="s">
        <v>142</v>
      </c>
      <c r="AU560" s="156" t="s">
        <v>87</v>
      </c>
      <c r="AV560" s="11" t="s">
        <v>22</v>
      </c>
      <c r="AW560" s="11" t="s">
        <v>41</v>
      </c>
      <c r="AX560" s="11" t="s">
        <v>79</v>
      </c>
      <c r="AY560" s="156" t="s">
        <v>128</v>
      </c>
    </row>
    <row r="561" spans="2:65" s="11" customFormat="1">
      <c r="B561" s="155"/>
      <c r="D561" s="152" t="s">
        <v>142</v>
      </c>
      <c r="E561" s="156" t="s">
        <v>3</v>
      </c>
      <c r="F561" s="157" t="s">
        <v>267</v>
      </c>
      <c r="H561" s="156" t="s">
        <v>3</v>
      </c>
      <c r="I561" s="158"/>
      <c r="L561" s="155"/>
      <c r="M561" s="159"/>
      <c r="N561" s="160"/>
      <c r="O561" s="160"/>
      <c r="P561" s="160"/>
      <c r="Q561" s="160"/>
      <c r="R561" s="160"/>
      <c r="S561" s="160"/>
      <c r="T561" s="161"/>
      <c r="AT561" s="156" t="s">
        <v>142</v>
      </c>
      <c r="AU561" s="156" t="s">
        <v>87</v>
      </c>
      <c r="AV561" s="11" t="s">
        <v>22</v>
      </c>
      <c r="AW561" s="11" t="s">
        <v>41</v>
      </c>
      <c r="AX561" s="11" t="s">
        <v>79</v>
      </c>
      <c r="AY561" s="156" t="s">
        <v>128</v>
      </c>
    </row>
    <row r="562" spans="2:65" s="11" customFormat="1">
      <c r="B562" s="155"/>
      <c r="D562" s="152" t="s">
        <v>142</v>
      </c>
      <c r="E562" s="156" t="s">
        <v>3</v>
      </c>
      <c r="F562" s="157" t="s">
        <v>368</v>
      </c>
      <c r="H562" s="156" t="s">
        <v>3</v>
      </c>
      <c r="I562" s="158"/>
      <c r="L562" s="155"/>
      <c r="M562" s="159"/>
      <c r="N562" s="160"/>
      <c r="O562" s="160"/>
      <c r="P562" s="160"/>
      <c r="Q562" s="160"/>
      <c r="R562" s="160"/>
      <c r="S562" s="160"/>
      <c r="T562" s="161"/>
      <c r="AT562" s="156" t="s">
        <v>142</v>
      </c>
      <c r="AU562" s="156" t="s">
        <v>87</v>
      </c>
      <c r="AV562" s="11" t="s">
        <v>22</v>
      </c>
      <c r="AW562" s="11" t="s">
        <v>41</v>
      </c>
      <c r="AX562" s="11" t="s">
        <v>79</v>
      </c>
      <c r="AY562" s="156" t="s">
        <v>128</v>
      </c>
    </row>
    <row r="563" spans="2:65" s="12" customFormat="1">
      <c r="B563" s="162"/>
      <c r="D563" s="152" t="s">
        <v>142</v>
      </c>
      <c r="E563" s="163" t="s">
        <v>3</v>
      </c>
      <c r="F563" s="164" t="s">
        <v>369</v>
      </c>
      <c r="H563" s="165">
        <v>501.75</v>
      </c>
      <c r="I563" s="166"/>
      <c r="L563" s="162"/>
      <c r="M563" s="167"/>
      <c r="N563" s="168"/>
      <c r="O563" s="168"/>
      <c r="P563" s="168"/>
      <c r="Q563" s="168"/>
      <c r="R563" s="168"/>
      <c r="S563" s="168"/>
      <c r="T563" s="169"/>
      <c r="AT563" s="163" t="s">
        <v>142</v>
      </c>
      <c r="AU563" s="163" t="s">
        <v>87</v>
      </c>
      <c r="AV563" s="12" t="s">
        <v>87</v>
      </c>
      <c r="AW563" s="12" t="s">
        <v>41</v>
      </c>
      <c r="AX563" s="12" t="s">
        <v>79</v>
      </c>
      <c r="AY563" s="163" t="s">
        <v>128</v>
      </c>
    </row>
    <row r="564" spans="2:65" s="13" customFormat="1">
      <c r="B564" s="170"/>
      <c r="D564" s="152" t="s">
        <v>142</v>
      </c>
      <c r="E564" s="171" t="s">
        <v>3</v>
      </c>
      <c r="F564" s="172" t="s">
        <v>145</v>
      </c>
      <c r="H564" s="173">
        <v>501.75</v>
      </c>
      <c r="I564" s="174"/>
      <c r="L564" s="170"/>
      <c r="M564" s="175"/>
      <c r="N564" s="176"/>
      <c r="O564" s="176"/>
      <c r="P564" s="176"/>
      <c r="Q564" s="176"/>
      <c r="R564" s="176"/>
      <c r="S564" s="176"/>
      <c r="T564" s="177"/>
      <c r="AT564" s="171" t="s">
        <v>142</v>
      </c>
      <c r="AU564" s="171" t="s">
        <v>87</v>
      </c>
      <c r="AV564" s="13" t="s">
        <v>93</v>
      </c>
      <c r="AW564" s="13" t="s">
        <v>41</v>
      </c>
      <c r="AX564" s="13" t="s">
        <v>22</v>
      </c>
      <c r="AY564" s="171" t="s">
        <v>128</v>
      </c>
    </row>
    <row r="565" spans="2:65" s="1" customFormat="1" ht="16.5" customHeight="1">
      <c r="B565" s="139"/>
      <c r="C565" s="179" t="s">
        <v>370</v>
      </c>
      <c r="D565" s="179" t="s">
        <v>348</v>
      </c>
      <c r="E565" s="180" t="s">
        <v>371</v>
      </c>
      <c r="F565" s="181" t="s">
        <v>372</v>
      </c>
      <c r="G565" s="182" t="s">
        <v>214</v>
      </c>
      <c r="H565" s="183">
        <v>511.78500000000003</v>
      </c>
      <c r="I565" s="184"/>
      <c r="J565" s="185">
        <f>ROUND(I565*H565,2)</f>
        <v>0</v>
      </c>
      <c r="K565" s="181" t="s">
        <v>135</v>
      </c>
      <c r="L565" s="186"/>
      <c r="M565" s="187" t="s">
        <v>3</v>
      </c>
      <c r="N565" s="188" t="s">
        <v>50</v>
      </c>
      <c r="O565" s="50"/>
      <c r="P565" s="149">
        <f>O565*H565</f>
        <v>0</v>
      </c>
      <c r="Q565" s="149">
        <v>5.0000000000000002E-5</v>
      </c>
      <c r="R565" s="149">
        <f>Q565*H565</f>
        <v>2.5589250000000001E-2</v>
      </c>
      <c r="S565" s="149">
        <v>0</v>
      </c>
      <c r="T565" s="150">
        <f>S565*H565</f>
        <v>0</v>
      </c>
      <c r="AR565" s="17" t="s">
        <v>351</v>
      </c>
      <c r="AT565" s="17" t="s">
        <v>348</v>
      </c>
      <c r="AU565" s="17" t="s">
        <v>87</v>
      </c>
      <c r="AY565" s="17" t="s">
        <v>128</v>
      </c>
      <c r="BE565" s="151">
        <f>IF(N565="základní",J565,0)</f>
        <v>0</v>
      </c>
      <c r="BF565" s="151">
        <f>IF(N565="snížená",J565,0)</f>
        <v>0</v>
      </c>
      <c r="BG565" s="151">
        <f>IF(N565="zákl. přenesená",J565,0)</f>
        <v>0</v>
      </c>
      <c r="BH565" s="151">
        <f>IF(N565="sníž. přenesená",J565,0)</f>
        <v>0</v>
      </c>
      <c r="BI565" s="151">
        <f>IF(N565="nulová",J565,0)</f>
        <v>0</v>
      </c>
      <c r="BJ565" s="17" t="s">
        <v>22</v>
      </c>
      <c r="BK565" s="151">
        <f>ROUND(I565*H565,2)</f>
        <v>0</v>
      </c>
      <c r="BL565" s="17" t="s">
        <v>168</v>
      </c>
      <c r="BM565" s="17" t="s">
        <v>373</v>
      </c>
    </row>
    <row r="566" spans="2:65" s="12" customFormat="1">
      <c r="B566" s="162"/>
      <c r="D566" s="152" t="s">
        <v>142</v>
      </c>
      <c r="F566" s="164" t="s">
        <v>374</v>
      </c>
      <c r="H566" s="165">
        <v>511.78500000000003</v>
      </c>
      <c r="I566" s="166"/>
      <c r="L566" s="162"/>
      <c r="M566" s="167"/>
      <c r="N566" s="168"/>
      <c r="O566" s="168"/>
      <c r="P566" s="168"/>
      <c r="Q566" s="168"/>
      <c r="R566" s="168"/>
      <c r="S566" s="168"/>
      <c r="T566" s="169"/>
      <c r="AT566" s="163" t="s">
        <v>142</v>
      </c>
      <c r="AU566" s="163" t="s">
        <v>87</v>
      </c>
      <c r="AV566" s="12" t="s">
        <v>87</v>
      </c>
      <c r="AW566" s="12" t="s">
        <v>4</v>
      </c>
      <c r="AX566" s="12" t="s">
        <v>22</v>
      </c>
      <c r="AY566" s="163" t="s">
        <v>128</v>
      </c>
    </row>
    <row r="567" spans="2:65" s="1" customFormat="1" ht="16.5" customHeight="1">
      <c r="B567" s="139"/>
      <c r="C567" s="140" t="s">
        <v>375</v>
      </c>
      <c r="D567" s="140" t="s">
        <v>131</v>
      </c>
      <c r="E567" s="141" t="s">
        <v>376</v>
      </c>
      <c r="F567" s="142" t="s">
        <v>377</v>
      </c>
      <c r="G567" s="143" t="s">
        <v>214</v>
      </c>
      <c r="H567" s="144">
        <v>333.57499999999999</v>
      </c>
      <c r="I567" s="145"/>
      <c r="J567" s="146">
        <f>ROUND(I567*H567,2)</f>
        <v>0</v>
      </c>
      <c r="K567" s="142" t="s">
        <v>135</v>
      </c>
      <c r="L567" s="31"/>
      <c r="M567" s="147" t="s">
        <v>3</v>
      </c>
      <c r="N567" s="148" t="s">
        <v>50</v>
      </c>
      <c r="O567" s="50"/>
      <c r="P567" s="149">
        <f>O567*H567</f>
        <v>0</v>
      </c>
      <c r="Q567" s="149">
        <v>1.0000000000000001E-5</v>
      </c>
      <c r="R567" s="149">
        <f>Q567*H567</f>
        <v>3.3357500000000002E-3</v>
      </c>
      <c r="S567" s="149">
        <v>0</v>
      </c>
      <c r="T567" s="150">
        <f>S567*H567</f>
        <v>0</v>
      </c>
      <c r="AR567" s="17" t="s">
        <v>168</v>
      </c>
      <c r="AT567" s="17" t="s">
        <v>131</v>
      </c>
      <c r="AU567" s="17" t="s">
        <v>87</v>
      </c>
      <c r="AY567" s="17" t="s">
        <v>128</v>
      </c>
      <c r="BE567" s="151">
        <f>IF(N567="základní",J567,0)</f>
        <v>0</v>
      </c>
      <c r="BF567" s="151">
        <f>IF(N567="snížená",J567,0)</f>
        <v>0</v>
      </c>
      <c r="BG567" s="151">
        <f>IF(N567="zákl. přenesená",J567,0)</f>
        <v>0</v>
      </c>
      <c r="BH567" s="151">
        <f>IF(N567="sníž. přenesená",J567,0)</f>
        <v>0</v>
      </c>
      <c r="BI567" s="151">
        <f>IF(N567="nulová",J567,0)</f>
        <v>0</v>
      </c>
      <c r="BJ567" s="17" t="s">
        <v>22</v>
      </c>
      <c r="BK567" s="151">
        <f>ROUND(I567*H567,2)</f>
        <v>0</v>
      </c>
      <c r="BL567" s="17" t="s">
        <v>168</v>
      </c>
      <c r="BM567" s="17" t="s">
        <v>378</v>
      </c>
    </row>
    <row r="568" spans="2:65" s="11" customFormat="1">
      <c r="B568" s="155"/>
      <c r="D568" s="152" t="s">
        <v>142</v>
      </c>
      <c r="E568" s="156" t="s">
        <v>3</v>
      </c>
      <c r="F568" s="157" t="s">
        <v>170</v>
      </c>
      <c r="H568" s="156" t="s">
        <v>3</v>
      </c>
      <c r="I568" s="158"/>
      <c r="L568" s="155"/>
      <c r="M568" s="159"/>
      <c r="N568" s="160"/>
      <c r="O568" s="160"/>
      <c r="P568" s="160"/>
      <c r="Q568" s="160"/>
      <c r="R568" s="160"/>
      <c r="S568" s="160"/>
      <c r="T568" s="161"/>
      <c r="AT568" s="156" t="s">
        <v>142</v>
      </c>
      <c r="AU568" s="156" t="s">
        <v>87</v>
      </c>
      <c r="AV568" s="11" t="s">
        <v>22</v>
      </c>
      <c r="AW568" s="11" t="s">
        <v>41</v>
      </c>
      <c r="AX568" s="11" t="s">
        <v>79</v>
      </c>
      <c r="AY568" s="156" t="s">
        <v>128</v>
      </c>
    </row>
    <row r="569" spans="2:65" s="11" customFormat="1">
      <c r="B569" s="155"/>
      <c r="D569" s="152" t="s">
        <v>142</v>
      </c>
      <c r="E569" s="156" t="s">
        <v>3</v>
      </c>
      <c r="F569" s="157" t="s">
        <v>171</v>
      </c>
      <c r="H569" s="156" t="s">
        <v>3</v>
      </c>
      <c r="I569" s="158"/>
      <c r="L569" s="155"/>
      <c r="M569" s="159"/>
      <c r="N569" s="160"/>
      <c r="O569" s="160"/>
      <c r="P569" s="160"/>
      <c r="Q569" s="160"/>
      <c r="R569" s="160"/>
      <c r="S569" s="160"/>
      <c r="T569" s="161"/>
      <c r="AT569" s="156" t="s">
        <v>142</v>
      </c>
      <c r="AU569" s="156" t="s">
        <v>87</v>
      </c>
      <c r="AV569" s="11" t="s">
        <v>22</v>
      </c>
      <c r="AW569" s="11" t="s">
        <v>41</v>
      </c>
      <c r="AX569" s="11" t="s">
        <v>79</v>
      </c>
      <c r="AY569" s="156" t="s">
        <v>128</v>
      </c>
    </row>
    <row r="570" spans="2:65" s="12" customFormat="1">
      <c r="B570" s="162"/>
      <c r="D570" s="152" t="s">
        <v>142</v>
      </c>
      <c r="E570" s="163" t="s">
        <v>3</v>
      </c>
      <c r="F570" s="164" t="s">
        <v>277</v>
      </c>
      <c r="H570" s="165">
        <v>17.600000000000001</v>
      </c>
      <c r="I570" s="166"/>
      <c r="L570" s="162"/>
      <c r="M570" s="167"/>
      <c r="N570" s="168"/>
      <c r="O570" s="168"/>
      <c r="P570" s="168"/>
      <c r="Q570" s="168"/>
      <c r="R570" s="168"/>
      <c r="S570" s="168"/>
      <c r="T570" s="169"/>
      <c r="AT570" s="163" t="s">
        <v>142</v>
      </c>
      <c r="AU570" s="163" t="s">
        <v>87</v>
      </c>
      <c r="AV570" s="12" t="s">
        <v>87</v>
      </c>
      <c r="AW570" s="12" t="s">
        <v>41</v>
      </c>
      <c r="AX570" s="12" t="s">
        <v>79</v>
      </c>
      <c r="AY570" s="163" t="s">
        <v>128</v>
      </c>
    </row>
    <row r="571" spans="2:65" s="11" customFormat="1">
      <c r="B571" s="155"/>
      <c r="D571" s="152" t="s">
        <v>142</v>
      </c>
      <c r="E571" s="156" t="s">
        <v>3</v>
      </c>
      <c r="F571" s="157" t="s">
        <v>174</v>
      </c>
      <c r="H571" s="156" t="s">
        <v>3</v>
      </c>
      <c r="I571" s="158"/>
      <c r="L571" s="155"/>
      <c r="M571" s="159"/>
      <c r="N571" s="160"/>
      <c r="O571" s="160"/>
      <c r="P571" s="160"/>
      <c r="Q571" s="160"/>
      <c r="R571" s="160"/>
      <c r="S571" s="160"/>
      <c r="T571" s="161"/>
      <c r="AT571" s="156" t="s">
        <v>142</v>
      </c>
      <c r="AU571" s="156" t="s">
        <v>87</v>
      </c>
      <c r="AV571" s="11" t="s">
        <v>22</v>
      </c>
      <c r="AW571" s="11" t="s">
        <v>41</v>
      </c>
      <c r="AX571" s="11" t="s">
        <v>79</v>
      </c>
      <c r="AY571" s="156" t="s">
        <v>128</v>
      </c>
    </row>
    <row r="572" spans="2:65" s="12" customFormat="1">
      <c r="B572" s="162"/>
      <c r="D572" s="152" t="s">
        <v>142</v>
      </c>
      <c r="E572" s="163" t="s">
        <v>3</v>
      </c>
      <c r="F572" s="164" t="s">
        <v>278</v>
      </c>
      <c r="H572" s="165">
        <v>12.9</v>
      </c>
      <c r="I572" s="166"/>
      <c r="L572" s="162"/>
      <c r="M572" s="167"/>
      <c r="N572" s="168"/>
      <c r="O572" s="168"/>
      <c r="P572" s="168"/>
      <c r="Q572" s="168"/>
      <c r="R572" s="168"/>
      <c r="S572" s="168"/>
      <c r="T572" s="169"/>
      <c r="AT572" s="163" t="s">
        <v>142</v>
      </c>
      <c r="AU572" s="163" t="s">
        <v>87</v>
      </c>
      <c r="AV572" s="12" t="s">
        <v>87</v>
      </c>
      <c r="AW572" s="12" t="s">
        <v>41</v>
      </c>
      <c r="AX572" s="12" t="s">
        <v>79</v>
      </c>
      <c r="AY572" s="163" t="s">
        <v>128</v>
      </c>
    </row>
    <row r="573" spans="2:65" s="11" customFormat="1">
      <c r="B573" s="155"/>
      <c r="D573" s="152" t="s">
        <v>142</v>
      </c>
      <c r="E573" s="156" t="s">
        <v>3</v>
      </c>
      <c r="F573" s="157" t="s">
        <v>175</v>
      </c>
      <c r="H573" s="156" t="s">
        <v>3</v>
      </c>
      <c r="I573" s="158"/>
      <c r="L573" s="155"/>
      <c r="M573" s="159"/>
      <c r="N573" s="160"/>
      <c r="O573" s="160"/>
      <c r="P573" s="160"/>
      <c r="Q573" s="160"/>
      <c r="R573" s="160"/>
      <c r="S573" s="160"/>
      <c r="T573" s="161"/>
      <c r="AT573" s="156" t="s">
        <v>142</v>
      </c>
      <c r="AU573" s="156" t="s">
        <v>87</v>
      </c>
      <c r="AV573" s="11" t="s">
        <v>22</v>
      </c>
      <c r="AW573" s="11" t="s">
        <v>41</v>
      </c>
      <c r="AX573" s="11" t="s">
        <v>79</v>
      </c>
      <c r="AY573" s="156" t="s">
        <v>128</v>
      </c>
    </row>
    <row r="574" spans="2:65" s="12" customFormat="1">
      <c r="B574" s="162"/>
      <c r="D574" s="152" t="s">
        <v>142</v>
      </c>
      <c r="E574" s="163" t="s">
        <v>3</v>
      </c>
      <c r="F574" s="164" t="s">
        <v>279</v>
      </c>
      <c r="H574" s="165">
        <v>19.100000000000001</v>
      </c>
      <c r="I574" s="166"/>
      <c r="L574" s="162"/>
      <c r="M574" s="167"/>
      <c r="N574" s="168"/>
      <c r="O574" s="168"/>
      <c r="P574" s="168"/>
      <c r="Q574" s="168"/>
      <c r="R574" s="168"/>
      <c r="S574" s="168"/>
      <c r="T574" s="169"/>
      <c r="AT574" s="163" t="s">
        <v>142</v>
      </c>
      <c r="AU574" s="163" t="s">
        <v>87</v>
      </c>
      <c r="AV574" s="12" t="s">
        <v>87</v>
      </c>
      <c r="AW574" s="12" t="s">
        <v>41</v>
      </c>
      <c r="AX574" s="12" t="s">
        <v>79</v>
      </c>
      <c r="AY574" s="163" t="s">
        <v>128</v>
      </c>
    </row>
    <row r="575" spans="2:65" s="11" customFormat="1">
      <c r="B575" s="155"/>
      <c r="D575" s="152" t="s">
        <v>142</v>
      </c>
      <c r="E575" s="156" t="s">
        <v>3</v>
      </c>
      <c r="F575" s="157" t="s">
        <v>176</v>
      </c>
      <c r="H575" s="156" t="s">
        <v>3</v>
      </c>
      <c r="I575" s="158"/>
      <c r="L575" s="155"/>
      <c r="M575" s="159"/>
      <c r="N575" s="160"/>
      <c r="O575" s="160"/>
      <c r="P575" s="160"/>
      <c r="Q575" s="160"/>
      <c r="R575" s="160"/>
      <c r="S575" s="160"/>
      <c r="T575" s="161"/>
      <c r="AT575" s="156" t="s">
        <v>142</v>
      </c>
      <c r="AU575" s="156" t="s">
        <v>87</v>
      </c>
      <c r="AV575" s="11" t="s">
        <v>22</v>
      </c>
      <c r="AW575" s="11" t="s">
        <v>41</v>
      </c>
      <c r="AX575" s="11" t="s">
        <v>79</v>
      </c>
      <c r="AY575" s="156" t="s">
        <v>128</v>
      </c>
    </row>
    <row r="576" spans="2:65" s="12" customFormat="1">
      <c r="B576" s="162"/>
      <c r="D576" s="152" t="s">
        <v>142</v>
      </c>
      <c r="E576" s="163" t="s">
        <v>3</v>
      </c>
      <c r="F576" s="164" t="s">
        <v>280</v>
      </c>
      <c r="H576" s="165">
        <v>15.7</v>
      </c>
      <c r="I576" s="166"/>
      <c r="L576" s="162"/>
      <c r="M576" s="167"/>
      <c r="N576" s="168"/>
      <c r="O576" s="168"/>
      <c r="P576" s="168"/>
      <c r="Q576" s="168"/>
      <c r="R576" s="168"/>
      <c r="S576" s="168"/>
      <c r="T576" s="169"/>
      <c r="AT576" s="163" t="s">
        <v>142</v>
      </c>
      <c r="AU576" s="163" t="s">
        <v>87</v>
      </c>
      <c r="AV576" s="12" t="s">
        <v>87</v>
      </c>
      <c r="AW576" s="12" t="s">
        <v>41</v>
      </c>
      <c r="AX576" s="12" t="s">
        <v>79</v>
      </c>
      <c r="AY576" s="163" t="s">
        <v>128</v>
      </c>
    </row>
    <row r="577" spans="2:51" s="11" customFormat="1">
      <c r="B577" s="155"/>
      <c r="D577" s="152" t="s">
        <v>142</v>
      </c>
      <c r="E577" s="156" t="s">
        <v>3</v>
      </c>
      <c r="F577" s="157" t="s">
        <v>177</v>
      </c>
      <c r="H577" s="156" t="s">
        <v>3</v>
      </c>
      <c r="I577" s="158"/>
      <c r="L577" s="155"/>
      <c r="M577" s="159"/>
      <c r="N577" s="160"/>
      <c r="O577" s="160"/>
      <c r="P577" s="160"/>
      <c r="Q577" s="160"/>
      <c r="R577" s="160"/>
      <c r="S577" s="160"/>
      <c r="T577" s="161"/>
      <c r="AT577" s="156" t="s">
        <v>142</v>
      </c>
      <c r="AU577" s="156" t="s">
        <v>87</v>
      </c>
      <c r="AV577" s="11" t="s">
        <v>22</v>
      </c>
      <c r="AW577" s="11" t="s">
        <v>41</v>
      </c>
      <c r="AX577" s="11" t="s">
        <v>79</v>
      </c>
      <c r="AY577" s="156" t="s">
        <v>128</v>
      </c>
    </row>
    <row r="578" spans="2:51" s="12" customFormat="1">
      <c r="B578" s="162"/>
      <c r="D578" s="152" t="s">
        <v>142</v>
      </c>
      <c r="E578" s="163" t="s">
        <v>3</v>
      </c>
      <c r="F578" s="164" t="s">
        <v>281</v>
      </c>
      <c r="H578" s="165">
        <v>16.3</v>
      </c>
      <c r="I578" s="166"/>
      <c r="L578" s="162"/>
      <c r="M578" s="167"/>
      <c r="N578" s="168"/>
      <c r="O578" s="168"/>
      <c r="P578" s="168"/>
      <c r="Q578" s="168"/>
      <c r="R578" s="168"/>
      <c r="S578" s="168"/>
      <c r="T578" s="169"/>
      <c r="AT578" s="163" t="s">
        <v>142</v>
      </c>
      <c r="AU578" s="163" t="s">
        <v>87</v>
      </c>
      <c r="AV578" s="12" t="s">
        <v>87</v>
      </c>
      <c r="AW578" s="12" t="s">
        <v>41</v>
      </c>
      <c r="AX578" s="12" t="s">
        <v>79</v>
      </c>
      <c r="AY578" s="163" t="s">
        <v>128</v>
      </c>
    </row>
    <row r="579" spans="2:51" s="11" customFormat="1">
      <c r="B579" s="155"/>
      <c r="D579" s="152" t="s">
        <v>142</v>
      </c>
      <c r="E579" s="156" t="s">
        <v>3</v>
      </c>
      <c r="F579" s="157" t="s">
        <v>178</v>
      </c>
      <c r="H579" s="156" t="s">
        <v>3</v>
      </c>
      <c r="I579" s="158"/>
      <c r="L579" s="155"/>
      <c r="M579" s="159"/>
      <c r="N579" s="160"/>
      <c r="O579" s="160"/>
      <c r="P579" s="160"/>
      <c r="Q579" s="160"/>
      <c r="R579" s="160"/>
      <c r="S579" s="160"/>
      <c r="T579" s="161"/>
      <c r="AT579" s="156" t="s">
        <v>142</v>
      </c>
      <c r="AU579" s="156" t="s">
        <v>87</v>
      </c>
      <c r="AV579" s="11" t="s">
        <v>22</v>
      </c>
      <c r="AW579" s="11" t="s">
        <v>41</v>
      </c>
      <c r="AX579" s="11" t="s">
        <v>79</v>
      </c>
      <c r="AY579" s="156" t="s">
        <v>128</v>
      </c>
    </row>
    <row r="580" spans="2:51" s="12" customFormat="1">
      <c r="B580" s="162"/>
      <c r="D580" s="152" t="s">
        <v>142</v>
      </c>
      <c r="E580" s="163" t="s">
        <v>3</v>
      </c>
      <c r="F580" s="164" t="s">
        <v>282</v>
      </c>
      <c r="H580" s="165">
        <v>16.3</v>
      </c>
      <c r="I580" s="166"/>
      <c r="L580" s="162"/>
      <c r="M580" s="167"/>
      <c r="N580" s="168"/>
      <c r="O580" s="168"/>
      <c r="P580" s="168"/>
      <c r="Q580" s="168"/>
      <c r="R580" s="168"/>
      <c r="S580" s="168"/>
      <c r="T580" s="169"/>
      <c r="AT580" s="163" t="s">
        <v>142</v>
      </c>
      <c r="AU580" s="163" t="s">
        <v>87</v>
      </c>
      <c r="AV580" s="12" t="s">
        <v>87</v>
      </c>
      <c r="AW580" s="12" t="s">
        <v>41</v>
      </c>
      <c r="AX580" s="12" t="s">
        <v>79</v>
      </c>
      <c r="AY580" s="163" t="s">
        <v>128</v>
      </c>
    </row>
    <row r="581" spans="2:51" s="11" customFormat="1">
      <c r="B581" s="155"/>
      <c r="D581" s="152" t="s">
        <v>142</v>
      </c>
      <c r="E581" s="156" t="s">
        <v>3</v>
      </c>
      <c r="F581" s="157" t="s">
        <v>179</v>
      </c>
      <c r="H581" s="156" t="s">
        <v>3</v>
      </c>
      <c r="I581" s="158"/>
      <c r="L581" s="155"/>
      <c r="M581" s="159"/>
      <c r="N581" s="160"/>
      <c r="O581" s="160"/>
      <c r="P581" s="160"/>
      <c r="Q581" s="160"/>
      <c r="R581" s="160"/>
      <c r="S581" s="160"/>
      <c r="T581" s="161"/>
      <c r="AT581" s="156" t="s">
        <v>142</v>
      </c>
      <c r="AU581" s="156" t="s">
        <v>87</v>
      </c>
      <c r="AV581" s="11" t="s">
        <v>22</v>
      </c>
      <c r="AW581" s="11" t="s">
        <v>41</v>
      </c>
      <c r="AX581" s="11" t="s">
        <v>79</v>
      </c>
      <c r="AY581" s="156" t="s">
        <v>128</v>
      </c>
    </row>
    <row r="582" spans="2:51" s="12" customFormat="1">
      <c r="B582" s="162"/>
      <c r="D582" s="152" t="s">
        <v>142</v>
      </c>
      <c r="E582" s="163" t="s">
        <v>3</v>
      </c>
      <c r="F582" s="164" t="s">
        <v>283</v>
      </c>
      <c r="H582" s="165">
        <v>21.8</v>
      </c>
      <c r="I582" s="166"/>
      <c r="L582" s="162"/>
      <c r="M582" s="167"/>
      <c r="N582" s="168"/>
      <c r="O582" s="168"/>
      <c r="P582" s="168"/>
      <c r="Q582" s="168"/>
      <c r="R582" s="168"/>
      <c r="S582" s="168"/>
      <c r="T582" s="169"/>
      <c r="AT582" s="163" t="s">
        <v>142</v>
      </c>
      <c r="AU582" s="163" t="s">
        <v>87</v>
      </c>
      <c r="AV582" s="12" t="s">
        <v>87</v>
      </c>
      <c r="AW582" s="12" t="s">
        <v>41</v>
      </c>
      <c r="AX582" s="12" t="s">
        <v>79</v>
      </c>
      <c r="AY582" s="163" t="s">
        <v>128</v>
      </c>
    </row>
    <row r="583" spans="2:51" s="11" customFormat="1">
      <c r="B583" s="155"/>
      <c r="D583" s="152" t="s">
        <v>142</v>
      </c>
      <c r="E583" s="156" t="s">
        <v>3</v>
      </c>
      <c r="F583" s="157" t="s">
        <v>180</v>
      </c>
      <c r="H583" s="156" t="s">
        <v>3</v>
      </c>
      <c r="I583" s="158"/>
      <c r="L583" s="155"/>
      <c r="M583" s="159"/>
      <c r="N583" s="160"/>
      <c r="O583" s="160"/>
      <c r="P583" s="160"/>
      <c r="Q583" s="160"/>
      <c r="R583" s="160"/>
      <c r="S583" s="160"/>
      <c r="T583" s="161"/>
      <c r="AT583" s="156" t="s">
        <v>142</v>
      </c>
      <c r="AU583" s="156" t="s">
        <v>87</v>
      </c>
      <c r="AV583" s="11" t="s">
        <v>22</v>
      </c>
      <c r="AW583" s="11" t="s">
        <v>41</v>
      </c>
      <c r="AX583" s="11" t="s">
        <v>79</v>
      </c>
      <c r="AY583" s="156" t="s">
        <v>128</v>
      </c>
    </row>
    <row r="584" spans="2:51" s="12" customFormat="1">
      <c r="B584" s="162"/>
      <c r="D584" s="152" t="s">
        <v>142</v>
      </c>
      <c r="E584" s="163" t="s">
        <v>3</v>
      </c>
      <c r="F584" s="164" t="s">
        <v>284</v>
      </c>
      <c r="H584" s="165">
        <v>12.55</v>
      </c>
      <c r="I584" s="166"/>
      <c r="L584" s="162"/>
      <c r="M584" s="167"/>
      <c r="N584" s="168"/>
      <c r="O584" s="168"/>
      <c r="P584" s="168"/>
      <c r="Q584" s="168"/>
      <c r="R584" s="168"/>
      <c r="S584" s="168"/>
      <c r="T584" s="169"/>
      <c r="AT584" s="163" t="s">
        <v>142</v>
      </c>
      <c r="AU584" s="163" t="s">
        <v>87</v>
      </c>
      <c r="AV584" s="12" t="s">
        <v>87</v>
      </c>
      <c r="AW584" s="12" t="s">
        <v>41</v>
      </c>
      <c r="AX584" s="12" t="s">
        <v>79</v>
      </c>
      <c r="AY584" s="163" t="s">
        <v>128</v>
      </c>
    </row>
    <row r="585" spans="2:51" s="11" customFormat="1">
      <c r="B585" s="155"/>
      <c r="D585" s="152" t="s">
        <v>142</v>
      </c>
      <c r="E585" s="156" t="s">
        <v>3</v>
      </c>
      <c r="F585" s="157" t="s">
        <v>181</v>
      </c>
      <c r="H585" s="156" t="s">
        <v>3</v>
      </c>
      <c r="I585" s="158"/>
      <c r="L585" s="155"/>
      <c r="M585" s="159"/>
      <c r="N585" s="160"/>
      <c r="O585" s="160"/>
      <c r="P585" s="160"/>
      <c r="Q585" s="160"/>
      <c r="R585" s="160"/>
      <c r="S585" s="160"/>
      <c r="T585" s="161"/>
      <c r="AT585" s="156" t="s">
        <v>142</v>
      </c>
      <c r="AU585" s="156" t="s">
        <v>87</v>
      </c>
      <c r="AV585" s="11" t="s">
        <v>22</v>
      </c>
      <c r="AW585" s="11" t="s">
        <v>41</v>
      </c>
      <c r="AX585" s="11" t="s">
        <v>79</v>
      </c>
      <c r="AY585" s="156" t="s">
        <v>128</v>
      </c>
    </row>
    <row r="586" spans="2:51" s="12" customFormat="1">
      <c r="B586" s="162"/>
      <c r="D586" s="152" t="s">
        <v>142</v>
      </c>
      <c r="E586" s="163" t="s">
        <v>3</v>
      </c>
      <c r="F586" s="164" t="s">
        <v>285</v>
      </c>
      <c r="H586" s="165">
        <v>15.3</v>
      </c>
      <c r="I586" s="166"/>
      <c r="L586" s="162"/>
      <c r="M586" s="167"/>
      <c r="N586" s="168"/>
      <c r="O586" s="168"/>
      <c r="P586" s="168"/>
      <c r="Q586" s="168"/>
      <c r="R586" s="168"/>
      <c r="S586" s="168"/>
      <c r="T586" s="169"/>
      <c r="AT586" s="163" t="s">
        <v>142</v>
      </c>
      <c r="AU586" s="163" t="s">
        <v>87</v>
      </c>
      <c r="AV586" s="12" t="s">
        <v>87</v>
      </c>
      <c r="AW586" s="12" t="s">
        <v>41</v>
      </c>
      <c r="AX586" s="12" t="s">
        <v>79</v>
      </c>
      <c r="AY586" s="163" t="s">
        <v>128</v>
      </c>
    </row>
    <row r="587" spans="2:51" s="11" customFormat="1">
      <c r="B587" s="155"/>
      <c r="D587" s="152" t="s">
        <v>142</v>
      </c>
      <c r="E587" s="156" t="s">
        <v>3</v>
      </c>
      <c r="F587" s="157" t="s">
        <v>186</v>
      </c>
      <c r="H587" s="156" t="s">
        <v>3</v>
      </c>
      <c r="I587" s="158"/>
      <c r="L587" s="155"/>
      <c r="M587" s="159"/>
      <c r="N587" s="160"/>
      <c r="O587" s="160"/>
      <c r="P587" s="160"/>
      <c r="Q587" s="160"/>
      <c r="R587" s="160"/>
      <c r="S587" s="160"/>
      <c r="T587" s="161"/>
      <c r="AT587" s="156" t="s">
        <v>142</v>
      </c>
      <c r="AU587" s="156" t="s">
        <v>87</v>
      </c>
      <c r="AV587" s="11" t="s">
        <v>22</v>
      </c>
      <c r="AW587" s="11" t="s">
        <v>41</v>
      </c>
      <c r="AX587" s="11" t="s">
        <v>79</v>
      </c>
      <c r="AY587" s="156" t="s">
        <v>128</v>
      </c>
    </row>
    <row r="588" spans="2:51" s="11" customFormat="1">
      <c r="B588" s="155"/>
      <c r="D588" s="152" t="s">
        <v>142</v>
      </c>
      <c r="E588" s="156" t="s">
        <v>3</v>
      </c>
      <c r="F588" s="157" t="s">
        <v>187</v>
      </c>
      <c r="H588" s="156" t="s">
        <v>3</v>
      </c>
      <c r="I588" s="158"/>
      <c r="L588" s="155"/>
      <c r="M588" s="159"/>
      <c r="N588" s="160"/>
      <c r="O588" s="160"/>
      <c r="P588" s="160"/>
      <c r="Q588" s="160"/>
      <c r="R588" s="160"/>
      <c r="S588" s="160"/>
      <c r="T588" s="161"/>
      <c r="AT588" s="156" t="s">
        <v>142</v>
      </c>
      <c r="AU588" s="156" t="s">
        <v>87</v>
      </c>
      <c r="AV588" s="11" t="s">
        <v>22</v>
      </c>
      <c r="AW588" s="11" t="s">
        <v>41</v>
      </c>
      <c r="AX588" s="11" t="s">
        <v>79</v>
      </c>
      <c r="AY588" s="156" t="s">
        <v>128</v>
      </c>
    </row>
    <row r="589" spans="2:51" s="12" customFormat="1">
      <c r="B589" s="162"/>
      <c r="D589" s="152" t="s">
        <v>142</v>
      </c>
      <c r="E589" s="163" t="s">
        <v>3</v>
      </c>
      <c r="F589" s="164" t="s">
        <v>286</v>
      </c>
      <c r="H589" s="165">
        <v>16.2</v>
      </c>
      <c r="I589" s="166"/>
      <c r="L589" s="162"/>
      <c r="M589" s="167"/>
      <c r="N589" s="168"/>
      <c r="O589" s="168"/>
      <c r="P589" s="168"/>
      <c r="Q589" s="168"/>
      <c r="R589" s="168"/>
      <c r="S589" s="168"/>
      <c r="T589" s="169"/>
      <c r="AT589" s="163" t="s">
        <v>142</v>
      </c>
      <c r="AU589" s="163" t="s">
        <v>87</v>
      </c>
      <c r="AV589" s="12" t="s">
        <v>87</v>
      </c>
      <c r="AW589" s="12" t="s">
        <v>41</v>
      </c>
      <c r="AX589" s="12" t="s">
        <v>79</v>
      </c>
      <c r="AY589" s="163" t="s">
        <v>128</v>
      </c>
    </row>
    <row r="590" spans="2:51" s="11" customFormat="1">
      <c r="B590" s="155"/>
      <c r="D590" s="152" t="s">
        <v>142</v>
      </c>
      <c r="E590" s="156" t="s">
        <v>3</v>
      </c>
      <c r="F590" s="157" t="s">
        <v>189</v>
      </c>
      <c r="H590" s="156" t="s">
        <v>3</v>
      </c>
      <c r="I590" s="158"/>
      <c r="L590" s="155"/>
      <c r="M590" s="159"/>
      <c r="N590" s="160"/>
      <c r="O590" s="160"/>
      <c r="P590" s="160"/>
      <c r="Q590" s="160"/>
      <c r="R590" s="160"/>
      <c r="S590" s="160"/>
      <c r="T590" s="161"/>
      <c r="AT590" s="156" t="s">
        <v>142</v>
      </c>
      <c r="AU590" s="156" t="s">
        <v>87</v>
      </c>
      <c r="AV590" s="11" t="s">
        <v>22</v>
      </c>
      <c r="AW590" s="11" t="s">
        <v>41</v>
      </c>
      <c r="AX590" s="11" t="s">
        <v>79</v>
      </c>
      <c r="AY590" s="156" t="s">
        <v>128</v>
      </c>
    </row>
    <row r="591" spans="2:51" s="12" customFormat="1">
      <c r="B591" s="162"/>
      <c r="D591" s="152" t="s">
        <v>142</v>
      </c>
      <c r="E591" s="163" t="s">
        <v>3</v>
      </c>
      <c r="F591" s="164" t="s">
        <v>287</v>
      </c>
      <c r="H591" s="165">
        <v>19.100000000000001</v>
      </c>
      <c r="I591" s="166"/>
      <c r="L591" s="162"/>
      <c r="M591" s="167"/>
      <c r="N591" s="168"/>
      <c r="O591" s="168"/>
      <c r="P591" s="168"/>
      <c r="Q591" s="168"/>
      <c r="R591" s="168"/>
      <c r="S591" s="168"/>
      <c r="T591" s="169"/>
      <c r="AT591" s="163" t="s">
        <v>142</v>
      </c>
      <c r="AU591" s="163" t="s">
        <v>87</v>
      </c>
      <c r="AV591" s="12" t="s">
        <v>87</v>
      </c>
      <c r="AW591" s="12" t="s">
        <v>41</v>
      </c>
      <c r="AX591" s="12" t="s">
        <v>79</v>
      </c>
      <c r="AY591" s="163" t="s">
        <v>128</v>
      </c>
    </row>
    <row r="592" spans="2:51" s="11" customFormat="1">
      <c r="B592" s="155"/>
      <c r="D592" s="152" t="s">
        <v>142</v>
      </c>
      <c r="E592" s="156" t="s">
        <v>3</v>
      </c>
      <c r="F592" s="157" t="s">
        <v>190</v>
      </c>
      <c r="H592" s="156" t="s">
        <v>3</v>
      </c>
      <c r="I592" s="158"/>
      <c r="L592" s="155"/>
      <c r="M592" s="159"/>
      <c r="N592" s="160"/>
      <c r="O592" s="160"/>
      <c r="P592" s="160"/>
      <c r="Q592" s="160"/>
      <c r="R592" s="160"/>
      <c r="S592" s="160"/>
      <c r="T592" s="161"/>
      <c r="AT592" s="156" t="s">
        <v>142</v>
      </c>
      <c r="AU592" s="156" t="s">
        <v>87</v>
      </c>
      <c r="AV592" s="11" t="s">
        <v>22</v>
      </c>
      <c r="AW592" s="11" t="s">
        <v>41</v>
      </c>
      <c r="AX592" s="11" t="s">
        <v>79</v>
      </c>
      <c r="AY592" s="156" t="s">
        <v>128</v>
      </c>
    </row>
    <row r="593" spans="2:51" s="12" customFormat="1">
      <c r="B593" s="162"/>
      <c r="D593" s="152" t="s">
        <v>142</v>
      </c>
      <c r="E593" s="163" t="s">
        <v>3</v>
      </c>
      <c r="F593" s="164" t="s">
        <v>288</v>
      </c>
      <c r="H593" s="165">
        <v>18.05</v>
      </c>
      <c r="I593" s="166"/>
      <c r="L593" s="162"/>
      <c r="M593" s="167"/>
      <c r="N593" s="168"/>
      <c r="O593" s="168"/>
      <c r="P593" s="168"/>
      <c r="Q593" s="168"/>
      <c r="R593" s="168"/>
      <c r="S593" s="168"/>
      <c r="T593" s="169"/>
      <c r="AT593" s="163" t="s">
        <v>142</v>
      </c>
      <c r="AU593" s="163" t="s">
        <v>87</v>
      </c>
      <c r="AV593" s="12" t="s">
        <v>87</v>
      </c>
      <c r="AW593" s="12" t="s">
        <v>41</v>
      </c>
      <c r="AX593" s="12" t="s">
        <v>79</v>
      </c>
      <c r="AY593" s="163" t="s">
        <v>128</v>
      </c>
    </row>
    <row r="594" spans="2:51" s="11" customFormat="1">
      <c r="B594" s="155"/>
      <c r="D594" s="152" t="s">
        <v>142</v>
      </c>
      <c r="E594" s="156" t="s">
        <v>3</v>
      </c>
      <c r="F594" s="157" t="s">
        <v>191</v>
      </c>
      <c r="H594" s="156" t="s">
        <v>3</v>
      </c>
      <c r="I594" s="158"/>
      <c r="L594" s="155"/>
      <c r="M594" s="159"/>
      <c r="N594" s="160"/>
      <c r="O594" s="160"/>
      <c r="P594" s="160"/>
      <c r="Q594" s="160"/>
      <c r="R594" s="160"/>
      <c r="S594" s="160"/>
      <c r="T594" s="161"/>
      <c r="AT594" s="156" t="s">
        <v>142</v>
      </c>
      <c r="AU594" s="156" t="s">
        <v>87</v>
      </c>
      <c r="AV594" s="11" t="s">
        <v>22</v>
      </c>
      <c r="AW594" s="11" t="s">
        <v>41</v>
      </c>
      <c r="AX594" s="11" t="s">
        <v>79</v>
      </c>
      <c r="AY594" s="156" t="s">
        <v>128</v>
      </c>
    </row>
    <row r="595" spans="2:51" s="12" customFormat="1">
      <c r="B595" s="162"/>
      <c r="D595" s="152" t="s">
        <v>142</v>
      </c>
      <c r="E595" s="163" t="s">
        <v>3</v>
      </c>
      <c r="F595" s="164" t="s">
        <v>289</v>
      </c>
      <c r="H595" s="165">
        <v>18.399999999999999</v>
      </c>
      <c r="I595" s="166"/>
      <c r="L595" s="162"/>
      <c r="M595" s="167"/>
      <c r="N595" s="168"/>
      <c r="O595" s="168"/>
      <c r="P595" s="168"/>
      <c r="Q595" s="168"/>
      <c r="R595" s="168"/>
      <c r="S595" s="168"/>
      <c r="T595" s="169"/>
      <c r="AT595" s="163" t="s">
        <v>142</v>
      </c>
      <c r="AU595" s="163" t="s">
        <v>87</v>
      </c>
      <c r="AV595" s="12" t="s">
        <v>87</v>
      </c>
      <c r="AW595" s="12" t="s">
        <v>41</v>
      </c>
      <c r="AX595" s="12" t="s">
        <v>79</v>
      </c>
      <c r="AY595" s="163" t="s">
        <v>128</v>
      </c>
    </row>
    <row r="596" spans="2:51" s="11" customFormat="1">
      <c r="B596" s="155"/>
      <c r="D596" s="152" t="s">
        <v>142</v>
      </c>
      <c r="E596" s="156" t="s">
        <v>3</v>
      </c>
      <c r="F596" s="157" t="s">
        <v>192</v>
      </c>
      <c r="H596" s="156" t="s">
        <v>3</v>
      </c>
      <c r="I596" s="158"/>
      <c r="L596" s="155"/>
      <c r="M596" s="159"/>
      <c r="N596" s="160"/>
      <c r="O596" s="160"/>
      <c r="P596" s="160"/>
      <c r="Q596" s="160"/>
      <c r="R596" s="160"/>
      <c r="S596" s="160"/>
      <c r="T596" s="161"/>
      <c r="AT596" s="156" t="s">
        <v>142</v>
      </c>
      <c r="AU596" s="156" t="s">
        <v>87</v>
      </c>
      <c r="AV596" s="11" t="s">
        <v>22</v>
      </c>
      <c r="AW596" s="11" t="s">
        <v>41</v>
      </c>
      <c r="AX596" s="11" t="s">
        <v>79</v>
      </c>
      <c r="AY596" s="156" t="s">
        <v>128</v>
      </c>
    </row>
    <row r="597" spans="2:51" s="12" customFormat="1">
      <c r="B597" s="162"/>
      <c r="D597" s="152" t="s">
        <v>142</v>
      </c>
      <c r="E597" s="163" t="s">
        <v>3</v>
      </c>
      <c r="F597" s="164" t="s">
        <v>290</v>
      </c>
      <c r="H597" s="165">
        <v>16.100000000000001</v>
      </c>
      <c r="I597" s="166"/>
      <c r="L597" s="162"/>
      <c r="M597" s="167"/>
      <c r="N597" s="168"/>
      <c r="O597" s="168"/>
      <c r="P597" s="168"/>
      <c r="Q597" s="168"/>
      <c r="R597" s="168"/>
      <c r="S597" s="168"/>
      <c r="T597" s="169"/>
      <c r="AT597" s="163" t="s">
        <v>142</v>
      </c>
      <c r="AU597" s="163" t="s">
        <v>87</v>
      </c>
      <c r="AV597" s="12" t="s">
        <v>87</v>
      </c>
      <c r="AW597" s="12" t="s">
        <v>41</v>
      </c>
      <c r="AX597" s="12" t="s">
        <v>79</v>
      </c>
      <c r="AY597" s="163" t="s">
        <v>128</v>
      </c>
    </row>
    <row r="598" spans="2:51" s="11" customFormat="1">
      <c r="B598" s="155"/>
      <c r="D598" s="152" t="s">
        <v>142</v>
      </c>
      <c r="E598" s="156" t="s">
        <v>3</v>
      </c>
      <c r="F598" s="157" t="s">
        <v>193</v>
      </c>
      <c r="H598" s="156" t="s">
        <v>3</v>
      </c>
      <c r="I598" s="158"/>
      <c r="L598" s="155"/>
      <c r="M598" s="159"/>
      <c r="N598" s="160"/>
      <c r="O598" s="160"/>
      <c r="P598" s="160"/>
      <c r="Q598" s="160"/>
      <c r="R598" s="160"/>
      <c r="S598" s="160"/>
      <c r="T598" s="161"/>
      <c r="AT598" s="156" t="s">
        <v>142</v>
      </c>
      <c r="AU598" s="156" t="s">
        <v>87</v>
      </c>
      <c r="AV598" s="11" t="s">
        <v>22</v>
      </c>
      <c r="AW598" s="11" t="s">
        <v>41</v>
      </c>
      <c r="AX598" s="11" t="s">
        <v>79</v>
      </c>
      <c r="AY598" s="156" t="s">
        <v>128</v>
      </c>
    </row>
    <row r="599" spans="2:51" s="11" customFormat="1">
      <c r="B599" s="155"/>
      <c r="D599" s="152" t="s">
        <v>142</v>
      </c>
      <c r="E599" s="156" t="s">
        <v>3</v>
      </c>
      <c r="F599" s="157" t="s">
        <v>267</v>
      </c>
      <c r="H599" s="156" t="s">
        <v>3</v>
      </c>
      <c r="I599" s="158"/>
      <c r="L599" s="155"/>
      <c r="M599" s="159"/>
      <c r="N599" s="160"/>
      <c r="O599" s="160"/>
      <c r="P599" s="160"/>
      <c r="Q599" s="160"/>
      <c r="R599" s="160"/>
      <c r="S599" s="160"/>
      <c r="T599" s="161"/>
      <c r="AT599" s="156" t="s">
        <v>142</v>
      </c>
      <c r="AU599" s="156" t="s">
        <v>87</v>
      </c>
      <c r="AV599" s="11" t="s">
        <v>22</v>
      </c>
      <c r="AW599" s="11" t="s">
        <v>41</v>
      </c>
      <c r="AX599" s="11" t="s">
        <v>79</v>
      </c>
      <c r="AY599" s="156" t="s">
        <v>128</v>
      </c>
    </row>
    <row r="600" spans="2:51" s="12" customFormat="1" ht="20.399999999999999">
      <c r="B600" s="162"/>
      <c r="D600" s="152" t="s">
        <v>142</v>
      </c>
      <c r="E600" s="163" t="s">
        <v>3</v>
      </c>
      <c r="F600" s="164" t="s">
        <v>291</v>
      </c>
      <c r="H600" s="165">
        <v>18.925000000000001</v>
      </c>
      <c r="I600" s="166"/>
      <c r="L600" s="162"/>
      <c r="M600" s="167"/>
      <c r="N600" s="168"/>
      <c r="O600" s="168"/>
      <c r="P600" s="168"/>
      <c r="Q600" s="168"/>
      <c r="R600" s="168"/>
      <c r="S600" s="168"/>
      <c r="T600" s="169"/>
      <c r="AT600" s="163" t="s">
        <v>142</v>
      </c>
      <c r="AU600" s="163" t="s">
        <v>87</v>
      </c>
      <c r="AV600" s="12" t="s">
        <v>87</v>
      </c>
      <c r="AW600" s="12" t="s">
        <v>41</v>
      </c>
      <c r="AX600" s="12" t="s">
        <v>79</v>
      </c>
      <c r="AY600" s="163" t="s">
        <v>128</v>
      </c>
    </row>
    <row r="601" spans="2:51" s="12" customFormat="1">
      <c r="B601" s="162"/>
      <c r="D601" s="152" t="s">
        <v>142</v>
      </c>
      <c r="E601" s="163" t="s">
        <v>3</v>
      </c>
      <c r="F601" s="164" t="s">
        <v>292</v>
      </c>
      <c r="H601" s="165">
        <v>12.025</v>
      </c>
      <c r="I601" s="166"/>
      <c r="L601" s="162"/>
      <c r="M601" s="167"/>
      <c r="N601" s="168"/>
      <c r="O601" s="168"/>
      <c r="P601" s="168"/>
      <c r="Q601" s="168"/>
      <c r="R601" s="168"/>
      <c r="S601" s="168"/>
      <c r="T601" s="169"/>
      <c r="AT601" s="163" t="s">
        <v>142</v>
      </c>
      <c r="AU601" s="163" t="s">
        <v>87</v>
      </c>
      <c r="AV601" s="12" t="s">
        <v>87</v>
      </c>
      <c r="AW601" s="12" t="s">
        <v>41</v>
      </c>
      <c r="AX601" s="12" t="s">
        <v>79</v>
      </c>
      <c r="AY601" s="163" t="s">
        <v>128</v>
      </c>
    </row>
    <row r="602" spans="2:51" s="12" customFormat="1">
      <c r="B602" s="162"/>
      <c r="D602" s="152" t="s">
        <v>142</v>
      </c>
      <c r="E602" s="163" t="s">
        <v>3</v>
      </c>
      <c r="F602" s="164" t="s">
        <v>293</v>
      </c>
      <c r="H602" s="165">
        <v>12.65</v>
      </c>
      <c r="I602" s="166"/>
      <c r="L602" s="162"/>
      <c r="M602" s="167"/>
      <c r="N602" s="168"/>
      <c r="O602" s="168"/>
      <c r="P602" s="168"/>
      <c r="Q602" s="168"/>
      <c r="R602" s="168"/>
      <c r="S602" s="168"/>
      <c r="T602" s="169"/>
      <c r="AT602" s="163" t="s">
        <v>142</v>
      </c>
      <c r="AU602" s="163" t="s">
        <v>87</v>
      </c>
      <c r="AV602" s="12" t="s">
        <v>87</v>
      </c>
      <c r="AW602" s="12" t="s">
        <v>41</v>
      </c>
      <c r="AX602" s="12" t="s">
        <v>79</v>
      </c>
      <c r="AY602" s="163" t="s">
        <v>128</v>
      </c>
    </row>
    <row r="603" spans="2:51" s="12" customFormat="1">
      <c r="B603" s="162"/>
      <c r="D603" s="152" t="s">
        <v>142</v>
      </c>
      <c r="E603" s="163" t="s">
        <v>3</v>
      </c>
      <c r="F603" s="164" t="s">
        <v>294</v>
      </c>
      <c r="H603" s="165">
        <v>14.7</v>
      </c>
      <c r="I603" s="166"/>
      <c r="L603" s="162"/>
      <c r="M603" s="167"/>
      <c r="N603" s="168"/>
      <c r="O603" s="168"/>
      <c r="P603" s="168"/>
      <c r="Q603" s="168"/>
      <c r="R603" s="168"/>
      <c r="S603" s="168"/>
      <c r="T603" s="169"/>
      <c r="AT603" s="163" t="s">
        <v>142</v>
      </c>
      <c r="AU603" s="163" t="s">
        <v>87</v>
      </c>
      <c r="AV603" s="12" t="s">
        <v>87</v>
      </c>
      <c r="AW603" s="12" t="s">
        <v>41</v>
      </c>
      <c r="AX603" s="12" t="s">
        <v>79</v>
      </c>
      <c r="AY603" s="163" t="s">
        <v>128</v>
      </c>
    </row>
    <row r="604" spans="2:51" s="12" customFormat="1">
      <c r="B604" s="162"/>
      <c r="D604" s="152" t="s">
        <v>142</v>
      </c>
      <c r="E604" s="163" t="s">
        <v>3</v>
      </c>
      <c r="F604" s="164" t="s">
        <v>295</v>
      </c>
      <c r="H604" s="165">
        <v>9.75</v>
      </c>
      <c r="I604" s="166"/>
      <c r="L604" s="162"/>
      <c r="M604" s="167"/>
      <c r="N604" s="168"/>
      <c r="O604" s="168"/>
      <c r="P604" s="168"/>
      <c r="Q604" s="168"/>
      <c r="R604" s="168"/>
      <c r="S604" s="168"/>
      <c r="T604" s="169"/>
      <c r="AT604" s="163" t="s">
        <v>142</v>
      </c>
      <c r="AU604" s="163" t="s">
        <v>87</v>
      </c>
      <c r="AV604" s="12" t="s">
        <v>87</v>
      </c>
      <c r="AW604" s="12" t="s">
        <v>41</v>
      </c>
      <c r="AX604" s="12" t="s">
        <v>79</v>
      </c>
      <c r="AY604" s="163" t="s">
        <v>128</v>
      </c>
    </row>
    <row r="605" spans="2:51" s="11" customFormat="1">
      <c r="B605" s="155"/>
      <c r="D605" s="152" t="s">
        <v>142</v>
      </c>
      <c r="E605" s="156" t="s">
        <v>3</v>
      </c>
      <c r="F605" s="157" t="s">
        <v>269</v>
      </c>
      <c r="H605" s="156" t="s">
        <v>3</v>
      </c>
      <c r="I605" s="158"/>
      <c r="L605" s="155"/>
      <c r="M605" s="159"/>
      <c r="N605" s="160"/>
      <c r="O605" s="160"/>
      <c r="P605" s="160"/>
      <c r="Q605" s="160"/>
      <c r="R605" s="160"/>
      <c r="S605" s="160"/>
      <c r="T605" s="161"/>
      <c r="AT605" s="156" t="s">
        <v>142</v>
      </c>
      <c r="AU605" s="156" t="s">
        <v>87</v>
      </c>
      <c r="AV605" s="11" t="s">
        <v>22</v>
      </c>
      <c r="AW605" s="11" t="s">
        <v>41</v>
      </c>
      <c r="AX605" s="11" t="s">
        <v>79</v>
      </c>
      <c r="AY605" s="156" t="s">
        <v>128</v>
      </c>
    </row>
    <row r="606" spans="2:51" s="12" customFormat="1">
      <c r="B606" s="162"/>
      <c r="D606" s="152" t="s">
        <v>142</v>
      </c>
      <c r="E606" s="163" t="s">
        <v>3</v>
      </c>
      <c r="F606" s="164" t="s">
        <v>296</v>
      </c>
      <c r="H606" s="165">
        <v>9.25</v>
      </c>
      <c r="I606" s="166"/>
      <c r="L606" s="162"/>
      <c r="M606" s="167"/>
      <c r="N606" s="168"/>
      <c r="O606" s="168"/>
      <c r="P606" s="168"/>
      <c r="Q606" s="168"/>
      <c r="R606" s="168"/>
      <c r="S606" s="168"/>
      <c r="T606" s="169"/>
      <c r="AT606" s="163" t="s">
        <v>142</v>
      </c>
      <c r="AU606" s="163" t="s">
        <v>87</v>
      </c>
      <c r="AV606" s="12" t="s">
        <v>87</v>
      </c>
      <c r="AW606" s="12" t="s">
        <v>41</v>
      </c>
      <c r="AX606" s="12" t="s">
        <v>79</v>
      </c>
      <c r="AY606" s="163" t="s">
        <v>128</v>
      </c>
    </row>
    <row r="607" spans="2:51" s="11" customFormat="1">
      <c r="B607" s="155"/>
      <c r="D607" s="152" t="s">
        <v>142</v>
      </c>
      <c r="E607" s="156" t="s">
        <v>3</v>
      </c>
      <c r="F607" s="157" t="s">
        <v>271</v>
      </c>
      <c r="H607" s="156" t="s">
        <v>3</v>
      </c>
      <c r="I607" s="158"/>
      <c r="L607" s="155"/>
      <c r="M607" s="159"/>
      <c r="N607" s="160"/>
      <c r="O607" s="160"/>
      <c r="P607" s="160"/>
      <c r="Q607" s="160"/>
      <c r="R607" s="160"/>
      <c r="S607" s="160"/>
      <c r="T607" s="161"/>
      <c r="AT607" s="156" t="s">
        <v>142</v>
      </c>
      <c r="AU607" s="156" t="s">
        <v>87</v>
      </c>
      <c r="AV607" s="11" t="s">
        <v>22</v>
      </c>
      <c r="AW607" s="11" t="s">
        <v>41</v>
      </c>
      <c r="AX607" s="11" t="s">
        <v>79</v>
      </c>
      <c r="AY607" s="156" t="s">
        <v>128</v>
      </c>
    </row>
    <row r="608" spans="2:51" s="12" customFormat="1">
      <c r="B608" s="162"/>
      <c r="D608" s="152" t="s">
        <v>142</v>
      </c>
      <c r="E608" s="163" t="s">
        <v>3</v>
      </c>
      <c r="F608" s="164" t="s">
        <v>297</v>
      </c>
      <c r="H608" s="165">
        <v>20.875</v>
      </c>
      <c r="I608" s="166"/>
      <c r="L608" s="162"/>
      <c r="M608" s="167"/>
      <c r="N608" s="168"/>
      <c r="O608" s="168"/>
      <c r="P608" s="168"/>
      <c r="Q608" s="168"/>
      <c r="R608" s="168"/>
      <c r="S608" s="168"/>
      <c r="T608" s="169"/>
      <c r="AT608" s="163" t="s">
        <v>142</v>
      </c>
      <c r="AU608" s="163" t="s">
        <v>87</v>
      </c>
      <c r="AV608" s="12" t="s">
        <v>87</v>
      </c>
      <c r="AW608" s="12" t="s">
        <v>41</v>
      </c>
      <c r="AX608" s="12" t="s">
        <v>79</v>
      </c>
      <c r="AY608" s="163" t="s">
        <v>128</v>
      </c>
    </row>
    <row r="609" spans="2:65" s="13" customFormat="1">
      <c r="B609" s="170"/>
      <c r="D609" s="152" t="s">
        <v>142</v>
      </c>
      <c r="E609" s="171" t="s">
        <v>3</v>
      </c>
      <c r="F609" s="172" t="s">
        <v>145</v>
      </c>
      <c r="H609" s="173">
        <v>333.57499999999999</v>
      </c>
      <c r="I609" s="174"/>
      <c r="L609" s="170"/>
      <c r="M609" s="175"/>
      <c r="N609" s="176"/>
      <c r="O609" s="176"/>
      <c r="P609" s="176"/>
      <c r="Q609" s="176"/>
      <c r="R609" s="176"/>
      <c r="S609" s="176"/>
      <c r="T609" s="177"/>
      <c r="AT609" s="171" t="s">
        <v>142</v>
      </c>
      <c r="AU609" s="171" t="s">
        <v>87</v>
      </c>
      <c r="AV609" s="13" t="s">
        <v>93</v>
      </c>
      <c r="AW609" s="13" t="s">
        <v>41</v>
      </c>
      <c r="AX609" s="13" t="s">
        <v>22</v>
      </c>
      <c r="AY609" s="171" t="s">
        <v>128</v>
      </c>
    </row>
    <row r="610" spans="2:65" s="1" customFormat="1" ht="16.5" customHeight="1">
      <c r="B610" s="139"/>
      <c r="C610" s="179" t="s">
        <v>379</v>
      </c>
      <c r="D610" s="179" t="s">
        <v>348</v>
      </c>
      <c r="E610" s="180" t="s">
        <v>380</v>
      </c>
      <c r="F610" s="181" t="s">
        <v>381</v>
      </c>
      <c r="G610" s="182" t="s">
        <v>214</v>
      </c>
      <c r="H610" s="183">
        <v>340.24700000000001</v>
      </c>
      <c r="I610" s="184"/>
      <c r="J610" s="185">
        <f>ROUND(I610*H610,2)</f>
        <v>0</v>
      </c>
      <c r="K610" s="181" t="s">
        <v>135</v>
      </c>
      <c r="L610" s="186"/>
      <c r="M610" s="187" t="s">
        <v>3</v>
      </c>
      <c r="N610" s="188" t="s">
        <v>50</v>
      </c>
      <c r="O610" s="50"/>
      <c r="P610" s="149">
        <f>O610*H610</f>
        <v>0</v>
      </c>
      <c r="Q610" s="149">
        <v>2.2000000000000001E-4</v>
      </c>
      <c r="R610" s="149">
        <f>Q610*H610</f>
        <v>7.4854340000000005E-2</v>
      </c>
      <c r="S610" s="149">
        <v>0</v>
      </c>
      <c r="T610" s="150">
        <f>S610*H610</f>
        <v>0</v>
      </c>
      <c r="AR610" s="17" t="s">
        <v>351</v>
      </c>
      <c r="AT610" s="17" t="s">
        <v>348</v>
      </c>
      <c r="AU610" s="17" t="s">
        <v>87</v>
      </c>
      <c r="AY610" s="17" t="s">
        <v>128</v>
      </c>
      <c r="BE610" s="151">
        <f>IF(N610="základní",J610,0)</f>
        <v>0</v>
      </c>
      <c r="BF610" s="151">
        <f>IF(N610="snížená",J610,0)</f>
        <v>0</v>
      </c>
      <c r="BG610" s="151">
        <f>IF(N610="zákl. přenesená",J610,0)</f>
        <v>0</v>
      </c>
      <c r="BH610" s="151">
        <f>IF(N610="sníž. přenesená",J610,0)</f>
        <v>0</v>
      </c>
      <c r="BI610" s="151">
        <f>IF(N610="nulová",J610,0)</f>
        <v>0</v>
      </c>
      <c r="BJ610" s="17" t="s">
        <v>22</v>
      </c>
      <c r="BK610" s="151">
        <f>ROUND(I610*H610,2)</f>
        <v>0</v>
      </c>
      <c r="BL610" s="17" t="s">
        <v>168</v>
      </c>
      <c r="BM610" s="17" t="s">
        <v>382</v>
      </c>
    </row>
    <row r="611" spans="2:65" s="12" customFormat="1">
      <c r="B611" s="162"/>
      <c r="D611" s="152" t="s">
        <v>142</v>
      </c>
      <c r="F611" s="164" t="s">
        <v>383</v>
      </c>
      <c r="H611" s="165">
        <v>340.24700000000001</v>
      </c>
      <c r="I611" s="166"/>
      <c r="L611" s="162"/>
      <c r="M611" s="167"/>
      <c r="N611" s="168"/>
      <c r="O611" s="168"/>
      <c r="P611" s="168"/>
      <c r="Q611" s="168"/>
      <c r="R611" s="168"/>
      <c r="S611" s="168"/>
      <c r="T611" s="169"/>
      <c r="AT611" s="163" t="s">
        <v>142</v>
      </c>
      <c r="AU611" s="163" t="s">
        <v>87</v>
      </c>
      <c r="AV611" s="12" t="s">
        <v>87</v>
      </c>
      <c r="AW611" s="12" t="s">
        <v>4</v>
      </c>
      <c r="AX611" s="12" t="s">
        <v>22</v>
      </c>
      <c r="AY611" s="163" t="s">
        <v>128</v>
      </c>
    </row>
    <row r="612" spans="2:65" s="1" customFormat="1" ht="16.5" customHeight="1">
      <c r="B612" s="139"/>
      <c r="C612" s="140" t="s">
        <v>351</v>
      </c>
      <c r="D612" s="140" t="s">
        <v>131</v>
      </c>
      <c r="E612" s="141" t="s">
        <v>384</v>
      </c>
      <c r="F612" s="142" t="s">
        <v>385</v>
      </c>
      <c r="G612" s="143" t="s">
        <v>214</v>
      </c>
      <c r="H612" s="144">
        <v>678.8</v>
      </c>
      <c r="I612" s="145"/>
      <c r="J612" s="146">
        <f>ROUND(I612*H612,2)</f>
        <v>0</v>
      </c>
      <c r="K612" s="142" t="s">
        <v>135</v>
      </c>
      <c r="L612" s="31"/>
      <c r="M612" s="147" t="s">
        <v>3</v>
      </c>
      <c r="N612" s="148" t="s">
        <v>50</v>
      </c>
      <c r="O612" s="50"/>
      <c r="P612" s="149">
        <f>O612*H612</f>
        <v>0</v>
      </c>
      <c r="Q612" s="149">
        <v>2.0000000000000002E-5</v>
      </c>
      <c r="R612" s="149">
        <f>Q612*H612</f>
        <v>1.3576E-2</v>
      </c>
      <c r="S612" s="149">
        <v>0</v>
      </c>
      <c r="T612" s="150">
        <f>S612*H612</f>
        <v>0</v>
      </c>
      <c r="AR612" s="17" t="s">
        <v>168</v>
      </c>
      <c r="AT612" s="17" t="s">
        <v>131</v>
      </c>
      <c r="AU612" s="17" t="s">
        <v>87</v>
      </c>
      <c r="AY612" s="17" t="s">
        <v>128</v>
      </c>
      <c r="BE612" s="151">
        <f>IF(N612="základní",J612,0)</f>
        <v>0</v>
      </c>
      <c r="BF612" s="151">
        <f>IF(N612="snížená",J612,0)</f>
        <v>0</v>
      </c>
      <c r="BG612" s="151">
        <f>IF(N612="zákl. přenesená",J612,0)</f>
        <v>0</v>
      </c>
      <c r="BH612" s="151">
        <f>IF(N612="sníž. přenesená",J612,0)</f>
        <v>0</v>
      </c>
      <c r="BI612" s="151">
        <f>IF(N612="nulová",J612,0)</f>
        <v>0</v>
      </c>
      <c r="BJ612" s="17" t="s">
        <v>22</v>
      </c>
      <c r="BK612" s="151">
        <f>ROUND(I612*H612,2)</f>
        <v>0</v>
      </c>
      <c r="BL612" s="17" t="s">
        <v>168</v>
      </c>
      <c r="BM612" s="17" t="s">
        <v>386</v>
      </c>
    </row>
    <row r="613" spans="2:65" s="11" customFormat="1">
      <c r="B613" s="155"/>
      <c r="D613" s="152" t="s">
        <v>142</v>
      </c>
      <c r="E613" s="156" t="s">
        <v>3</v>
      </c>
      <c r="F613" s="157" t="s">
        <v>170</v>
      </c>
      <c r="H613" s="156" t="s">
        <v>3</v>
      </c>
      <c r="I613" s="158"/>
      <c r="L613" s="155"/>
      <c r="M613" s="159"/>
      <c r="N613" s="160"/>
      <c r="O613" s="160"/>
      <c r="P613" s="160"/>
      <c r="Q613" s="160"/>
      <c r="R613" s="160"/>
      <c r="S613" s="160"/>
      <c r="T613" s="161"/>
      <c r="AT613" s="156" t="s">
        <v>142</v>
      </c>
      <c r="AU613" s="156" t="s">
        <v>87</v>
      </c>
      <c r="AV613" s="11" t="s">
        <v>22</v>
      </c>
      <c r="AW613" s="11" t="s">
        <v>41</v>
      </c>
      <c r="AX613" s="11" t="s">
        <v>79</v>
      </c>
      <c r="AY613" s="156" t="s">
        <v>128</v>
      </c>
    </row>
    <row r="614" spans="2:65" s="11" customFormat="1">
      <c r="B614" s="155"/>
      <c r="D614" s="152" t="s">
        <v>142</v>
      </c>
      <c r="E614" s="156" t="s">
        <v>3</v>
      </c>
      <c r="F614" s="157" t="s">
        <v>171</v>
      </c>
      <c r="H614" s="156" t="s">
        <v>3</v>
      </c>
      <c r="I614" s="158"/>
      <c r="L614" s="155"/>
      <c r="M614" s="159"/>
      <c r="N614" s="160"/>
      <c r="O614" s="160"/>
      <c r="P614" s="160"/>
      <c r="Q614" s="160"/>
      <c r="R614" s="160"/>
      <c r="S614" s="160"/>
      <c r="T614" s="161"/>
      <c r="AT614" s="156" t="s">
        <v>142</v>
      </c>
      <c r="AU614" s="156" t="s">
        <v>87</v>
      </c>
      <c r="AV614" s="11" t="s">
        <v>22</v>
      </c>
      <c r="AW614" s="11" t="s">
        <v>41</v>
      </c>
      <c r="AX614" s="11" t="s">
        <v>79</v>
      </c>
      <c r="AY614" s="156" t="s">
        <v>128</v>
      </c>
    </row>
    <row r="615" spans="2:65" s="12" customFormat="1">
      <c r="B615" s="162"/>
      <c r="D615" s="152" t="s">
        <v>142</v>
      </c>
      <c r="E615" s="163" t="s">
        <v>3</v>
      </c>
      <c r="F615" s="164" t="s">
        <v>387</v>
      </c>
      <c r="H615" s="165">
        <v>11.25</v>
      </c>
      <c r="I615" s="166"/>
      <c r="L615" s="162"/>
      <c r="M615" s="167"/>
      <c r="N615" s="168"/>
      <c r="O615" s="168"/>
      <c r="P615" s="168"/>
      <c r="Q615" s="168"/>
      <c r="R615" s="168"/>
      <c r="S615" s="168"/>
      <c r="T615" s="169"/>
      <c r="AT615" s="163" t="s">
        <v>142</v>
      </c>
      <c r="AU615" s="163" t="s">
        <v>87</v>
      </c>
      <c r="AV615" s="12" t="s">
        <v>87</v>
      </c>
      <c r="AW615" s="12" t="s">
        <v>41</v>
      </c>
      <c r="AX615" s="12" t="s">
        <v>79</v>
      </c>
      <c r="AY615" s="163" t="s">
        <v>128</v>
      </c>
    </row>
    <row r="616" spans="2:65" s="11" customFormat="1">
      <c r="B616" s="155"/>
      <c r="D616" s="152" t="s">
        <v>142</v>
      </c>
      <c r="E616" s="156" t="s">
        <v>3</v>
      </c>
      <c r="F616" s="157" t="s">
        <v>174</v>
      </c>
      <c r="H616" s="156" t="s">
        <v>3</v>
      </c>
      <c r="I616" s="158"/>
      <c r="L616" s="155"/>
      <c r="M616" s="159"/>
      <c r="N616" s="160"/>
      <c r="O616" s="160"/>
      <c r="P616" s="160"/>
      <c r="Q616" s="160"/>
      <c r="R616" s="160"/>
      <c r="S616" s="160"/>
      <c r="T616" s="161"/>
      <c r="AT616" s="156" t="s">
        <v>142</v>
      </c>
      <c r="AU616" s="156" t="s">
        <v>87</v>
      </c>
      <c r="AV616" s="11" t="s">
        <v>22</v>
      </c>
      <c r="AW616" s="11" t="s">
        <v>41</v>
      </c>
      <c r="AX616" s="11" t="s">
        <v>79</v>
      </c>
      <c r="AY616" s="156" t="s">
        <v>128</v>
      </c>
    </row>
    <row r="617" spans="2:65" s="12" customFormat="1">
      <c r="B617" s="162"/>
      <c r="D617" s="152" t="s">
        <v>142</v>
      </c>
      <c r="E617" s="163" t="s">
        <v>3</v>
      </c>
      <c r="F617" s="164" t="s">
        <v>388</v>
      </c>
      <c r="H617" s="165">
        <v>5.4</v>
      </c>
      <c r="I617" s="166"/>
      <c r="L617" s="162"/>
      <c r="M617" s="167"/>
      <c r="N617" s="168"/>
      <c r="O617" s="168"/>
      <c r="P617" s="168"/>
      <c r="Q617" s="168"/>
      <c r="R617" s="168"/>
      <c r="S617" s="168"/>
      <c r="T617" s="169"/>
      <c r="AT617" s="163" t="s">
        <v>142</v>
      </c>
      <c r="AU617" s="163" t="s">
        <v>87</v>
      </c>
      <c r="AV617" s="12" t="s">
        <v>87</v>
      </c>
      <c r="AW617" s="12" t="s">
        <v>41</v>
      </c>
      <c r="AX617" s="12" t="s">
        <v>79</v>
      </c>
      <c r="AY617" s="163" t="s">
        <v>128</v>
      </c>
    </row>
    <row r="618" spans="2:65" s="11" customFormat="1">
      <c r="B618" s="155"/>
      <c r="D618" s="152" t="s">
        <v>142</v>
      </c>
      <c r="E618" s="156" t="s">
        <v>3</v>
      </c>
      <c r="F618" s="157" t="s">
        <v>175</v>
      </c>
      <c r="H618" s="156" t="s">
        <v>3</v>
      </c>
      <c r="I618" s="158"/>
      <c r="L618" s="155"/>
      <c r="M618" s="159"/>
      <c r="N618" s="160"/>
      <c r="O618" s="160"/>
      <c r="P618" s="160"/>
      <c r="Q618" s="160"/>
      <c r="R618" s="160"/>
      <c r="S618" s="160"/>
      <c r="T618" s="161"/>
      <c r="AT618" s="156" t="s">
        <v>142</v>
      </c>
      <c r="AU618" s="156" t="s">
        <v>87</v>
      </c>
      <c r="AV618" s="11" t="s">
        <v>22</v>
      </c>
      <c r="AW618" s="11" t="s">
        <v>41</v>
      </c>
      <c r="AX618" s="11" t="s">
        <v>79</v>
      </c>
      <c r="AY618" s="156" t="s">
        <v>128</v>
      </c>
    </row>
    <row r="619" spans="2:65" s="12" customFormat="1">
      <c r="B619" s="162"/>
      <c r="D619" s="152" t="s">
        <v>142</v>
      </c>
      <c r="E619" s="163" t="s">
        <v>3</v>
      </c>
      <c r="F619" s="164" t="s">
        <v>389</v>
      </c>
      <c r="H619" s="165">
        <v>10.8</v>
      </c>
      <c r="I619" s="166"/>
      <c r="L619" s="162"/>
      <c r="M619" s="167"/>
      <c r="N619" s="168"/>
      <c r="O619" s="168"/>
      <c r="P619" s="168"/>
      <c r="Q619" s="168"/>
      <c r="R619" s="168"/>
      <c r="S619" s="168"/>
      <c r="T619" s="169"/>
      <c r="AT619" s="163" t="s">
        <v>142</v>
      </c>
      <c r="AU619" s="163" t="s">
        <v>87</v>
      </c>
      <c r="AV619" s="12" t="s">
        <v>87</v>
      </c>
      <c r="AW619" s="12" t="s">
        <v>41</v>
      </c>
      <c r="AX619" s="12" t="s">
        <v>79</v>
      </c>
      <c r="AY619" s="163" t="s">
        <v>128</v>
      </c>
    </row>
    <row r="620" spans="2:65" s="11" customFormat="1">
      <c r="B620" s="155"/>
      <c r="D620" s="152" t="s">
        <v>142</v>
      </c>
      <c r="E620" s="156" t="s">
        <v>3</v>
      </c>
      <c r="F620" s="157" t="s">
        <v>176</v>
      </c>
      <c r="H620" s="156" t="s">
        <v>3</v>
      </c>
      <c r="I620" s="158"/>
      <c r="L620" s="155"/>
      <c r="M620" s="159"/>
      <c r="N620" s="160"/>
      <c r="O620" s="160"/>
      <c r="P620" s="160"/>
      <c r="Q620" s="160"/>
      <c r="R620" s="160"/>
      <c r="S620" s="160"/>
      <c r="T620" s="161"/>
      <c r="AT620" s="156" t="s">
        <v>142</v>
      </c>
      <c r="AU620" s="156" t="s">
        <v>87</v>
      </c>
      <c r="AV620" s="11" t="s">
        <v>22</v>
      </c>
      <c r="AW620" s="11" t="s">
        <v>41</v>
      </c>
      <c r="AX620" s="11" t="s">
        <v>79</v>
      </c>
      <c r="AY620" s="156" t="s">
        <v>128</v>
      </c>
    </row>
    <row r="621" spans="2:65" s="12" customFormat="1">
      <c r="B621" s="162"/>
      <c r="D621" s="152" t="s">
        <v>142</v>
      </c>
      <c r="E621" s="163" t="s">
        <v>3</v>
      </c>
      <c r="F621" s="164" t="s">
        <v>390</v>
      </c>
      <c r="H621" s="165">
        <v>7.8</v>
      </c>
      <c r="I621" s="166"/>
      <c r="L621" s="162"/>
      <c r="M621" s="167"/>
      <c r="N621" s="168"/>
      <c r="O621" s="168"/>
      <c r="P621" s="168"/>
      <c r="Q621" s="168"/>
      <c r="R621" s="168"/>
      <c r="S621" s="168"/>
      <c r="T621" s="169"/>
      <c r="AT621" s="163" t="s">
        <v>142</v>
      </c>
      <c r="AU621" s="163" t="s">
        <v>87</v>
      </c>
      <c r="AV621" s="12" t="s">
        <v>87</v>
      </c>
      <c r="AW621" s="12" t="s">
        <v>41</v>
      </c>
      <c r="AX621" s="12" t="s">
        <v>79</v>
      </c>
      <c r="AY621" s="163" t="s">
        <v>128</v>
      </c>
    </row>
    <row r="622" spans="2:65" s="11" customFormat="1">
      <c r="B622" s="155"/>
      <c r="D622" s="152" t="s">
        <v>142</v>
      </c>
      <c r="E622" s="156" t="s">
        <v>3</v>
      </c>
      <c r="F622" s="157" t="s">
        <v>177</v>
      </c>
      <c r="H622" s="156" t="s">
        <v>3</v>
      </c>
      <c r="I622" s="158"/>
      <c r="L622" s="155"/>
      <c r="M622" s="159"/>
      <c r="N622" s="160"/>
      <c r="O622" s="160"/>
      <c r="P622" s="160"/>
      <c r="Q622" s="160"/>
      <c r="R622" s="160"/>
      <c r="S622" s="160"/>
      <c r="T622" s="161"/>
      <c r="AT622" s="156" t="s">
        <v>142</v>
      </c>
      <c r="AU622" s="156" t="s">
        <v>87</v>
      </c>
      <c r="AV622" s="11" t="s">
        <v>22</v>
      </c>
      <c r="AW622" s="11" t="s">
        <v>41</v>
      </c>
      <c r="AX622" s="11" t="s">
        <v>79</v>
      </c>
      <c r="AY622" s="156" t="s">
        <v>128</v>
      </c>
    </row>
    <row r="623" spans="2:65" s="12" customFormat="1">
      <c r="B623" s="162"/>
      <c r="D623" s="152" t="s">
        <v>142</v>
      </c>
      <c r="E623" s="163" t="s">
        <v>3</v>
      </c>
      <c r="F623" s="164" t="s">
        <v>391</v>
      </c>
      <c r="H623" s="165">
        <v>8.5500000000000007</v>
      </c>
      <c r="I623" s="166"/>
      <c r="L623" s="162"/>
      <c r="M623" s="167"/>
      <c r="N623" s="168"/>
      <c r="O623" s="168"/>
      <c r="P623" s="168"/>
      <c r="Q623" s="168"/>
      <c r="R623" s="168"/>
      <c r="S623" s="168"/>
      <c r="T623" s="169"/>
      <c r="AT623" s="163" t="s">
        <v>142</v>
      </c>
      <c r="AU623" s="163" t="s">
        <v>87</v>
      </c>
      <c r="AV623" s="12" t="s">
        <v>87</v>
      </c>
      <c r="AW623" s="12" t="s">
        <v>41</v>
      </c>
      <c r="AX623" s="12" t="s">
        <v>79</v>
      </c>
      <c r="AY623" s="163" t="s">
        <v>128</v>
      </c>
    </row>
    <row r="624" spans="2:65" s="11" customFormat="1">
      <c r="B624" s="155"/>
      <c r="D624" s="152" t="s">
        <v>142</v>
      </c>
      <c r="E624" s="156" t="s">
        <v>3</v>
      </c>
      <c r="F624" s="157" t="s">
        <v>178</v>
      </c>
      <c r="H624" s="156" t="s">
        <v>3</v>
      </c>
      <c r="I624" s="158"/>
      <c r="L624" s="155"/>
      <c r="M624" s="159"/>
      <c r="N624" s="160"/>
      <c r="O624" s="160"/>
      <c r="P624" s="160"/>
      <c r="Q624" s="160"/>
      <c r="R624" s="160"/>
      <c r="S624" s="160"/>
      <c r="T624" s="161"/>
      <c r="AT624" s="156" t="s">
        <v>142</v>
      </c>
      <c r="AU624" s="156" t="s">
        <v>87</v>
      </c>
      <c r="AV624" s="11" t="s">
        <v>22</v>
      </c>
      <c r="AW624" s="11" t="s">
        <v>41</v>
      </c>
      <c r="AX624" s="11" t="s">
        <v>79</v>
      </c>
      <c r="AY624" s="156" t="s">
        <v>128</v>
      </c>
    </row>
    <row r="625" spans="2:51" s="12" customFormat="1">
      <c r="B625" s="162"/>
      <c r="D625" s="152" t="s">
        <v>142</v>
      </c>
      <c r="E625" s="163" t="s">
        <v>3</v>
      </c>
      <c r="F625" s="164" t="s">
        <v>391</v>
      </c>
      <c r="H625" s="165">
        <v>8.5500000000000007</v>
      </c>
      <c r="I625" s="166"/>
      <c r="L625" s="162"/>
      <c r="M625" s="167"/>
      <c r="N625" s="168"/>
      <c r="O625" s="168"/>
      <c r="P625" s="168"/>
      <c r="Q625" s="168"/>
      <c r="R625" s="168"/>
      <c r="S625" s="168"/>
      <c r="T625" s="169"/>
      <c r="AT625" s="163" t="s">
        <v>142</v>
      </c>
      <c r="AU625" s="163" t="s">
        <v>87</v>
      </c>
      <c r="AV625" s="12" t="s">
        <v>87</v>
      </c>
      <c r="AW625" s="12" t="s">
        <v>41</v>
      </c>
      <c r="AX625" s="12" t="s">
        <v>79</v>
      </c>
      <c r="AY625" s="163" t="s">
        <v>128</v>
      </c>
    </row>
    <row r="626" spans="2:51" s="11" customFormat="1">
      <c r="B626" s="155"/>
      <c r="D626" s="152" t="s">
        <v>142</v>
      </c>
      <c r="E626" s="156" t="s">
        <v>3</v>
      </c>
      <c r="F626" s="157" t="s">
        <v>179</v>
      </c>
      <c r="H626" s="156" t="s">
        <v>3</v>
      </c>
      <c r="I626" s="158"/>
      <c r="L626" s="155"/>
      <c r="M626" s="159"/>
      <c r="N626" s="160"/>
      <c r="O626" s="160"/>
      <c r="P626" s="160"/>
      <c r="Q626" s="160"/>
      <c r="R626" s="160"/>
      <c r="S626" s="160"/>
      <c r="T626" s="161"/>
      <c r="AT626" s="156" t="s">
        <v>142</v>
      </c>
      <c r="AU626" s="156" t="s">
        <v>87</v>
      </c>
      <c r="AV626" s="11" t="s">
        <v>22</v>
      </c>
      <c r="AW626" s="11" t="s">
        <v>41</v>
      </c>
      <c r="AX626" s="11" t="s">
        <v>79</v>
      </c>
      <c r="AY626" s="156" t="s">
        <v>128</v>
      </c>
    </row>
    <row r="627" spans="2:51" s="12" customFormat="1">
      <c r="B627" s="162"/>
      <c r="D627" s="152" t="s">
        <v>142</v>
      </c>
      <c r="E627" s="163" t="s">
        <v>3</v>
      </c>
      <c r="F627" s="164" t="s">
        <v>392</v>
      </c>
      <c r="H627" s="165">
        <v>16.2</v>
      </c>
      <c r="I627" s="166"/>
      <c r="L627" s="162"/>
      <c r="M627" s="167"/>
      <c r="N627" s="168"/>
      <c r="O627" s="168"/>
      <c r="P627" s="168"/>
      <c r="Q627" s="168"/>
      <c r="R627" s="168"/>
      <c r="S627" s="168"/>
      <c r="T627" s="169"/>
      <c r="AT627" s="163" t="s">
        <v>142</v>
      </c>
      <c r="AU627" s="163" t="s">
        <v>87</v>
      </c>
      <c r="AV627" s="12" t="s">
        <v>87</v>
      </c>
      <c r="AW627" s="12" t="s">
        <v>41</v>
      </c>
      <c r="AX627" s="12" t="s">
        <v>79</v>
      </c>
      <c r="AY627" s="163" t="s">
        <v>128</v>
      </c>
    </row>
    <row r="628" spans="2:51" s="11" customFormat="1">
      <c r="B628" s="155"/>
      <c r="D628" s="152" t="s">
        <v>142</v>
      </c>
      <c r="E628" s="156" t="s">
        <v>3</v>
      </c>
      <c r="F628" s="157" t="s">
        <v>180</v>
      </c>
      <c r="H628" s="156" t="s">
        <v>3</v>
      </c>
      <c r="I628" s="158"/>
      <c r="L628" s="155"/>
      <c r="M628" s="159"/>
      <c r="N628" s="160"/>
      <c r="O628" s="160"/>
      <c r="P628" s="160"/>
      <c r="Q628" s="160"/>
      <c r="R628" s="160"/>
      <c r="S628" s="160"/>
      <c r="T628" s="161"/>
      <c r="AT628" s="156" t="s">
        <v>142</v>
      </c>
      <c r="AU628" s="156" t="s">
        <v>87</v>
      </c>
      <c r="AV628" s="11" t="s">
        <v>22</v>
      </c>
      <c r="AW628" s="11" t="s">
        <v>41</v>
      </c>
      <c r="AX628" s="11" t="s">
        <v>79</v>
      </c>
      <c r="AY628" s="156" t="s">
        <v>128</v>
      </c>
    </row>
    <row r="629" spans="2:51" s="12" customFormat="1">
      <c r="B629" s="162"/>
      <c r="D629" s="152" t="s">
        <v>142</v>
      </c>
      <c r="E629" s="163" t="s">
        <v>3</v>
      </c>
      <c r="F629" s="164" t="s">
        <v>391</v>
      </c>
      <c r="H629" s="165">
        <v>8.5500000000000007</v>
      </c>
      <c r="I629" s="166"/>
      <c r="L629" s="162"/>
      <c r="M629" s="167"/>
      <c r="N629" s="168"/>
      <c r="O629" s="168"/>
      <c r="P629" s="168"/>
      <c r="Q629" s="168"/>
      <c r="R629" s="168"/>
      <c r="S629" s="168"/>
      <c r="T629" s="169"/>
      <c r="AT629" s="163" t="s">
        <v>142</v>
      </c>
      <c r="AU629" s="163" t="s">
        <v>87</v>
      </c>
      <c r="AV629" s="12" t="s">
        <v>87</v>
      </c>
      <c r="AW629" s="12" t="s">
        <v>41</v>
      </c>
      <c r="AX629" s="12" t="s">
        <v>79</v>
      </c>
      <c r="AY629" s="163" t="s">
        <v>128</v>
      </c>
    </row>
    <row r="630" spans="2:51" s="11" customFormat="1">
      <c r="B630" s="155"/>
      <c r="D630" s="152" t="s">
        <v>142</v>
      </c>
      <c r="E630" s="156" t="s">
        <v>3</v>
      </c>
      <c r="F630" s="157" t="s">
        <v>181</v>
      </c>
      <c r="H630" s="156" t="s">
        <v>3</v>
      </c>
      <c r="I630" s="158"/>
      <c r="L630" s="155"/>
      <c r="M630" s="159"/>
      <c r="N630" s="160"/>
      <c r="O630" s="160"/>
      <c r="P630" s="160"/>
      <c r="Q630" s="160"/>
      <c r="R630" s="160"/>
      <c r="S630" s="160"/>
      <c r="T630" s="161"/>
      <c r="AT630" s="156" t="s">
        <v>142</v>
      </c>
      <c r="AU630" s="156" t="s">
        <v>87</v>
      </c>
      <c r="AV630" s="11" t="s">
        <v>22</v>
      </c>
      <c r="AW630" s="11" t="s">
        <v>41</v>
      </c>
      <c r="AX630" s="11" t="s">
        <v>79</v>
      </c>
      <c r="AY630" s="156" t="s">
        <v>128</v>
      </c>
    </row>
    <row r="631" spans="2:51" s="12" customFormat="1">
      <c r="B631" s="162"/>
      <c r="D631" s="152" t="s">
        <v>142</v>
      </c>
      <c r="E631" s="163" t="s">
        <v>3</v>
      </c>
      <c r="F631" s="164" t="s">
        <v>393</v>
      </c>
      <c r="H631" s="165">
        <v>6.75</v>
      </c>
      <c r="I631" s="166"/>
      <c r="L631" s="162"/>
      <c r="M631" s="167"/>
      <c r="N631" s="168"/>
      <c r="O631" s="168"/>
      <c r="P631" s="168"/>
      <c r="Q631" s="168"/>
      <c r="R631" s="168"/>
      <c r="S631" s="168"/>
      <c r="T631" s="169"/>
      <c r="AT631" s="163" t="s">
        <v>142</v>
      </c>
      <c r="AU631" s="163" t="s">
        <v>87</v>
      </c>
      <c r="AV631" s="12" t="s">
        <v>87</v>
      </c>
      <c r="AW631" s="12" t="s">
        <v>41</v>
      </c>
      <c r="AX631" s="12" t="s">
        <v>79</v>
      </c>
      <c r="AY631" s="163" t="s">
        <v>128</v>
      </c>
    </row>
    <row r="632" spans="2:51" s="11" customFormat="1">
      <c r="B632" s="155"/>
      <c r="D632" s="152" t="s">
        <v>142</v>
      </c>
      <c r="E632" s="156" t="s">
        <v>3</v>
      </c>
      <c r="F632" s="157" t="s">
        <v>218</v>
      </c>
      <c r="H632" s="156" t="s">
        <v>3</v>
      </c>
      <c r="I632" s="158"/>
      <c r="L632" s="155"/>
      <c r="M632" s="159"/>
      <c r="N632" s="160"/>
      <c r="O632" s="160"/>
      <c r="P632" s="160"/>
      <c r="Q632" s="160"/>
      <c r="R632" s="160"/>
      <c r="S632" s="160"/>
      <c r="T632" s="161"/>
      <c r="AT632" s="156" t="s">
        <v>142</v>
      </c>
      <c r="AU632" s="156" t="s">
        <v>87</v>
      </c>
      <c r="AV632" s="11" t="s">
        <v>22</v>
      </c>
      <c r="AW632" s="11" t="s">
        <v>41</v>
      </c>
      <c r="AX632" s="11" t="s">
        <v>79</v>
      </c>
      <c r="AY632" s="156" t="s">
        <v>128</v>
      </c>
    </row>
    <row r="633" spans="2:51" s="11" customFormat="1">
      <c r="B633" s="155"/>
      <c r="D633" s="152" t="s">
        <v>142</v>
      </c>
      <c r="E633" s="156" t="s">
        <v>3</v>
      </c>
      <c r="F633" s="157" t="s">
        <v>184</v>
      </c>
      <c r="H633" s="156" t="s">
        <v>3</v>
      </c>
      <c r="I633" s="158"/>
      <c r="L633" s="155"/>
      <c r="M633" s="159"/>
      <c r="N633" s="160"/>
      <c r="O633" s="160"/>
      <c r="P633" s="160"/>
      <c r="Q633" s="160"/>
      <c r="R633" s="160"/>
      <c r="S633" s="160"/>
      <c r="T633" s="161"/>
      <c r="AT633" s="156" t="s">
        <v>142</v>
      </c>
      <c r="AU633" s="156" t="s">
        <v>87</v>
      </c>
      <c r="AV633" s="11" t="s">
        <v>22</v>
      </c>
      <c r="AW633" s="11" t="s">
        <v>41</v>
      </c>
      <c r="AX633" s="11" t="s">
        <v>79</v>
      </c>
      <c r="AY633" s="156" t="s">
        <v>128</v>
      </c>
    </row>
    <row r="634" spans="2:51" s="12" customFormat="1">
      <c r="B634" s="162"/>
      <c r="D634" s="152" t="s">
        <v>142</v>
      </c>
      <c r="E634" s="163" t="s">
        <v>3</v>
      </c>
      <c r="F634" s="164" t="s">
        <v>394</v>
      </c>
      <c r="H634" s="165">
        <v>24.6</v>
      </c>
      <c r="I634" s="166"/>
      <c r="L634" s="162"/>
      <c r="M634" s="167"/>
      <c r="N634" s="168"/>
      <c r="O634" s="168"/>
      <c r="P634" s="168"/>
      <c r="Q634" s="168"/>
      <c r="R634" s="168"/>
      <c r="S634" s="168"/>
      <c r="T634" s="169"/>
      <c r="AT634" s="163" t="s">
        <v>142</v>
      </c>
      <c r="AU634" s="163" t="s">
        <v>87</v>
      </c>
      <c r="AV634" s="12" t="s">
        <v>87</v>
      </c>
      <c r="AW634" s="12" t="s">
        <v>41</v>
      </c>
      <c r="AX634" s="12" t="s">
        <v>79</v>
      </c>
      <c r="AY634" s="163" t="s">
        <v>128</v>
      </c>
    </row>
    <row r="635" spans="2:51" s="11" customFormat="1">
      <c r="B635" s="155"/>
      <c r="D635" s="152" t="s">
        <v>142</v>
      </c>
      <c r="E635" s="156" t="s">
        <v>3</v>
      </c>
      <c r="F635" s="157" t="s">
        <v>186</v>
      </c>
      <c r="H635" s="156" t="s">
        <v>3</v>
      </c>
      <c r="I635" s="158"/>
      <c r="L635" s="155"/>
      <c r="M635" s="159"/>
      <c r="N635" s="160"/>
      <c r="O635" s="160"/>
      <c r="P635" s="160"/>
      <c r="Q635" s="160"/>
      <c r="R635" s="160"/>
      <c r="S635" s="160"/>
      <c r="T635" s="161"/>
      <c r="AT635" s="156" t="s">
        <v>142</v>
      </c>
      <c r="AU635" s="156" t="s">
        <v>87</v>
      </c>
      <c r="AV635" s="11" t="s">
        <v>22</v>
      </c>
      <c r="AW635" s="11" t="s">
        <v>41</v>
      </c>
      <c r="AX635" s="11" t="s">
        <v>79</v>
      </c>
      <c r="AY635" s="156" t="s">
        <v>128</v>
      </c>
    </row>
    <row r="636" spans="2:51" s="11" customFormat="1">
      <c r="B636" s="155"/>
      <c r="D636" s="152" t="s">
        <v>142</v>
      </c>
      <c r="E636" s="156" t="s">
        <v>3</v>
      </c>
      <c r="F636" s="157" t="s">
        <v>187</v>
      </c>
      <c r="H636" s="156" t="s">
        <v>3</v>
      </c>
      <c r="I636" s="158"/>
      <c r="L636" s="155"/>
      <c r="M636" s="159"/>
      <c r="N636" s="160"/>
      <c r="O636" s="160"/>
      <c r="P636" s="160"/>
      <c r="Q636" s="160"/>
      <c r="R636" s="160"/>
      <c r="S636" s="160"/>
      <c r="T636" s="161"/>
      <c r="AT636" s="156" t="s">
        <v>142</v>
      </c>
      <c r="AU636" s="156" t="s">
        <v>87</v>
      </c>
      <c r="AV636" s="11" t="s">
        <v>22</v>
      </c>
      <c r="AW636" s="11" t="s">
        <v>41</v>
      </c>
      <c r="AX636" s="11" t="s">
        <v>79</v>
      </c>
      <c r="AY636" s="156" t="s">
        <v>128</v>
      </c>
    </row>
    <row r="637" spans="2:51" s="12" customFormat="1">
      <c r="B637" s="162"/>
      <c r="D637" s="152" t="s">
        <v>142</v>
      </c>
      <c r="E637" s="163" t="s">
        <v>3</v>
      </c>
      <c r="F637" s="164" t="s">
        <v>395</v>
      </c>
      <c r="H637" s="165">
        <v>11.85</v>
      </c>
      <c r="I637" s="166"/>
      <c r="L637" s="162"/>
      <c r="M637" s="167"/>
      <c r="N637" s="168"/>
      <c r="O637" s="168"/>
      <c r="P637" s="168"/>
      <c r="Q637" s="168"/>
      <c r="R637" s="168"/>
      <c r="S637" s="168"/>
      <c r="T637" s="169"/>
      <c r="AT637" s="163" t="s">
        <v>142</v>
      </c>
      <c r="AU637" s="163" t="s">
        <v>87</v>
      </c>
      <c r="AV637" s="12" t="s">
        <v>87</v>
      </c>
      <c r="AW637" s="12" t="s">
        <v>41</v>
      </c>
      <c r="AX637" s="12" t="s">
        <v>79</v>
      </c>
      <c r="AY637" s="163" t="s">
        <v>128</v>
      </c>
    </row>
    <row r="638" spans="2:51" s="11" customFormat="1">
      <c r="B638" s="155"/>
      <c r="D638" s="152" t="s">
        <v>142</v>
      </c>
      <c r="E638" s="156" t="s">
        <v>3</v>
      </c>
      <c r="F638" s="157" t="s">
        <v>189</v>
      </c>
      <c r="H638" s="156" t="s">
        <v>3</v>
      </c>
      <c r="I638" s="158"/>
      <c r="L638" s="155"/>
      <c r="M638" s="159"/>
      <c r="N638" s="160"/>
      <c r="O638" s="160"/>
      <c r="P638" s="160"/>
      <c r="Q638" s="160"/>
      <c r="R638" s="160"/>
      <c r="S638" s="160"/>
      <c r="T638" s="161"/>
      <c r="AT638" s="156" t="s">
        <v>142</v>
      </c>
      <c r="AU638" s="156" t="s">
        <v>87</v>
      </c>
      <c r="AV638" s="11" t="s">
        <v>22</v>
      </c>
      <c r="AW638" s="11" t="s">
        <v>41</v>
      </c>
      <c r="AX638" s="11" t="s">
        <v>79</v>
      </c>
      <c r="AY638" s="156" t="s">
        <v>128</v>
      </c>
    </row>
    <row r="639" spans="2:51" s="12" customFormat="1">
      <c r="B639" s="162"/>
      <c r="D639" s="152" t="s">
        <v>142</v>
      </c>
      <c r="E639" s="163" t="s">
        <v>3</v>
      </c>
      <c r="F639" s="164" t="s">
        <v>395</v>
      </c>
      <c r="H639" s="165">
        <v>11.85</v>
      </c>
      <c r="I639" s="166"/>
      <c r="L639" s="162"/>
      <c r="M639" s="167"/>
      <c r="N639" s="168"/>
      <c r="O639" s="168"/>
      <c r="P639" s="168"/>
      <c r="Q639" s="168"/>
      <c r="R639" s="168"/>
      <c r="S639" s="168"/>
      <c r="T639" s="169"/>
      <c r="AT639" s="163" t="s">
        <v>142</v>
      </c>
      <c r="AU639" s="163" t="s">
        <v>87</v>
      </c>
      <c r="AV639" s="12" t="s">
        <v>87</v>
      </c>
      <c r="AW639" s="12" t="s">
        <v>41</v>
      </c>
      <c r="AX639" s="12" t="s">
        <v>79</v>
      </c>
      <c r="AY639" s="163" t="s">
        <v>128</v>
      </c>
    </row>
    <row r="640" spans="2:51" s="11" customFormat="1">
      <c r="B640" s="155"/>
      <c r="D640" s="152" t="s">
        <v>142</v>
      </c>
      <c r="E640" s="156" t="s">
        <v>3</v>
      </c>
      <c r="F640" s="157" t="s">
        <v>190</v>
      </c>
      <c r="H640" s="156" t="s">
        <v>3</v>
      </c>
      <c r="I640" s="158"/>
      <c r="L640" s="155"/>
      <c r="M640" s="159"/>
      <c r="N640" s="160"/>
      <c r="O640" s="160"/>
      <c r="P640" s="160"/>
      <c r="Q640" s="160"/>
      <c r="R640" s="160"/>
      <c r="S640" s="160"/>
      <c r="T640" s="161"/>
      <c r="AT640" s="156" t="s">
        <v>142</v>
      </c>
      <c r="AU640" s="156" t="s">
        <v>87</v>
      </c>
      <c r="AV640" s="11" t="s">
        <v>22</v>
      </c>
      <c r="AW640" s="11" t="s">
        <v>41</v>
      </c>
      <c r="AX640" s="11" t="s">
        <v>79</v>
      </c>
      <c r="AY640" s="156" t="s">
        <v>128</v>
      </c>
    </row>
    <row r="641" spans="2:65" s="12" customFormat="1">
      <c r="B641" s="162"/>
      <c r="D641" s="152" t="s">
        <v>142</v>
      </c>
      <c r="E641" s="163" t="s">
        <v>3</v>
      </c>
      <c r="F641" s="164" t="s">
        <v>396</v>
      </c>
      <c r="H641" s="165">
        <v>9.3000000000000007</v>
      </c>
      <c r="I641" s="166"/>
      <c r="L641" s="162"/>
      <c r="M641" s="167"/>
      <c r="N641" s="168"/>
      <c r="O641" s="168"/>
      <c r="P641" s="168"/>
      <c r="Q641" s="168"/>
      <c r="R641" s="168"/>
      <c r="S641" s="168"/>
      <c r="T641" s="169"/>
      <c r="AT641" s="163" t="s">
        <v>142</v>
      </c>
      <c r="AU641" s="163" t="s">
        <v>87</v>
      </c>
      <c r="AV641" s="12" t="s">
        <v>87</v>
      </c>
      <c r="AW641" s="12" t="s">
        <v>41</v>
      </c>
      <c r="AX641" s="12" t="s">
        <v>79</v>
      </c>
      <c r="AY641" s="163" t="s">
        <v>128</v>
      </c>
    </row>
    <row r="642" spans="2:65" s="11" customFormat="1">
      <c r="B642" s="155"/>
      <c r="D642" s="152" t="s">
        <v>142</v>
      </c>
      <c r="E642" s="156" t="s">
        <v>3</v>
      </c>
      <c r="F642" s="157" t="s">
        <v>191</v>
      </c>
      <c r="H642" s="156" t="s">
        <v>3</v>
      </c>
      <c r="I642" s="158"/>
      <c r="L642" s="155"/>
      <c r="M642" s="159"/>
      <c r="N642" s="160"/>
      <c r="O642" s="160"/>
      <c r="P642" s="160"/>
      <c r="Q642" s="160"/>
      <c r="R642" s="160"/>
      <c r="S642" s="160"/>
      <c r="T642" s="161"/>
      <c r="AT642" s="156" t="s">
        <v>142</v>
      </c>
      <c r="AU642" s="156" t="s">
        <v>87</v>
      </c>
      <c r="AV642" s="11" t="s">
        <v>22</v>
      </c>
      <c r="AW642" s="11" t="s">
        <v>41</v>
      </c>
      <c r="AX642" s="11" t="s">
        <v>79</v>
      </c>
      <c r="AY642" s="156" t="s">
        <v>128</v>
      </c>
    </row>
    <row r="643" spans="2:65" s="12" customFormat="1">
      <c r="B643" s="162"/>
      <c r="D643" s="152" t="s">
        <v>142</v>
      </c>
      <c r="E643" s="163" t="s">
        <v>3</v>
      </c>
      <c r="F643" s="164" t="s">
        <v>387</v>
      </c>
      <c r="H643" s="165">
        <v>11.25</v>
      </c>
      <c r="I643" s="166"/>
      <c r="L643" s="162"/>
      <c r="M643" s="167"/>
      <c r="N643" s="168"/>
      <c r="O643" s="168"/>
      <c r="P643" s="168"/>
      <c r="Q643" s="168"/>
      <c r="R643" s="168"/>
      <c r="S643" s="168"/>
      <c r="T643" s="169"/>
      <c r="AT643" s="163" t="s">
        <v>142</v>
      </c>
      <c r="AU643" s="163" t="s">
        <v>87</v>
      </c>
      <c r="AV643" s="12" t="s">
        <v>87</v>
      </c>
      <c r="AW643" s="12" t="s">
        <v>41</v>
      </c>
      <c r="AX643" s="12" t="s">
        <v>79</v>
      </c>
      <c r="AY643" s="163" t="s">
        <v>128</v>
      </c>
    </row>
    <row r="644" spans="2:65" s="11" customFormat="1">
      <c r="B644" s="155"/>
      <c r="D644" s="152" t="s">
        <v>142</v>
      </c>
      <c r="E644" s="156" t="s">
        <v>3</v>
      </c>
      <c r="F644" s="157" t="s">
        <v>192</v>
      </c>
      <c r="H644" s="156" t="s">
        <v>3</v>
      </c>
      <c r="I644" s="158"/>
      <c r="L644" s="155"/>
      <c r="M644" s="159"/>
      <c r="N644" s="160"/>
      <c r="O644" s="160"/>
      <c r="P644" s="160"/>
      <c r="Q644" s="160"/>
      <c r="R644" s="160"/>
      <c r="S644" s="160"/>
      <c r="T644" s="161"/>
      <c r="AT644" s="156" t="s">
        <v>142</v>
      </c>
      <c r="AU644" s="156" t="s">
        <v>87</v>
      </c>
      <c r="AV644" s="11" t="s">
        <v>22</v>
      </c>
      <c r="AW644" s="11" t="s">
        <v>41</v>
      </c>
      <c r="AX644" s="11" t="s">
        <v>79</v>
      </c>
      <c r="AY644" s="156" t="s">
        <v>128</v>
      </c>
    </row>
    <row r="645" spans="2:65" s="12" customFormat="1">
      <c r="B645" s="162"/>
      <c r="D645" s="152" t="s">
        <v>142</v>
      </c>
      <c r="E645" s="163" t="s">
        <v>3</v>
      </c>
      <c r="F645" s="164" t="s">
        <v>391</v>
      </c>
      <c r="H645" s="165">
        <v>8.5500000000000007</v>
      </c>
      <c r="I645" s="166"/>
      <c r="L645" s="162"/>
      <c r="M645" s="167"/>
      <c r="N645" s="168"/>
      <c r="O645" s="168"/>
      <c r="P645" s="168"/>
      <c r="Q645" s="168"/>
      <c r="R645" s="168"/>
      <c r="S645" s="168"/>
      <c r="T645" s="169"/>
      <c r="AT645" s="163" t="s">
        <v>142</v>
      </c>
      <c r="AU645" s="163" t="s">
        <v>87</v>
      </c>
      <c r="AV645" s="12" t="s">
        <v>87</v>
      </c>
      <c r="AW645" s="12" t="s">
        <v>41</v>
      </c>
      <c r="AX645" s="12" t="s">
        <v>79</v>
      </c>
      <c r="AY645" s="163" t="s">
        <v>128</v>
      </c>
    </row>
    <row r="646" spans="2:65" s="11" customFormat="1">
      <c r="B646" s="155"/>
      <c r="D646" s="152" t="s">
        <v>142</v>
      </c>
      <c r="E646" s="156" t="s">
        <v>3</v>
      </c>
      <c r="F646" s="157" t="s">
        <v>193</v>
      </c>
      <c r="H646" s="156" t="s">
        <v>3</v>
      </c>
      <c r="I646" s="158"/>
      <c r="L646" s="155"/>
      <c r="M646" s="159"/>
      <c r="N646" s="160"/>
      <c r="O646" s="160"/>
      <c r="P646" s="160"/>
      <c r="Q646" s="160"/>
      <c r="R646" s="160"/>
      <c r="S646" s="160"/>
      <c r="T646" s="161"/>
      <c r="AT646" s="156" t="s">
        <v>142</v>
      </c>
      <c r="AU646" s="156" t="s">
        <v>87</v>
      </c>
      <c r="AV646" s="11" t="s">
        <v>22</v>
      </c>
      <c r="AW646" s="11" t="s">
        <v>41</v>
      </c>
      <c r="AX646" s="11" t="s">
        <v>79</v>
      </c>
      <c r="AY646" s="156" t="s">
        <v>128</v>
      </c>
    </row>
    <row r="647" spans="2:65" s="11" customFormat="1">
      <c r="B647" s="155"/>
      <c r="D647" s="152" t="s">
        <v>142</v>
      </c>
      <c r="E647" s="156" t="s">
        <v>3</v>
      </c>
      <c r="F647" s="157" t="s">
        <v>267</v>
      </c>
      <c r="H647" s="156" t="s">
        <v>3</v>
      </c>
      <c r="I647" s="158"/>
      <c r="L647" s="155"/>
      <c r="M647" s="159"/>
      <c r="N647" s="160"/>
      <c r="O647" s="160"/>
      <c r="P647" s="160"/>
      <c r="Q647" s="160"/>
      <c r="R647" s="160"/>
      <c r="S647" s="160"/>
      <c r="T647" s="161"/>
      <c r="AT647" s="156" t="s">
        <v>142</v>
      </c>
      <c r="AU647" s="156" t="s">
        <v>87</v>
      </c>
      <c r="AV647" s="11" t="s">
        <v>22</v>
      </c>
      <c r="AW647" s="11" t="s">
        <v>41</v>
      </c>
      <c r="AX647" s="11" t="s">
        <v>79</v>
      </c>
      <c r="AY647" s="156" t="s">
        <v>128</v>
      </c>
    </row>
    <row r="648" spans="2:65" s="12" customFormat="1">
      <c r="B648" s="162"/>
      <c r="D648" s="152" t="s">
        <v>142</v>
      </c>
      <c r="E648" s="163" t="s">
        <v>3</v>
      </c>
      <c r="F648" s="164" t="s">
        <v>369</v>
      </c>
      <c r="H648" s="165">
        <v>501.75</v>
      </c>
      <c r="I648" s="166"/>
      <c r="L648" s="162"/>
      <c r="M648" s="167"/>
      <c r="N648" s="168"/>
      <c r="O648" s="168"/>
      <c r="P648" s="168"/>
      <c r="Q648" s="168"/>
      <c r="R648" s="168"/>
      <c r="S648" s="168"/>
      <c r="T648" s="169"/>
      <c r="AT648" s="163" t="s">
        <v>142</v>
      </c>
      <c r="AU648" s="163" t="s">
        <v>87</v>
      </c>
      <c r="AV648" s="12" t="s">
        <v>87</v>
      </c>
      <c r="AW648" s="12" t="s">
        <v>41</v>
      </c>
      <c r="AX648" s="12" t="s">
        <v>79</v>
      </c>
      <c r="AY648" s="163" t="s">
        <v>128</v>
      </c>
    </row>
    <row r="649" spans="2:65" s="11" customFormat="1">
      <c r="B649" s="155"/>
      <c r="D649" s="152" t="s">
        <v>142</v>
      </c>
      <c r="E649" s="156" t="s">
        <v>3</v>
      </c>
      <c r="F649" s="157" t="s">
        <v>269</v>
      </c>
      <c r="H649" s="156" t="s">
        <v>3</v>
      </c>
      <c r="I649" s="158"/>
      <c r="L649" s="155"/>
      <c r="M649" s="159"/>
      <c r="N649" s="160"/>
      <c r="O649" s="160"/>
      <c r="P649" s="160"/>
      <c r="Q649" s="160"/>
      <c r="R649" s="160"/>
      <c r="S649" s="160"/>
      <c r="T649" s="161"/>
      <c r="AT649" s="156" t="s">
        <v>142</v>
      </c>
      <c r="AU649" s="156" t="s">
        <v>87</v>
      </c>
      <c r="AV649" s="11" t="s">
        <v>22</v>
      </c>
      <c r="AW649" s="11" t="s">
        <v>41</v>
      </c>
      <c r="AX649" s="11" t="s">
        <v>79</v>
      </c>
      <c r="AY649" s="156" t="s">
        <v>128</v>
      </c>
    </row>
    <row r="650" spans="2:65" s="12" customFormat="1">
      <c r="B650" s="162"/>
      <c r="D650" s="152" t="s">
        <v>142</v>
      </c>
      <c r="E650" s="163" t="s">
        <v>3</v>
      </c>
      <c r="F650" s="164" t="s">
        <v>397</v>
      </c>
      <c r="H650" s="165">
        <v>4.0999999999999996</v>
      </c>
      <c r="I650" s="166"/>
      <c r="L650" s="162"/>
      <c r="M650" s="167"/>
      <c r="N650" s="168"/>
      <c r="O650" s="168"/>
      <c r="P650" s="168"/>
      <c r="Q650" s="168"/>
      <c r="R650" s="168"/>
      <c r="S650" s="168"/>
      <c r="T650" s="169"/>
      <c r="AT650" s="163" t="s">
        <v>142</v>
      </c>
      <c r="AU650" s="163" t="s">
        <v>87</v>
      </c>
      <c r="AV650" s="12" t="s">
        <v>87</v>
      </c>
      <c r="AW650" s="12" t="s">
        <v>41</v>
      </c>
      <c r="AX650" s="12" t="s">
        <v>79</v>
      </c>
      <c r="AY650" s="163" t="s">
        <v>128</v>
      </c>
    </row>
    <row r="651" spans="2:65" s="11" customFormat="1">
      <c r="B651" s="155"/>
      <c r="D651" s="152" t="s">
        <v>142</v>
      </c>
      <c r="E651" s="156" t="s">
        <v>3</v>
      </c>
      <c r="F651" s="157" t="s">
        <v>271</v>
      </c>
      <c r="H651" s="156" t="s">
        <v>3</v>
      </c>
      <c r="I651" s="158"/>
      <c r="L651" s="155"/>
      <c r="M651" s="159"/>
      <c r="N651" s="160"/>
      <c r="O651" s="160"/>
      <c r="P651" s="160"/>
      <c r="Q651" s="160"/>
      <c r="R651" s="160"/>
      <c r="S651" s="160"/>
      <c r="T651" s="161"/>
      <c r="AT651" s="156" t="s">
        <v>142</v>
      </c>
      <c r="AU651" s="156" t="s">
        <v>87</v>
      </c>
      <c r="AV651" s="11" t="s">
        <v>22</v>
      </c>
      <c r="AW651" s="11" t="s">
        <v>41</v>
      </c>
      <c r="AX651" s="11" t="s">
        <v>79</v>
      </c>
      <c r="AY651" s="156" t="s">
        <v>128</v>
      </c>
    </row>
    <row r="652" spans="2:65" s="12" customFormat="1">
      <c r="B652" s="162"/>
      <c r="D652" s="152" t="s">
        <v>142</v>
      </c>
      <c r="E652" s="163" t="s">
        <v>3</v>
      </c>
      <c r="F652" s="164" t="s">
        <v>398</v>
      </c>
      <c r="H652" s="165">
        <v>11.7</v>
      </c>
      <c r="I652" s="166"/>
      <c r="L652" s="162"/>
      <c r="M652" s="167"/>
      <c r="N652" s="168"/>
      <c r="O652" s="168"/>
      <c r="P652" s="168"/>
      <c r="Q652" s="168"/>
      <c r="R652" s="168"/>
      <c r="S652" s="168"/>
      <c r="T652" s="169"/>
      <c r="AT652" s="163" t="s">
        <v>142</v>
      </c>
      <c r="AU652" s="163" t="s">
        <v>87</v>
      </c>
      <c r="AV652" s="12" t="s">
        <v>87</v>
      </c>
      <c r="AW652" s="12" t="s">
        <v>41</v>
      </c>
      <c r="AX652" s="12" t="s">
        <v>79</v>
      </c>
      <c r="AY652" s="163" t="s">
        <v>128</v>
      </c>
    </row>
    <row r="653" spans="2:65" s="13" customFormat="1">
      <c r="B653" s="170"/>
      <c r="D653" s="152" t="s">
        <v>142</v>
      </c>
      <c r="E653" s="171" t="s">
        <v>3</v>
      </c>
      <c r="F653" s="172" t="s">
        <v>145</v>
      </c>
      <c r="H653" s="173">
        <v>678.80000000000007</v>
      </c>
      <c r="I653" s="174"/>
      <c r="L653" s="170"/>
      <c r="M653" s="175"/>
      <c r="N653" s="176"/>
      <c r="O653" s="176"/>
      <c r="P653" s="176"/>
      <c r="Q653" s="176"/>
      <c r="R653" s="176"/>
      <c r="S653" s="176"/>
      <c r="T653" s="177"/>
      <c r="AT653" s="171" t="s">
        <v>142</v>
      </c>
      <c r="AU653" s="171" t="s">
        <v>87</v>
      </c>
      <c r="AV653" s="13" t="s">
        <v>93</v>
      </c>
      <c r="AW653" s="13" t="s">
        <v>41</v>
      </c>
      <c r="AX653" s="13" t="s">
        <v>22</v>
      </c>
      <c r="AY653" s="171" t="s">
        <v>128</v>
      </c>
    </row>
    <row r="654" spans="2:65" s="1" customFormat="1" ht="16.5" customHeight="1">
      <c r="B654" s="139"/>
      <c r="C654" s="140" t="s">
        <v>399</v>
      </c>
      <c r="D654" s="140" t="s">
        <v>131</v>
      </c>
      <c r="E654" s="141" t="s">
        <v>400</v>
      </c>
      <c r="F654" s="142" t="s">
        <v>401</v>
      </c>
      <c r="G654" s="143" t="s">
        <v>250</v>
      </c>
      <c r="H654" s="144">
        <v>422.6</v>
      </c>
      <c r="I654" s="145"/>
      <c r="J654" s="146">
        <f>ROUND(I654*H654,2)</f>
        <v>0</v>
      </c>
      <c r="K654" s="142" t="s">
        <v>135</v>
      </c>
      <c r="L654" s="31"/>
      <c r="M654" s="147" t="s">
        <v>3</v>
      </c>
      <c r="N654" s="148" t="s">
        <v>50</v>
      </c>
      <c r="O654" s="50"/>
      <c r="P654" s="149">
        <f>O654*H654</f>
        <v>0</v>
      </c>
      <c r="Q654" s="149">
        <v>3.0000000000000001E-5</v>
      </c>
      <c r="R654" s="149">
        <f>Q654*H654</f>
        <v>1.2678000000000002E-2</v>
      </c>
      <c r="S654" s="149">
        <v>0</v>
      </c>
      <c r="T654" s="150">
        <f>S654*H654</f>
        <v>0</v>
      </c>
      <c r="AR654" s="17" t="s">
        <v>168</v>
      </c>
      <c r="AT654" s="17" t="s">
        <v>131</v>
      </c>
      <c r="AU654" s="17" t="s">
        <v>87</v>
      </c>
      <c r="AY654" s="17" t="s">
        <v>128</v>
      </c>
      <c r="BE654" s="151">
        <f>IF(N654="základní",J654,0)</f>
        <v>0</v>
      </c>
      <c r="BF654" s="151">
        <f>IF(N654="snížená",J654,0)</f>
        <v>0</v>
      </c>
      <c r="BG654" s="151">
        <f>IF(N654="zákl. přenesená",J654,0)</f>
        <v>0</v>
      </c>
      <c r="BH654" s="151">
        <f>IF(N654="sníž. přenesená",J654,0)</f>
        <v>0</v>
      </c>
      <c r="BI654" s="151">
        <f>IF(N654="nulová",J654,0)</f>
        <v>0</v>
      </c>
      <c r="BJ654" s="17" t="s">
        <v>22</v>
      </c>
      <c r="BK654" s="151">
        <f>ROUND(I654*H654,2)</f>
        <v>0</v>
      </c>
      <c r="BL654" s="17" t="s">
        <v>168</v>
      </c>
      <c r="BM654" s="17" t="s">
        <v>402</v>
      </c>
    </row>
    <row r="655" spans="2:65" s="1" customFormat="1" ht="38.4">
      <c r="B655" s="31"/>
      <c r="D655" s="152" t="s">
        <v>137</v>
      </c>
      <c r="F655" s="153" t="s">
        <v>367</v>
      </c>
      <c r="I655" s="85"/>
      <c r="L655" s="31"/>
      <c r="M655" s="154"/>
      <c r="N655" s="50"/>
      <c r="O655" s="50"/>
      <c r="P655" s="50"/>
      <c r="Q655" s="50"/>
      <c r="R655" s="50"/>
      <c r="S655" s="50"/>
      <c r="T655" s="51"/>
      <c r="AT655" s="17" t="s">
        <v>137</v>
      </c>
      <c r="AU655" s="17" t="s">
        <v>87</v>
      </c>
    </row>
    <row r="656" spans="2:65" s="11" customFormat="1">
      <c r="B656" s="155"/>
      <c r="D656" s="152" t="s">
        <v>142</v>
      </c>
      <c r="E656" s="156" t="s">
        <v>3</v>
      </c>
      <c r="F656" s="157" t="s">
        <v>170</v>
      </c>
      <c r="H656" s="156" t="s">
        <v>3</v>
      </c>
      <c r="I656" s="158"/>
      <c r="L656" s="155"/>
      <c r="M656" s="159"/>
      <c r="N656" s="160"/>
      <c r="O656" s="160"/>
      <c r="P656" s="160"/>
      <c r="Q656" s="160"/>
      <c r="R656" s="160"/>
      <c r="S656" s="160"/>
      <c r="T656" s="161"/>
      <c r="AT656" s="156" t="s">
        <v>142</v>
      </c>
      <c r="AU656" s="156" t="s">
        <v>87</v>
      </c>
      <c r="AV656" s="11" t="s">
        <v>22</v>
      </c>
      <c r="AW656" s="11" t="s">
        <v>41</v>
      </c>
      <c r="AX656" s="11" t="s">
        <v>79</v>
      </c>
      <c r="AY656" s="156" t="s">
        <v>128</v>
      </c>
    </row>
    <row r="657" spans="2:51" s="11" customFormat="1">
      <c r="B657" s="155"/>
      <c r="D657" s="152" t="s">
        <v>142</v>
      </c>
      <c r="E657" s="156" t="s">
        <v>3</v>
      </c>
      <c r="F657" s="157" t="s">
        <v>171</v>
      </c>
      <c r="H657" s="156" t="s">
        <v>3</v>
      </c>
      <c r="I657" s="158"/>
      <c r="L657" s="155"/>
      <c r="M657" s="159"/>
      <c r="N657" s="160"/>
      <c r="O657" s="160"/>
      <c r="P657" s="160"/>
      <c r="Q657" s="160"/>
      <c r="R657" s="160"/>
      <c r="S657" s="160"/>
      <c r="T657" s="161"/>
      <c r="AT657" s="156" t="s">
        <v>142</v>
      </c>
      <c r="AU657" s="156" t="s">
        <v>87</v>
      </c>
      <c r="AV657" s="11" t="s">
        <v>22</v>
      </c>
      <c r="AW657" s="11" t="s">
        <v>41</v>
      </c>
      <c r="AX657" s="11" t="s">
        <v>79</v>
      </c>
      <c r="AY657" s="156" t="s">
        <v>128</v>
      </c>
    </row>
    <row r="658" spans="2:51" s="12" customFormat="1">
      <c r="B658" s="162"/>
      <c r="D658" s="152" t="s">
        <v>142</v>
      </c>
      <c r="E658" s="163" t="s">
        <v>3</v>
      </c>
      <c r="F658" s="164" t="s">
        <v>252</v>
      </c>
      <c r="H658" s="165">
        <v>20.95</v>
      </c>
      <c r="I658" s="166"/>
      <c r="L658" s="162"/>
      <c r="M658" s="167"/>
      <c r="N658" s="168"/>
      <c r="O658" s="168"/>
      <c r="P658" s="168"/>
      <c r="Q658" s="168"/>
      <c r="R658" s="168"/>
      <c r="S658" s="168"/>
      <c r="T658" s="169"/>
      <c r="AT658" s="163" t="s">
        <v>142</v>
      </c>
      <c r="AU658" s="163" t="s">
        <v>87</v>
      </c>
      <c r="AV658" s="12" t="s">
        <v>87</v>
      </c>
      <c r="AW658" s="12" t="s">
        <v>41</v>
      </c>
      <c r="AX658" s="12" t="s">
        <v>79</v>
      </c>
      <c r="AY658" s="163" t="s">
        <v>128</v>
      </c>
    </row>
    <row r="659" spans="2:51" s="11" customFormat="1">
      <c r="B659" s="155"/>
      <c r="D659" s="152" t="s">
        <v>142</v>
      </c>
      <c r="E659" s="156" t="s">
        <v>3</v>
      </c>
      <c r="F659" s="157" t="s">
        <v>174</v>
      </c>
      <c r="H659" s="156" t="s">
        <v>3</v>
      </c>
      <c r="I659" s="158"/>
      <c r="L659" s="155"/>
      <c r="M659" s="159"/>
      <c r="N659" s="160"/>
      <c r="O659" s="160"/>
      <c r="P659" s="160"/>
      <c r="Q659" s="160"/>
      <c r="R659" s="160"/>
      <c r="S659" s="160"/>
      <c r="T659" s="161"/>
      <c r="AT659" s="156" t="s">
        <v>142</v>
      </c>
      <c r="AU659" s="156" t="s">
        <v>87</v>
      </c>
      <c r="AV659" s="11" t="s">
        <v>22</v>
      </c>
      <c r="AW659" s="11" t="s">
        <v>41</v>
      </c>
      <c r="AX659" s="11" t="s">
        <v>79</v>
      </c>
      <c r="AY659" s="156" t="s">
        <v>128</v>
      </c>
    </row>
    <row r="660" spans="2:51" s="12" customFormat="1">
      <c r="B660" s="162"/>
      <c r="D660" s="152" t="s">
        <v>142</v>
      </c>
      <c r="E660" s="163" t="s">
        <v>3</v>
      </c>
      <c r="F660" s="164" t="s">
        <v>253</v>
      </c>
      <c r="H660" s="165">
        <v>11.5</v>
      </c>
      <c r="I660" s="166"/>
      <c r="L660" s="162"/>
      <c r="M660" s="167"/>
      <c r="N660" s="168"/>
      <c r="O660" s="168"/>
      <c r="P660" s="168"/>
      <c r="Q660" s="168"/>
      <c r="R660" s="168"/>
      <c r="S660" s="168"/>
      <c r="T660" s="169"/>
      <c r="AT660" s="163" t="s">
        <v>142</v>
      </c>
      <c r="AU660" s="163" t="s">
        <v>87</v>
      </c>
      <c r="AV660" s="12" t="s">
        <v>87</v>
      </c>
      <c r="AW660" s="12" t="s">
        <v>41</v>
      </c>
      <c r="AX660" s="12" t="s">
        <v>79</v>
      </c>
      <c r="AY660" s="163" t="s">
        <v>128</v>
      </c>
    </row>
    <row r="661" spans="2:51" s="11" customFormat="1">
      <c r="B661" s="155"/>
      <c r="D661" s="152" t="s">
        <v>142</v>
      </c>
      <c r="E661" s="156" t="s">
        <v>3</v>
      </c>
      <c r="F661" s="157" t="s">
        <v>175</v>
      </c>
      <c r="H661" s="156" t="s">
        <v>3</v>
      </c>
      <c r="I661" s="158"/>
      <c r="L661" s="155"/>
      <c r="M661" s="159"/>
      <c r="N661" s="160"/>
      <c r="O661" s="160"/>
      <c r="P661" s="160"/>
      <c r="Q661" s="160"/>
      <c r="R661" s="160"/>
      <c r="S661" s="160"/>
      <c r="T661" s="161"/>
      <c r="AT661" s="156" t="s">
        <v>142</v>
      </c>
      <c r="AU661" s="156" t="s">
        <v>87</v>
      </c>
      <c r="AV661" s="11" t="s">
        <v>22</v>
      </c>
      <c r="AW661" s="11" t="s">
        <v>41</v>
      </c>
      <c r="AX661" s="11" t="s">
        <v>79</v>
      </c>
      <c r="AY661" s="156" t="s">
        <v>128</v>
      </c>
    </row>
    <row r="662" spans="2:51" s="12" customFormat="1">
      <c r="B662" s="162"/>
      <c r="D662" s="152" t="s">
        <v>142</v>
      </c>
      <c r="E662" s="163" t="s">
        <v>3</v>
      </c>
      <c r="F662" s="164" t="s">
        <v>254</v>
      </c>
      <c r="H662" s="165">
        <v>20</v>
      </c>
      <c r="I662" s="166"/>
      <c r="L662" s="162"/>
      <c r="M662" s="167"/>
      <c r="N662" s="168"/>
      <c r="O662" s="168"/>
      <c r="P662" s="168"/>
      <c r="Q662" s="168"/>
      <c r="R662" s="168"/>
      <c r="S662" s="168"/>
      <c r="T662" s="169"/>
      <c r="AT662" s="163" t="s">
        <v>142</v>
      </c>
      <c r="AU662" s="163" t="s">
        <v>87</v>
      </c>
      <c r="AV662" s="12" t="s">
        <v>87</v>
      </c>
      <c r="AW662" s="12" t="s">
        <v>41</v>
      </c>
      <c r="AX662" s="12" t="s">
        <v>79</v>
      </c>
      <c r="AY662" s="163" t="s">
        <v>128</v>
      </c>
    </row>
    <row r="663" spans="2:51" s="11" customFormat="1">
      <c r="B663" s="155"/>
      <c r="D663" s="152" t="s">
        <v>142</v>
      </c>
      <c r="E663" s="156" t="s">
        <v>3</v>
      </c>
      <c r="F663" s="157" t="s">
        <v>176</v>
      </c>
      <c r="H663" s="156" t="s">
        <v>3</v>
      </c>
      <c r="I663" s="158"/>
      <c r="L663" s="155"/>
      <c r="M663" s="159"/>
      <c r="N663" s="160"/>
      <c r="O663" s="160"/>
      <c r="P663" s="160"/>
      <c r="Q663" s="160"/>
      <c r="R663" s="160"/>
      <c r="S663" s="160"/>
      <c r="T663" s="161"/>
      <c r="AT663" s="156" t="s">
        <v>142</v>
      </c>
      <c r="AU663" s="156" t="s">
        <v>87</v>
      </c>
      <c r="AV663" s="11" t="s">
        <v>22</v>
      </c>
      <c r="AW663" s="11" t="s">
        <v>41</v>
      </c>
      <c r="AX663" s="11" t="s">
        <v>79</v>
      </c>
      <c r="AY663" s="156" t="s">
        <v>128</v>
      </c>
    </row>
    <row r="664" spans="2:51" s="12" customFormat="1">
      <c r="B664" s="162"/>
      <c r="D664" s="152" t="s">
        <v>142</v>
      </c>
      <c r="E664" s="163" t="s">
        <v>3</v>
      </c>
      <c r="F664" s="164" t="s">
        <v>255</v>
      </c>
      <c r="H664" s="165">
        <v>15</v>
      </c>
      <c r="I664" s="166"/>
      <c r="L664" s="162"/>
      <c r="M664" s="167"/>
      <c r="N664" s="168"/>
      <c r="O664" s="168"/>
      <c r="P664" s="168"/>
      <c r="Q664" s="168"/>
      <c r="R664" s="168"/>
      <c r="S664" s="168"/>
      <c r="T664" s="169"/>
      <c r="AT664" s="163" t="s">
        <v>142</v>
      </c>
      <c r="AU664" s="163" t="s">
        <v>87</v>
      </c>
      <c r="AV664" s="12" t="s">
        <v>87</v>
      </c>
      <c r="AW664" s="12" t="s">
        <v>41</v>
      </c>
      <c r="AX664" s="12" t="s">
        <v>79</v>
      </c>
      <c r="AY664" s="163" t="s">
        <v>128</v>
      </c>
    </row>
    <row r="665" spans="2:51" s="11" customFormat="1">
      <c r="B665" s="155"/>
      <c r="D665" s="152" t="s">
        <v>142</v>
      </c>
      <c r="E665" s="156" t="s">
        <v>3</v>
      </c>
      <c r="F665" s="157" t="s">
        <v>177</v>
      </c>
      <c r="H665" s="156" t="s">
        <v>3</v>
      </c>
      <c r="I665" s="158"/>
      <c r="L665" s="155"/>
      <c r="M665" s="159"/>
      <c r="N665" s="160"/>
      <c r="O665" s="160"/>
      <c r="P665" s="160"/>
      <c r="Q665" s="160"/>
      <c r="R665" s="160"/>
      <c r="S665" s="160"/>
      <c r="T665" s="161"/>
      <c r="AT665" s="156" t="s">
        <v>142</v>
      </c>
      <c r="AU665" s="156" t="s">
        <v>87</v>
      </c>
      <c r="AV665" s="11" t="s">
        <v>22</v>
      </c>
      <c r="AW665" s="11" t="s">
        <v>41</v>
      </c>
      <c r="AX665" s="11" t="s">
        <v>79</v>
      </c>
      <c r="AY665" s="156" t="s">
        <v>128</v>
      </c>
    </row>
    <row r="666" spans="2:51" s="12" customFormat="1">
      <c r="B666" s="162"/>
      <c r="D666" s="152" t="s">
        <v>142</v>
      </c>
      <c r="E666" s="163" t="s">
        <v>3</v>
      </c>
      <c r="F666" s="164" t="s">
        <v>256</v>
      </c>
      <c r="H666" s="165">
        <v>16.149999999999999</v>
      </c>
      <c r="I666" s="166"/>
      <c r="L666" s="162"/>
      <c r="M666" s="167"/>
      <c r="N666" s="168"/>
      <c r="O666" s="168"/>
      <c r="P666" s="168"/>
      <c r="Q666" s="168"/>
      <c r="R666" s="168"/>
      <c r="S666" s="168"/>
      <c r="T666" s="169"/>
      <c r="AT666" s="163" t="s">
        <v>142</v>
      </c>
      <c r="AU666" s="163" t="s">
        <v>87</v>
      </c>
      <c r="AV666" s="12" t="s">
        <v>87</v>
      </c>
      <c r="AW666" s="12" t="s">
        <v>41</v>
      </c>
      <c r="AX666" s="12" t="s">
        <v>79</v>
      </c>
      <c r="AY666" s="163" t="s">
        <v>128</v>
      </c>
    </row>
    <row r="667" spans="2:51" s="11" customFormat="1">
      <c r="B667" s="155"/>
      <c r="D667" s="152" t="s">
        <v>142</v>
      </c>
      <c r="E667" s="156" t="s">
        <v>3</v>
      </c>
      <c r="F667" s="157" t="s">
        <v>178</v>
      </c>
      <c r="H667" s="156" t="s">
        <v>3</v>
      </c>
      <c r="I667" s="158"/>
      <c r="L667" s="155"/>
      <c r="M667" s="159"/>
      <c r="N667" s="160"/>
      <c r="O667" s="160"/>
      <c r="P667" s="160"/>
      <c r="Q667" s="160"/>
      <c r="R667" s="160"/>
      <c r="S667" s="160"/>
      <c r="T667" s="161"/>
      <c r="AT667" s="156" t="s">
        <v>142</v>
      </c>
      <c r="AU667" s="156" t="s">
        <v>87</v>
      </c>
      <c r="AV667" s="11" t="s">
        <v>22</v>
      </c>
      <c r="AW667" s="11" t="s">
        <v>41</v>
      </c>
      <c r="AX667" s="11" t="s">
        <v>79</v>
      </c>
      <c r="AY667" s="156" t="s">
        <v>128</v>
      </c>
    </row>
    <row r="668" spans="2:51" s="12" customFormat="1">
      <c r="B668" s="162"/>
      <c r="D668" s="152" t="s">
        <v>142</v>
      </c>
      <c r="E668" s="163" t="s">
        <v>3</v>
      </c>
      <c r="F668" s="164" t="s">
        <v>257</v>
      </c>
      <c r="H668" s="165">
        <v>15.5</v>
      </c>
      <c r="I668" s="166"/>
      <c r="L668" s="162"/>
      <c r="M668" s="167"/>
      <c r="N668" s="168"/>
      <c r="O668" s="168"/>
      <c r="P668" s="168"/>
      <c r="Q668" s="168"/>
      <c r="R668" s="168"/>
      <c r="S668" s="168"/>
      <c r="T668" s="169"/>
      <c r="AT668" s="163" t="s">
        <v>142</v>
      </c>
      <c r="AU668" s="163" t="s">
        <v>87</v>
      </c>
      <c r="AV668" s="12" t="s">
        <v>87</v>
      </c>
      <c r="AW668" s="12" t="s">
        <v>41</v>
      </c>
      <c r="AX668" s="12" t="s">
        <v>79</v>
      </c>
      <c r="AY668" s="163" t="s">
        <v>128</v>
      </c>
    </row>
    <row r="669" spans="2:51" s="11" customFormat="1">
      <c r="B669" s="155"/>
      <c r="D669" s="152" t="s">
        <v>142</v>
      </c>
      <c r="E669" s="156" t="s">
        <v>3</v>
      </c>
      <c r="F669" s="157" t="s">
        <v>179</v>
      </c>
      <c r="H669" s="156" t="s">
        <v>3</v>
      </c>
      <c r="I669" s="158"/>
      <c r="L669" s="155"/>
      <c r="M669" s="159"/>
      <c r="N669" s="160"/>
      <c r="O669" s="160"/>
      <c r="P669" s="160"/>
      <c r="Q669" s="160"/>
      <c r="R669" s="160"/>
      <c r="S669" s="160"/>
      <c r="T669" s="161"/>
      <c r="AT669" s="156" t="s">
        <v>142</v>
      </c>
      <c r="AU669" s="156" t="s">
        <v>87</v>
      </c>
      <c r="AV669" s="11" t="s">
        <v>22</v>
      </c>
      <c r="AW669" s="11" t="s">
        <v>41</v>
      </c>
      <c r="AX669" s="11" t="s">
        <v>79</v>
      </c>
      <c r="AY669" s="156" t="s">
        <v>128</v>
      </c>
    </row>
    <row r="670" spans="2:51" s="12" customFormat="1">
      <c r="B670" s="162"/>
      <c r="D670" s="152" t="s">
        <v>142</v>
      </c>
      <c r="E670" s="163" t="s">
        <v>3</v>
      </c>
      <c r="F670" s="164" t="s">
        <v>258</v>
      </c>
      <c r="H670" s="165">
        <v>31</v>
      </c>
      <c r="I670" s="166"/>
      <c r="L670" s="162"/>
      <c r="M670" s="167"/>
      <c r="N670" s="168"/>
      <c r="O670" s="168"/>
      <c r="P670" s="168"/>
      <c r="Q670" s="168"/>
      <c r="R670" s="168"/>
      <c r="S670" s="168"/>
      <c r="T670" s="169"/>
      <c r="AT670" s="163" t="s">
        <v>142</v>
      </c>
      <c r="AU670" s="163" t="s">
        <v>87</v>
      </c>
      <c r="AV670" s="12" t="s">
        <v>87</v>
      </c>
      <c r="AW670" s="12" t="s">
        <v>41</v>
      </c>
      <c r="AX670" s="12" t="s">
        <v>79</v>
      </c>
      <c r="AY670" s="163" t="s">
        <v>128</v>
      </c>
    </row>
    <row r="671" spans="2:51" s="11" customFormat="1">
      <c r="B671" s="155"/>
      <c r="D671" s="152" t="s">
        <v>142</v>
      </c>
      <c r="E671" s="156" t="s">
        <v>3</v>
      </c>
      <c r="F671" s="157" t="s">
        <v>180</v>
      </c>
      <c r="H671" s="156" t="s">
        <v>3</v>
      </c>
      <c r="I671" s="158"/>
      <c r="L671" s="155"/>
      <c r="M671" s="159"/>
      <c r="N671" s="160"/>
      <c r="O671" s="160"/>
      <c r="P671" s="160"/>
      <c r="Q671" s="160"/>
      <c r="R671" s="160"/>
      <c r="S671" s="160"/>
      <c r="T671" s="161"/>
      <c r="AT671" s="156" t="s">
        <v>142</v>
      </c>
      <c r="AU671" s="156" t="s">
        <v>87</v>
      </c>
      <c r="AV671" s="11" t="s">
        <v>22</v>
      </c>
      <c r="AW671" s="11" t="s">
        <v>41</v>
      </c>
      <c r="AX671" s="11" t="s">
        <v>79</v>
      </c>
      <c r="AY671" s="156" t="s">
        <v>128</v>
      </c>
    </row>
    <row r="672" spans="2:51" s="12" customFormat="1">
      <c r="B672" s="162"/>
      <c r="D672" s="152" t="s">
        <v>142</v>
      </c>
      <c r="E672" s="163" t="s">
        <v>3</v>
      </c>
      <c r="F672" s="164" t="s">
        <v>259</v>
      </c>
      <c r="H672" s="165">
        <v>10.6</v>
      </c>
      <c r="I672" s="166"/>
      <c r="L672" s="162"/>
      <c r="M672" s="167"/>
      <c r="N672" s="168"/>
      <c r="O672" s="168"/>
      <c r="P672" s="168"/>
      <c r="Q672" s="168"/>
      <c r="R672" s="168"/>
      <c r="S672" s="168"/>
      <c r="T672" s="169"/>
      <c r="AT672" s="163" t="s">
        <v>142</v>
      </c>
      <c r="AU672" s="163" t="s">
        <v>87</v>
      </c>
      <c r="AV672" s="12" t="s">
        <v>87</v>
      </c>
      <c r="AW672" s="12" t="s">
        <v>41</v>
      </c>
      <c r="AX672" s="12" t="s">
        <v>79</v>
      </c>
      <c r="AY672" s="163" t="s">
        <v>128</v>
      </c>
    </row>
    <row r="673" spans="2:51" s="11" customFormat="1">
      <c r="B673" s="155"/>
      <c r="D673" s="152" t="s">
        <v>142</v>
      </c>
      <c r="E673" s="156" t="s">
        <v>3</v>
      </c>
      <c r="F673" s="157" t="s">
        <v>181</v>
      </c>
      <c r="H673" s="156" t="s">
        <v>3</v>
      </c>
      <c r="I673" s="158"/>
      <c r="L673" s="155"/>
      <c r="M673" s="159"/>
      <c r="N673" s="160"/>
      <c r="O673" s="160"/>
      <c r="P673" s="160"/>
      <c r="Q673" s="160"/>
      <c r="R673" s="160"/>
      <c r="S673" s="160"/>
      <c r="T673" s="161"/>
      <c r="AT673" s="156" t="s">
        <v>142</v>
      </c>
      <c r="AU673" s="156" t="s">
        <v>87</v>
      </c>
      <c r="AV673" s="11" t="s">
        <v>22</v>
      </c>
      <c r="AW673" s="11" t="s">
        <v>41</v>
      </c>
      <c r="AX673" s="11" t="s">
        <v>79</v>
      </c>
      <c r="AY673" s="156" t="s">
        <v>128</v>
      </c>
    </row>
    <row r="674" spans="2:51" s="12" customFormat="1">
      <c r="B674" s="162"/>
      <c r="D674" s="152" t="s">
        <v>142</v>
      </c>
      <c r="E674" s="163" t="s">
        <v>3</v>
      </c>
      <c r="F674" s="164" t="s">
        <v>260</v>
      </c>
      <c r="H674" s="165">
        <v>14.05</v>
      </c>
      <c r="I674" s="166"/>
      <c r="L674" s="162"/>
      <c r="M674" s="167"/>
      <c r="N674" s="168"/>
      <c r="O674" s="168"/>
      <c r="P674" s="168"/>
      <c r="Q674" s="168"/>
      <c r="R674" s="168"/>
      <c r="S674" s="168"/>
      <c r="T674" s="169"/>
      <c r="AT674" s="163" t="s">
        <v>142</v>
      </c>
      <c r="AU674" s="163" t="s">
        <v>87</v>
      </c>
      <c r="AV674" s="12" t="s">
        <v>87</v>
      </c>
      <c r="AW674" s="12" t="s">
        <v>41</v>
      </c>
      <c r="AX674" s="12" t="s">
        <v>79</v>
      </c>
      <c r="AY674" s="163" t="s">
        <v>128</v>
      </c>
    </row>
    <row r="675" spans="2:51" s="11" customFormat="1">
      <c r="B675" s="155"/>
      <c r="D675" s="152" t="s">
        <v>142</v>
      </c>
      <c r="E675" s="156" t="s">
        <v>3</v>
      </c>
      <c r="F675" s="157" t="s">
        <v>218</v>
      </c>
      <c r="H675" s="156" t="s">
        <v>3</v>
      </c>
      <c r="I675" s="158"/>
      <c r="L675" s="155"/>
      <c r="M675" s="159"/>
      <c r="N675" s="160"/>
      <c r="O675" s="160"/>
      <c r="P675" s="160"/>
      <c r="Q675" s="160"/>
      <c r="R675" s="160"/>
      <c r="S675" s="160"/>
      <c r="T675" s="161"/>
      <c r="AT675" s="156" t="s">
        <v>142</v>
      </c>
      <c r="AU675" s="156" t="s">
        <v>87</v>
      </c>
      <c r="AV675" s="11" t="s">
        <v>22</v>
      </c>
      <c r="AW675" s="11" t="s">
        <v>41</v>
      </c>
      <c r="AX675" s="11" t="s">
        <v>79</v>
      </c>
      <c r="AY675" s="156" t="s">
        <v>128</v>
      </c>
    </row>
    <row r="676" spans="2:51" s="11" customFormat="1">
      <c r="B676" s="155"/>
      <c r="D676" s="152" t="s">
        <v>142</v>
      </c>
      <c r="E676" s="156" t="s">
        <v>3</v>
      </c>
      <c r="F676" s="157" t="s">
        <v>184</v>
      </c>
      <c r="H676" s="156" t="s">
        <v>3</v>
      </c>
      <c r="I676" s="158"/>
      <c r="L676" s="155"/>
      <c r="M676" s="159"/>
      <c r="N676" s="160"/>
      <c r="O676" s="160"/>
      <c r="P676" s="160"/>
      <c r="Q676" s="160"/>
      <c r="R676" s="160"/>
      <c r="S676" s="160"/>
      <c r="T676" s="161"/>
      <c r="AT676" s="156" t="s">
        <v>142</v>
      </c>
      <c r="AU676" s="156" t="s">
        <v>87</v>
      </c>
      <c r="AV676" s="11" t="s">
        <v>22</v>
      </c>
      <c r="AW676" s="11" t="s">
        <v>41</v>
      </c>
      <c r="AX676" s="11" t="s">
        <v>79</v>
      </c>
      <c r="AY676" s="156" t="s">
        <v>128</v>
      </c>
    </row>
    <row r="677" spans="2:51" s="12" customFormat="1">
      <c r="B677" s="162"/>
      <c r="D677" s="152" t="s">
        <v>142</v>
      </c>
      <c r="E677" s="163" t="s">
        <v>3</v>
      </c>
      <c r="F677" s="164" t="s">
        <v>261</v>
      </c>
      <c r="H677" s="165">
        <v>40.9</v>
      </c>
      <c r="I677" s="166"/>
      <c r="L677" s="162"/>
      <c r="M677" s="167"/>
      <c r="N677" s="168"/>
      <c r="O677" s="168"/>
      <c r="P677" s="168"/>
      <c r="Q677" s="168"/>
      <c r="R677" s="168"/>
      <c r="S677" s="168"/>
      <c r="T677" s="169"/>
      <c r="AT677" s="163" t="s">
        <v>142</v>
      </c>
      <c r="AU677" s="163" t="s">
        <v>87</v>
      </c>
      <c r="AV677" s="12" t="s">
        <v>87</v>
      </c>
      <c r="AW677" s="12" t="s">
        <v>41</v>
      </c>
      <c r="AX677" s="12" t="s">
        <v>79</v>
      </c>
      <c r="AY677" s="163" t="s">
        <v>128</v>
      </c>
    </row>
    <row r="678" spans="2:51" s="11" customFormat="1">
      <c r="B678" s="155"/>
      <c r="D678" s="152" t="s">
        <v>142</v>
      </c>
      <c r="E678" s="156" t="s">
        <v>3</v>
      </c>
      <c r="F678" s="157" t="s">
        <v>186</v>
      </c>
      <c r="H678" s="156" t="s">
        <v>3</v>
      </c>
      <c r="I678" s="158"/>
      <c r="L678" s="155"/>
      <c r="M678" s="159"/>
      <c r="N678" s="160"/>
      <c r="O678" s="160"/>
      <c r="P678" s="160"/>
      <c r="Q678" s="160"/>
      <c r="R678" s="160"/>
      <c r="S678" s="160"/>
      <c r="T678" s="161"/>
      <c r="AT678" s="156" t="s">
        <v>142</v>
      </c>
      <c r="AU678" s="156" t="s">
        <v>87</v>
      </c>
      <c r="AV678" s="11" t="s">
        <v>22</v>
      </c>
      <c r="AW678" s="11" t="s">
        <v>41</v>
      </c>
      <c r="AX678" s="11" t="s">
        <v>79</v>
      </c>
      <c r="AY678" s="156" t="s">
        <v>128</v>
      </c>
    </row>
    <row r="679" spans="2:51" s="11" customFormat="1">
      <c r="B679" s="155"/>
      <c r="D679" s="152" t="s">
        <v>142</v>
      </c>
      <c r="E679" s="156" t="s">
        <v>3</v>
      </c>
      <c r="F679" s="157" t="s">
        <v>187</v>
      </c>
      <c r="H679" s="156" t="s">
        <v>3</v>
      </c>
      <c r="I679" s="158"/>
      <c r="L679" s="155"/>
      <c r="M679" s="159"/>
      <c r="N679" s="160"/>
      <c r="O679" s="160"/>
      <c r="P679" s="160"/>
      <c r="Q679" s="160"/>
      <c r="R679" s="160"/>
      <c r="S679" s="160"/>
      <c r="T679" s="161"/>
      <c r="AT679" s="156" t="s">
        <v>142</v>
      </c>
      <c r="AU679" s="156" t="s">
        <v>87</v>
      </c>
      <c r="AV679" s="11" t="s">
        <v>22</v>
      </c>
      <c r="AW679" s="11" t="s">
        <v>41</v>
      </c>
      <c r="AX679" s="11" t="s">
        <v>79</v>
      </c>
      <c r="AY679" s="156" t="s">
        <v>128</v>
      </c>
    </row>
    <row r="680" spans="2:51" s="12" customFormat="1">
      <c r="B680" s="162"/>
      <c r="D680" s="152" t="s">
        <v>142</v>
      </c>
      <c r="E680" s="163" t="s">
        <v>3</v>
      </c>
      <c r="F680" s="164" t="s">
        <v>262</v>
      </c>
      <c r="H680" s="165">
        <v>20.75</v>
      </c>
      <c r="I680" s="166"/>
      <c r="L680" s="162"/>
      <c r="M680" s="167"/>
      <c r="N680" s="168"/>
      <c r="O680" s="168"/>
      <c r="P680" s="168"/>
      <c r="Q680" s="168"/>
      <c r="R680" s="168"/>
      <c r="S680" s="168"/>
      <c r="T680" s="169"/>
      <c r="AT680" s="163" t="s">
        <v>142</v>
      </c>
      <c r="AU680" s="163" t="s">
        <v>87</v>
      </c>
      <c r="AV680" s="12" t="s">
        <v>87</v>
      </c>
      <c r="AW680" s="12" t="s">
        <v>41</v>
      </c>
      <c r="AX680" s="12" t="s">
        <v>79</v>
      </c>
      <c r="AY680" s="163" t="s">
        <v>128</v>
      </c>
    </row>
    <row r="681" spans="2:51" s="11" customFormat="1">
      <c r="B681" s="155"/>
      <c r="D681" s="152" t="s">
        <v>142</v>
      </c>
      <c r="E681" s="156" t="s">
        <v>3</v>
      </c>
      <c r="F681" s="157" t="s">
        <v>189</v>
      </c>
      <c r="H681" s="156" t="s">
        <v>3</v>
      </c>
      <c r="I681" s="158"/>
      <c r="L681" s="155"/>
      <c r="M681" s="159"/>
      <c r="N681" s="160"/>
      <c r="O681" s="160"/>
      <c r="P681" s="160"/>
      <c r="Q681" s="160"/>
      <c r="R681" s="160"/>
      <c r="S681" s="160"/>
      <c r="T681" s="161"/>
      <c r="AT681" s="156" t="s">
        <v>142</v>
      </c>
      <c r="AU681" s="156" t="s">
        <v>87</v>
      </c>
      <c r="AV681" s="11" t="s">
        <v>22</v>
      </c>
      <c r="AW681" s="11" t="s">
        <v>41</v>
      </c>
      <c r="AX681" s="11" t="s">
        <v>79</v>
      </c>
      <c r="AY681" s="156" t="s">
        <v>128</v>
      </c>
    </row>
    <row r="682" spans="2:51" s="12" customFormat="1">
      <c r="B682" s="162"/>
      <c r="D682" s="152" t="s">
        <v>142</v>
      </c>
      <c r="E682" s="163" t="s">
        <v>3</v>
      </c>
      <c r="F682" s="164" t="s">
        <v>263</v>
      </c>
      <c r="H682" s="165">
        <v>23.4</v>
      </c>
      <c r="I682" s="166"/>
      <c r="L682" s="162"/>
      <c r="M682" s="167"/>
      <c r="N682" s="168"/>
      <c r="O682" s="168"/>
      <c r="P682" s="168"/>
      <c r="Q682" s="168"/>
      <c r="R682" s="168"/>
      <c r="S682" s="168"/>
      <c r="T682" s="169"/>
      <c r="AT682" s="163" t="s">
        <v>142</v>
      </c>
      <c r="AU682" s="163" t="s">
        <v>87</v>
      </c>
      <c r="AV682" s="12" t="s">
        <v>87</v>
      </c>
      <c r="AW682" s="12" t="s">
        <v>41</v>
      </c>
      <c r="AX682" s="12" t="s">
        <v>79</v>
      </c>
      <c r="AY682" s="163" t="s">
        <v>128</v>
      </c>
    </row>
    <row r="683" spans="2:51" s="11" customFormat="1">
      <c r="B683" s="155"/>
      <c r="D683" s="152" t="s">
        <v>142</v>
      </c>
      <c r="E683" s="156" t="s">
        <v>3</v>
      </c>
      <c r="F683" s="157" t="s">
        <v>190</v>
      </c>
      <c r="H683" s="156" t="s">
        <v>3</v>
      </c>
      <c r="I683" s="158"/>
      <c r="L683" s="155"/>
      <c r="M683" s="159"/>
      <c r="N683" s="160"/>
      <c r="O683" s="160"/>
      <c r="P683" s="160"/>
      <c r="Q683" s="160"/>
      <c r="R683" s="160"/>
      <c r="S683" s="160"/>
      <c r="T683" s="161"/>
      <c r="AT683" s="156" t="s">
        <v>142</v>
      </c>
      <c r="AU683" s="156" t="s">
        <v>87</v>
      </c>
      <c r="AV683" s="11" t="s">
        <v>22</v>
      </c>
      <c r="AW683" s="11" t="s">
        <v>41</v>
      </c>
      <c r="AX683" s="11" t="s">
        <v>79</v>
      </c>
      <c r="AY683" s="156" t="s">
        <v>128</v>
      </c>
    </row>
    <row r="684" spans="2:51" s="12" customFormat="1">
      <c r="B684" s="162"/>
      <c r="D684" s="152" t="s">
        <v>142</v>
      </c>
      <c r="E684" s="163" t="s">
        <v>3</v>
      </c>
      <c r="F684" s="164" t="s">
        <v>264</v>
      </c>
      <c r="H684" s="165">
        <v>18.399999999999999</v>
      </c>
      <c r="I684" s="166"/>
      <c r="L684" s="162"/>
      <c r="M684" s="167"/>
      <c r="N684" s="168"/>
      <c r="O684" s="168"/>
      <c r="P684" s="168"/>
      <c r="Q684" s="168"/>
      <c r="R684" s="168"/>
      <c r="S684" s="168"/>
      <c r="T684" s="169"/>
      <c r="AT684" s="163" t="s">
        <v>142</v>
      </c>
      <c r="AU684" s="163" t="s">
        <v>87</v>
      </c>
      <c r="AV684" s="12" t="s">
        <v>87</v>
      </c>
      <c r="AW684" s="12" t="s">
        <v>41</v>
      </c>
      <c r="AX684" s="12" t="s">
        <v>79</v>
      </c>
      <c r="AY684" s="163" t="s">
        <v>128</v>
      </c>
    </row>
    <row r="685" spans="2:51" s="11" customFormat="1">
      <c r="B685" s="155"/>
      <c r="D685" s="152" t="s">
        <v>142</v>
      </c>
      <c r="E685" s="156" t="s">
        <v>3</v>
      </c>
      <c r="F685" s="157" t="s">
        <v>191</v>
      </c>
      <c r="H685" s="156" t="s">
        <v>3</v>
      </c>
      <c r="I685" s="158"/>
      <c r="L685" s="155"/>
      <c r="M685" s="159"/>
      <c r="N685" s="160"/>
      <c r="O685" s="160"/>
      <c r="P685" s="160"/>
      <c r="Q685" s="160"/>
      <c r="R685" s="160"/>
      <c r="S685" s="160"/>
      <c r="T685" s="161"/>
      <c r="AT685" s="156" t="s">
        <v>142</v>
      </c>
      <c r="AU685" s="156" t="s">
        <v>87</v>
      </c>
      <c r="AV685" s="11" t="s">
        <v>22</v>
      </c>
      <c r="AW685" s="11" t="s">
        <v>41</v>
      </c>
      <c r="AX685" s="11" t="s">
        <v>79</v>
      </c>
      <c r="AY685" s="156" t="s">
        <v>128</v>
      </c>
    </row>
    <row r="686" spans="2:51" s="12" customFormat="1">
      <c r="B686" s="162"/>
      <c r="D686" s="152" t="s">
        <v>142</v>
      </c>
      <c r="E686" s="163" t="s">
        <v>3</v>
      </c>
      <c r="F686" s="164" t="s">
        <v>265</v>
      </c>
      <c r="H686" s="165">
        <v>21.45</v>
      </c>
      <c r="I686" s="166"/>
      <c r="L686" s="162"/>
      <c r="M686" s="167"/>
      <c r="N686" s="168"/>
      <c r="O686" s="168"/>
      <c r="P686" s="168"/>
      <c r="Q686" s="168"/>
      <c r="R686" s="168"/>
      <c r="S686" s="168"/>
      <c r="T686" s="169"/>
      <c r="AT686" s="163" t="s">
        <v>142</v>
      </c>
      <c r="AU686" s="163" t="s">
        <v>87</v>
      </c>
      <c r="AV686" s="12" t="s">
        <v>87</v>
      </c>
      <c r="AW686" s="12" t="s">
        <v>41</v>
      </c>
      <c r="AX686" s="12" t="s">
        <v>79</v>
      </c>
      <c r="AY686" s="163" t="s">
        <v>128</v>
      </c>
    </row>
    <row r="687" spans="2:51" s="11" customFormat="1">
      <c r="B687" s="155"/>
      <c r="D687" s="152" t="s">
        <v>142</v>
      </c>
      <c r="E687" s="156" t="s">
        <v>3</v>
      </c>
      <c r="F687" s="157" t="s">
        <v>192</v>
      </c>
      <c r="H687" s="156" t="s">
        <v>3</v>
      </c>
      <c r="I687" s="158"/>
      <c r="L687" s="155"/>
      <c r="M687" s="159"/>
      <c r="N687" s="160"/>
      <c r="O687" s="160"/>
      <c r="P687" s="160"/>
      <c r="Q687" s="160"/>
      <c r="R687" s="160"/>
      <c r="S687" s="160"/>
      <c r="T687" s="161"/>
      <c r="AT687" s="156" t="s">
        <v>142</v>
      </c>
      <c r="AU687" s="156" t="s">
        <v>87</v>
      </c>
      <c r="AV687" s="11" t="s">
        <v>22</v>
      </c>
      <c r="AW687" s="11" t="s">
        <v>41</v>
      </c>
      <c r="AX687" s="11" t="s">
        <v>79</v>
      </c>
      <c r="AY687" s="156" t="s">
        <v>128</v>
      </c>
    </row>
    <row r="688" spans="2:51" s="12" customFormat="1">
      <c r="B688" s="162"/>
      <c r="D688" s="152" t="s">
        <v>142</v>
      </c>
      <c r="E688" s="163" t="s">
        <v>3</v>
      </c>
      <c r="F688" s="164" t="s">
        <v>266</v>
      </c>
      <c r="H688" s="165">
        <v>16.399999999999999</v>
      </c>
      <c r="I688" s="166"/>
      <c r="L688" s="162"/>
      <c r="M688" s="167"/>
      <c r="N688" s="168"/>
      <c r="O688" s="168"/>
      <c r="P688" s="168"/>
      <c r="Q688" s="168"/>
      <c r="R688" s="168"/>
      <c r="S688" s="168"/>
      <c r="T688" s="169"/>
      <c r="AT688" s="163" t="s">
        <v>142</v>
      </c>
      <c r="AU688" s="163" t="s">
        <v>87</v>
      </c>
      <c r="AV688" s="12" t="s">
        <v>87</v>
      </c>
      <c r="AW688" s="12" t="s">
        <v>41</v>
      </c>
      <c r="AX688" s="12" t="s">
        <v>79</v>
      </c>
      <c r="AY688" s="163" t="s">
        <v>128</v>
      </c>
    </row>
    <row r="689" spans="2:65" s="11" customFormat="1">
      <c r="B689" s="155"/>
      <c r="D689" s="152" t="s">
        <v>142</v>
      </c>
      <c r="E689" s="156" t="s">
        <v>3</v>
      </c>
      <c r="F689" s="157" t="s">
        <v>193</v>
      </c>
      <c r="H689" s="156" t="s">
        <v>3</v>
      </c>
      <c r="I689" s="158"/>
      <c r="L689" s="155"/>
      <c r="M689" s="159"/>
      <c r="N689" s="160"/>
      <c r="O689" s="160"/>
      <c r="P689" s="160"/>
      <c r="Q689" s="160"/>
      <c r="R689" s="160"/>
      <c r="S689" s="160"/>
      <c r="T689" s="161"/>
      <c r="AT689" s="156" t="s">
        <v>142</v>
      </c>
      <c r="AU689" s="156" t="s">
        <v>87</v>
      </c>
      <c r="AV689" s="11" t="s">
        <v>22</v>
      </c>
      <c r="AW689" s="11" t="s">
        <v>41</v>
      </c>
      <c r="AX689" s="11" t="s">
        <v>79</v>
      </c>
      <c r="AY689" s="156" t="s">
        <v>128</v>
      </c>
    </row>
    <row r="690" spans="2:65" s="11" customFormat="1">
      <c r="B690" s="155"/>
      <c r="D690" s="152" t="s">
        <v>142</v>
      </c>
      <c r="E690" s="156" t="s">
        <v>3</v>
      </c>
      <c r="F690" s="157" t="s">
        <v>267</v>
      </c>
      <c r="H690" s="156" t="s">
        <v>3</v>
      </c>
      <c r="I690" s="158"/>
      <c r="L690" s="155"/>
      <c r="M690" s="159"/>
      <c r="N690" s="160"/>
      <c r="O690" s="160"/>
      <c r="P690" s="160"/>
      <c r="Q690" s="160"/>
      <c r="R690" s="160"/>
      <c r="S690" s="160"/>
      <c r="T690" s="161"/>
      <c r="AT690" s="156" t="s">
        <v>142</v>
      </c>
      <c r="AU690" s="156" t="s">
        <v>87</v>
      </c>
      <c r="AV690" s="11" t="s">
        <v>22</v>
      </c>
      <c r="AW690" s="11" t="s">
        <v>41</v>
      </c>
      <c r="AX690" s="11" t="s">
        <v>79</v>
      </c>
      <c r="AY690" s="156" t="s">
        <v>128</v>
      </c>
    </row>
    <row r="691" spans="2:65" s="12" customFormat="1">
      <c r="B691" s="162"/>
      <c r="D691" s="152" t="s">
        <v>142</v>
      </c>
      <c r="E691" s="163" t="s">
        <v>3</v>
      </c>
      <c r="F691" s="164" t="s">
        <v>268</v>
      </c>
      <c r="H691" s="165">
        <v>100.35</v>
      </c>
      <c r="I691" s="166"/>
      <c r="L691" s="162"/>
      <c r="M691" s="167"/>
      <c r="N691" s="168"/>
      <c r="O691" s="168"/>
      <c r="P691" s="168"/>
      <c r="Q691" s="168"/>
      <c r="R691" s="168"/>
      <c r="S691" s="168"/>
      <c r="T691" s="169"/>
      <c r="AT691" s="163" t="s">
        <v>142</v>
      </c>
      <c r="AU691" s="163" t="s">
        <v>87</v>
      </c>
      <c r="AV691" s="12" t="s">
        <v>87</v>
      </c>
      <c r="AW691" s="12" t="s">
        <v>41</v>
      </c>
      <c r="AX691" s="12" t="s">
        <v>79</v>
      </c>
      <c r="AY691" s="163" t="s">
        <v>128</v>
      </c>
    </row>
    <row r="692" spans="2:65" s="11" customFormat="1">
      <c r="B692" s="155"/>
      <c r="D692" s="152" t="s">
        <v>142</v>
      </c>
      <c r="E692" s="156" t="s">
        <v>3</v>
      </c>
      <c r="F692" s="157" t="s">
        <v>269</v>
      </c>
      <c r="H692" s="156" t="s">
        <v>3</v>
      </c>
      <c r="I692" s="158"/>
      <c r="L692" s="155"/>
      <c r="M692" s="159"/>
      <c r="N692" s="160"/>
      <c r="O692" s="160"/>
      <c r="P692" s="160"/>
      <c r="Q692" s="160"/>
      <c r="R692" s="160"/>
      <c r="S692" s="160"/>
      <c r="T692" s="161"/>
      <c r="AT692" s="156" t="s">
        <v>142</v>
      </c>
      <c r="AU692" s="156" t="s">
        <v>87</v>
      </c>
      <c r="AV692" s="11" t="s">
        <v>22</v>
      </c>
      <c r="AW692" s="11" t="s">
        <v>41</v>
      </c>
      <c r="AX692" s="11" t="s">
        <v>79</v>
      </c>
      <c r="AY692" s="156" t="s">
        <v>128</v>
      </c>
    </row>
    <row r="693" spans="2:65" s="12" customFormat="1">
      <c r="B693" s="162"/>
      <c r="D693" s="152" t="s">
        <v>142</v>
      </c>
      <c r="E693" s="163" t="s">
        <v>3</v>
      </c>
      <c r="F693" s="164" t="s">
        <v>270</v>
      </c>
      <c r="H693" s="165">
        <v>6.7</v>
      </c>
      <c r="I693" s="166"/>
      <c r="L693" s="162"/>
      <c r="M693" s="167"/>
      <c r="N693" s="168"/>
      <c r="O693" s="168"/>
      <c r="P693" s="168"/>
      <c r="Q693" s="168"/>
      <c r="R693" s="168"/>
      <c r="S693" s="168"/>
      <c r="T693" s="169"/>
      <c r="AT693" s="163" t="s">
        <v>142</v>
      </c>
      <c r="AU693" s="163" t="s">
        <v>87</v>
      </c>
      <c r="AV693" s="12" t="s">
        <v>87</v>
      </c>
      <c r="AW693" s="12" t="s">
        <v>41</v>
      </c>
      <c r="AX693" s="12" t="s">
        <v>79</v>
      </c>
      <c r="AY693" s="163" t="s">
        <v>128</v>
      </c>
    </row>
    <row r="694" spans="2:65" s="11" customFormat="1">
      <c r="B694" s="155"/>
      <c r="D694" s="152" t="s">
        <v>142</v>
      </c>
      <c r="E694" s="156" t="s">
        <v>3</v>
      </c>
      <c r="F694" s="157" t="s">
        <v>271</v>
      </c>
      <c r="H694" s="156" t="s">
        <v>3</v>
      </c>
      <c r="I694" s="158"/>
      <c r="L694" s="155"/>
      <c r="M694" s="159"/>
      <c r="N694" s="160"/>
      <c r="O694" s="160"/>
      <c r="P694" s="160"/>
      <c r="Q694" s="160"/>
      <c r="R694" s="160"/>
      <c r="S694" s="160"/>
      <c r="T694" s="161"/>
      <c r="AT694" s="156" t="s">
        <v>142</v>
      </c>
      <c r="AU694" s="156" t="s">
        <v>87</v>
      </c>
      <c r="AV694" s="11" t="s">
        <v>22</v>
      </c>
      <c r="AW694" s="11" t="s">
        <v>41</v>
      </c>
      <c r="AX694" s="11" t="s">
        <v>79</v>
      </c>
      <c r="AY694" s="156" t="s">
        <v>128</v>
      </c>
    </row>
    <row r="695" spans="2:65" s="12" customFormat="1">
      <c r="B695" s="162"/>
      <c r="D695" s="152" t="s">
        <v>142</v>
      </c>
      <c r="E695" s="163" t="s">
        <v>3</v>
      </c>
      <c r="F695" s="164" t="s">
        <v>272</v>
      </c>
      <c r="H695" s="165">
        <v>19.5</v>
      </c>
      <c r="I695" s="166"/>
      <c r="L695" s="162"/>
      <c r="M695" s="167"/>
      <c r="N695" s="168"/>
      <c r="O695" s="168"/>
      <c r="P695" s="168"/>
      <c r="Q695" s="168"/>
      <c r="R695" s="168"/>
      <c r="S695" s="168"/>
      <c r="T695" s="169"/>
      <c r="AT695" s="163" t="s">
        <v>142</v>
      </c>
      <c r="AU695" s="163" t="s">
        <v>87</v>
      </c>
      <c r="AV695" s="12" t="s">
        <v>87</v>
      </c>
      <c r="AW695" s="12" t="s">
        <v>41</v>
      </c>
      <c r="AX695" s="12" t="s">
        <v>79</v>
      </c>
      <c r="AY695" s="163" t="s">
        <v>128</v>
      </c>
    </row>
    <row r="696" spans="2:65" s="13" customFormat="1">
      <c r="B696" s="170"/>
      <c r="D696" s="152" t="s">
        <v>142</v>
      </c>
      <c r="E696" s="171" t="s">
        <v>3</v>
      </c>
      <c r="F696" s="172" t="s">
        <v>145</v>
      </c>
      <c r="H696" s="173">
        <v>422.59999999999997</v>
      </c>
      <c r="I696" s="174"/>
      <c r="L696" s="170"/>
      <c r="M696" s="175"/>
      <c r="N696" s="176"/>
      <c r="O696" s="176"/>
      <c r="P696" s="176"/>
      <c r="Q696" s="176"/>
      <c r="R696" s="176"/>
      <c r="S696" s="176"/>
      <c r="T696" s="177"/>
      <c r="AT696" s="171" t="s">
        <v>142</v>
      </c>
      <c r="AU696" s="171" t="s">
        <v>87</v>
      </c>
      <c r="AV696" s="13" t="s">
        <v>93</v>
      </c>
      <c r="AW696" s="13" t="s">
        <v>41</v>
      </c>
      <c r="AX696" s="13" t="s">
        <v>22</v>
      </c>
      <c r="AY696" s="171" t="s">
        <v>128</v>
      </c>
    </row>
    <row r="697" spans="2:65" s="1" customFormat="1" ht="22.5" customHeight="1">
      <c r="B697" s="139"/>
      <c r="C697" s="140" t="s">
        <v>403</v>
      </c>
      <c r="D697" s="140" t="s">
        <v>131</v>
      </c>
      <c r="E697" s="141" t="s">
        <v>404</v>
      </c>
      <c r="F697" s="142" t="s">
        <v>405</v>
      </c>
      <c r="G697" s="143" t="s">
        <v>134</v>
      </c>
      <c r="H697" s="144">
        <v>4.9829999999999997</v>
      </c>
      <c r="I697" s="145"/>
      <c r="J697" s="146">
        <f>ROUND(I697*H697,2)</f>
        <v>0</v>
      </c>
      <c r="K697" s="142" t="s">
        <v>135</v>
      </c>
      <c r="L697" s="31"/>
      <c r="M697" s="147" t="s">
        <v>3</v>
      </c>
      <c r="N697" s="148" t="s">
        <v>50</v>
      </c>
      <c r="O697" s="50"/>
      <c r="P697" s="149">
        <f>O697*H697</f>
        <v>0</v>
      </c>
      <c r="Q697" s="149">
        <v>0</v>
      </c>
      <c r="R697" s="149">
        <f>Q697*H697</f>
        <v>0</v>
      </c>
      <c r="S697" s="149">
        <v>0</v>
      </c>
      <c r="T697" s="150">
        <f>S697*H697</f>
        <v>0</v>
      </c>
      <c r="AR697" s="17" t="s">
        <v>168</v>
      </c>
      <c r="AT697" s="17" t="s">
        <v>131</v>
      </c>
      <c r="AU697" s="17" t="s">
        <v>87</v>
      </c>
      <c r="AY697" s="17" t="s">
        <v>128</v>
      </c>
      <c r="BE697" s="151">
        <f>IF(N697="základní",J697,0)</f>
        <v>0</v>
      </c>
      <c r="BF697" s="151">
        <f>IF(N697="snížená",J697,0)</f>
        <v>0</v>
      </c>
      <c r="BG697" s="151">
        <f>IF(N697="zákl. přenesená",J697,0)</f>
        <v>0</v>
      </c>
      <c r="BH697" s="151">
        <f>IF(N697="sníž. přenesená",J697,0)</f>
        <v>0</v>
      </c>
      <c r="BI697" s="151">
        <f>IF(N697="nulová",J697,0)</f>
        <v>0</v>
      </c>
      <c r="BJ697" s="17" t="s">
        <v>22</v>
      </c>
      <c r="BK697" s="151">
        <f>ROUND(I697*H697,2)</f>
        <v>0</v>
      </c>
      <c r="BL697" s="17" t="s">
        <v>168</v>
      </c>
      <c r="BM697" s="17" t="s">
        <v>406</v>
      </c>
    </row>
    <row r="698" spans="2:65" s="1" customFormat="1" ht="86.4">
      <c r="B698" s="31"/>
      <c r="D698" s="152" t="s">
        <v>137</v>
      </c>
      <c r="F698" s="153" t="s">
        <v>407</v>
      </c>
      <c r="I698" s="85"/>
      <c r="L698" s="31"/>
      <c r="M698" s="154"/>
      <c r="N698" s="50"/>
      <c r="O698" s="50"/>
      <c r="P698" s="50"/>
      <c r="Q698" s="50"/>
      <c r="R698" s="50"/>
      <c r="S698" s="50"/>
      <c r="T698" s="51"/>
      <c r="AT698" s="17" t="s">
        <v>137</v>
      </c>
      <c r="AU698" s="17" t="s">
        <v>87</v>
      </c>
    </row>
    <row r="699" spans="2:65" s="1" customFormat="1" ht="22.5" customHeight="1">
      <c r="B699" s="139"/>
      <c r="C699" s="140" t="s">
        <v>408</v>
      </c>
      <c r="D699" s="140" t="s">
        <v>131</v>
      </c>
      <c r="E699" s="141" t="s">
        <v>409</v>
      </c>
      <c r="F699" s="142" t="s">
        <v>410</v>
      </c>
      <c r="G699" s="143" t="s">
        <v>134</v>
      </c>
      <c r="H699" s="144">
        <v>4.9829999999999997</v>
      </c>
      <c r="I699" s="145"/>
      <c r="J699" s="146">
        <f>ROUND(I699*H699,2)</f>
        <v>0</v>
      </c>
      <c r="K699" s="142" t="s">
        <v>135</v>
      </c>
      <c r="L699" s="31"/>
      <c r="M699" s="147" t="s">
        <v>3</v>
      </c>
      <c r="N699" s="148" t="s">
        <v>50</v>
      </c>
      <c r="O699" s="50"/>
      <c r="P699" s="149">
        <f>O699*H699</f>
        <v>0</v>
      </c>
      <c r="Q699" s="149">
        <v>0</v>
      </c>
      <c r="R699" s="149">
        <f>Q699*H699</f>
        <v>0</v>
      </c>
      <c r="S699" s="149">
        <v>0</v>
      </c>
      <c r="T699" s="150">
        <f>S699*H699</f>
        <v>0</v>
      </c>
      <c r="AR699" s="17" t="s">
        <v>168</v>
      </c>
      <c r="AT699" s="17" t="s">
        <v>131</v>
      </c>
      <c r="AU699" s="17" t="s">
        <v>87</v>
      </c>
      <c r="AY699" s="17" t="s">
        <v>128</v>
      </c>
      <c r="BE699" s="151">
        <f>IF(N699="základní",J699,0)</f>
        <v>0</v>
      </c>
      <c r="BF699" s="151">
        <f>IF(N699="snížená",J699,0)</f>
        <v>0</v>
      </c>
      <c r="BG699" s="151">
        <f>IF(N699="zákl. přenesená",J699,0)</f>
        <v>0</v>
      </c>
      <c r="BH699" s="151">
        <f>IF(N699="sníž. přenesená",J699,0)</f>
        <v>0</v>
      </c>
      <c r="BI699" s="151">
        <f>IF(N699="nulová",J699,0)</f>
        <v>0</v>
      </c>
      <c r="BJ699" s="17" t="s">
        <v>22</v>
      </c>
      <c r="BK699" s="151">
        <f>ROUND(I699*H699,2)</f>
        <v>0</v>
      </c>
      <c r="BL699" s="17" t="s">
        <v>168</v>
      </c>
      <c r="BM699" s="17" t="s">
        <v>411</v>
      </c>
    </row>
    <row r="700" spans="2:65" s="1" customFormat="1" ht="86.4">
      <c r="B700" s="31"/>
      <c r="D700" s="152" t="s">
        <v>137</v>
      </c>
      <c r="F700" s="153" t="s">
        <v>407</v>
      </c>
      <c r="I700" s="85"/>
      <c r="L700" s="31"/>
      <c r="M700" s="154"/>
      <c r="N700" s="50"/>
      <c r="O700" s="50"/>
      <c r="P700" s="50"/>
      <c r="Q700" s="50"/>
      <c r="R700" s="50"/>
      <c r="S700" s="50"/>
      <c r="T700" s="51"/>
      <c r="AT700" s="17" t="s">
        <v>137</v>
      </c>
      <c r="AU700" s="17" t="s">
        <v>87</v>
      </c>
    </row>
    <row r="701" spans="2:65" s="10" customFormat="1" ht="22.95" customHeight="1">
      <c r="B701" s="126"/>
      <c r="D701" s="127" t="s">
        <v>78</v>
      </c>
      <c r="E701" s="137" t="s">
        <v>412</v>
      </c>
      <c r="F701" s="137" t="s">
        <v>413</v>
      </c>
      <c r="I701" s="129"/>
      <c r="J701" s="138">
        <f>BK701</f>
        <v>0</v>
      </c>
      <c r="L701" s="126"/>
      <c r="M701" s="131"/>
      <c r="N701" s="132"/>
      <c r="O701" s="132"/>
      <c r="P701" s="133">
        <f>SUM(P702:P752)</f>
        <v>0</v>
      </c>
      <c r="Q701" s="132"/>
      <c r="R701" s="133">
        <f>SUM(R702:R752)</f>
        <v>7.4999999999999997E-3</v>
      </c>
      <c r="S701" s="132"/>
      <c r="T701" s="134">
        <f>SUM(T702:T752)</f>
        <v>0</v>
      </c>
      <c r="AR701" s="127" t="s">
        <v>87</v>
      </c>
      <c r="AT701" s="135" t="s">
        <v>78</v>
      </c>
      <c r="AU701" s="135" t="s">
        <v>22</v>
      </c>
      <c r="AY701" s="127" t="s">
        <v>128</v>
      </c>
      <c r="BK701" s="136">
        <f>SUM(BK702:BK752)</f>
        <v>0</v>
      </c>
    </row>
    <row r="702" spans="2:65" s="1" customFormat="1" ht="16.5" customHeight="1">
      <c r="B702" s="139"/>
      <c r="C702" s="140" t="s">
        <v>414</v>
      </c>
      <c r="D702" s="140" t="s">
        <v>131</v>
      </c>
      <c r="E702" s="141" t="s">
        <v>415</v>
      </c>
      <c r="F702" s="142" t="s">
        <v>416</v>
      </c>
      <c r="G702" s="143" t="s">
        <v>167</v>
      </c>
      <c r="H702" s="144">
        <v>15</v>
      </c>
      <c r="I702" s="145"/>
      <c r="J702" s="146">
        <f>ROUND(I702*H702,2)</f>
        <v>0</v>
      </c>
      <c r="K702" s="142" t="s">
        <v>3</v>
      </c>
      <c r="L702" s="31"/>
      <c r="M702" s="147" t="s">
        <v>3</v>
      </c>
      <c r="N702" s="148" t="s">
        <v>50</v>
      </c>
      <c r="O702" s="50"/>
      <c r="P702" s="149">
        <f>O702*H702</f>
        <v>0</v>
      </c>
      <c r="Q702" s="149">
        <v>5.0000000000000001E-4</v>
      </c>
      <c r="R702" s="149">
        <f>Q702*H702</f>
        <v>7.4999999999999997E-3</v>
      </c>
      <c r="S702" s="149">
        <v>0</v>
      </c>
      <c r="T702" s="150">
        <f>S702*H702</f>
        <v>0</v>
      </c>
      <c r="AR702" s="17" t="s">
        <v>168</v>
      </c>
      <c r="AT702" s="17" t="s">
        <v>131</v>
      </c>
      <c r="AU702" s="17" t="s">
        <v>87</v>
      </c>
      <c r="AY702" s="17" t="s">
        <v>128</v>
      </c>
      <c r="BE702" s="151">
        <f>IF(N702="základní",J702,0)</f>
        <v>0</v>
      </c>
      <c r="BF702" s="151">
        <f>IF(N702="snížená",J702,0)</f>
        <v>0</v>
      </c>
      <c r="BG702" s="151">
        <f>IF(N702="zákl. přenesená",J702,0)</f>
        <v>0</v>
      </c>
      <c r="BH702" s="151">
        <f>IF(N702="sníž. přenesená",J702,0)</f>
        <v>0</v>
      </c>
      <c r="BI702" s="151">
        <f>IF(N702="nulová",J702,0)</f>
        <v>0</v>
      </c>
      <c r="BJ702" s="17" t="s">
        <v>22</v>
      </c>
      <c r="BK702" s="151">
        <f>ROUND(I702*H702,2)</f>
        <v>0</v>
      </c>
      <c r="BL702" s="17" t="s">
        <v>168</v>
      </c>
      <c r="BM702" s="17" t="s">
        <v>417</v>
      </c>
    </row>
    <row r="703" spans="2:65" s="11" customFormat="1">
      <c r="B703" s="155"/>
      <c r="D703" s="152" t="s">
        <v>142</v>
      </c>
      <c r="E703" s="156" t="s">
        <v>3</v>
      </c>
      <c r="F703" s="157" t="s">
        <v>218</v>
      </c>
      <c r="H703" s="156" t="s">
        <v>3</v>
      </c>
      <c r="I703" s="158"/>
      <c r="L703" s="155"/>
      <c r="M703" s="159"/>
      <c r="N703" s="160"/>
      <c r="O703" s="160"/>
      <c r="P703" s="160"/>
      <c r="Q703" s="160"/>
      <c r="R703" s="160"/>
      <c r="S703" s="160"/>
      <c r="T703" s="161"/>
      <c r="AT703" s="156" t="s">
        <v>142</v>
      </c>
      <c r="AU703" s="156" t="s">
        <v>87</v>
      </c>
      <c r="AV703" s="11" t="s">
        <v>22</v>
      </c>
      <c r="AW703" s="11" t="s">
        <v>41</v>
      </c>
      <c r="AX703" s="11" t="s">
        <v>79</v>
      </c>
      <c r="AY703" s="156" t="s">
        <v>128</v>
      </c>
    </row>
    <row r="704" spans="2:65" s="11" customFormat="1">
      <c r="B704" s="155"/>
      <c r="D704" s="152" t="s">
        <v>142</v>
      </c>
      <c r="E704" s="156" t="s">
        <v>3</v>
      </c>
      <c r="F704" s="157" t="s">
        <v>184</v>
      </c>
      <c r="H704" s="156" t="s">
        <v>3</v>
      </c>
      <c r="I704" s="158"/>
      <c r="L704" s="155"/>
      <c r="M704" s="159"/>
      <c r="N704" s="160"/>
      <c r="O704" s="160"/>
      <c r="P704" s="160"/>
      <c r="Q704" s="160"/>
      <c r="R704" s="160"/>
      <c r="S704" s="160"/>
      <c r="T704" s="161"/>
      <c r="AT704" s="156" t="s">
        <v>142</v>
      </c>
      <c r="AU704" s="156" t="s">
        <v>87</v>
      </c>
      <c r="AV704" s="11" t="s">
        <v>22</v>
      </c>
      <c r="AW704" s="11" t="s">
        <v>41</v>
      </c>
      <c r="AX704" s="11" t="s">
        <v>79</v>
      </c>
      <c r="AY704" s="156" t="s">
        <v>128</v>
      </c>
    </row>
    <row r="705" spans="2:65" s="12" customFormat="1">
      <c r="B705" s="162"/>
      <c r="D705" s="152" t="s">
        <v>142</v>
      </c>
      <c r="E705" s="163" t="s">
        <v>3</v>
      </c>
      <c r="F705" s="164" t="s">
        <v>255</v>
      </c>
      <c r="H705" s="165">
        <v>15</v>
      </c>
      <c r="I705" s="166"/>
      <c r="L705" s="162"/>
      <c r="M705" s="167"/>
      <c r="N705" s="168"/>
      <c r="O705" s="168"/>
      <c r="P705" s="168"/>
      <c r="Q705" s="168"/>
      <c r="R705" s="168"/>
      <c r="S705" s="168"/>
      <c r="T705" s="169"/>
      <c r="AT705" s="163" t="s">
        <v>142</v>
      </c>
      <c r="AU705" s="163" t="s">
        <v>87</v>
      </c>
      <c r="AV705" s="12" t="s">
        <v>87</v>
      </c>
      <c r="AW705" s="12" t="s">
        <v>41</v>
      </c>
      <c r="AX705" s="12" t="s">
        <v>79</v>
      </c>
      <c r="AY705" s="163" t="s">
        <v>128</v>
      </c>
    </row>
    <row r="706" spans="2:65" s="13" customFormat="1">
      <c r="B706" s="170"/>
      <c r="D706" s="152" t="s">
        <v>142</v>
      </c>
      <c r="E706" s="171" t="s">
        <v>3</v>
      </c>
      <c r="F706" s="172" t="s">
        <v>145</v>
      </c>
      <c r="H706" s="173">
        <v>15</v>
      </c>
      <c r="I706" s="174"/>
      <c r="L706" s="170"/>
      <c r="M706" s="175"/>
      <c r="N706" s="176"/>
      <c r="O706" s="176"/>
      <c r="P706" s="176"/>
      <c r="Q706" s="176"/>
      <c r="R706" s="176"/>
      <c r="S706" s="176"/>
      <c r="T706" s="177"/>
      <c r="AT706" s="171" t="s">
        <v>142</v>
      </c>
      <c r="AU706" s="171" t="s">
        <v>87</v>
      </c>
      <c r="AV706" s="13" t="s">
        <v>93</v>
      </c>
      <c r="AW706" s="13" t="s">
        <v>41</v>
      </c>
      <c r="AX706" s="13" t="s">
        <v>22</v>
      </c>
      <c r="AY706" s="171" t="s">
        <v>128</v>
      </c>
    </row>
    <row r="707" spans="2:65" s="1" customFormat="1" ht="16.5" customHeight="1">
      <c r="B707" s="139"/>
      <c r="C707" s="140" t="s">
        <v>418</v>
      </c>
      <c r="D707" s="140" t="s">
        <v>131</v>
      </c>
      <c r="E707" s="141" t="s">
        <v>419</v>
      </c>
      <c r="F707" s="142" t="s">
        <v>420</v>
      </c>
      <c r="G707" s="143" t="s">
        <v>250</v>
      </c>
      <c r="H707" s="144">
        <v>422.6</v>
      </c>
      <c r="I707" s="145"/>
      <c r="J707" s="146">
        <f>ROUND(I707*H707,2)</f>
        <v>0</v>
      </c>
      <c r="K707" s="142" t="s">
        <v>135</v>
      </c>
      <c r="L707" s="31"/>
      <c r="M707" s="147" t="s">
        <v>3</v>
      </c>
      <c r="N707" s="148" t="s">
        <v>50</v>
      </c>
      <c r="O707" s="50"/>
      <c r="P707" s="149">
        <f>O707*H707</f>
        <v>0</v>
      </c>
      <c r="Q707" s="149">
        <v>0</v>
      </c>
      <c r="R707" s="149">
        <f>Q707*H707</f>
        <v>0</v>
      </c>
      <c r="S707" s="149">
        <v>0</v>
      </c>
      <c r="T707" s="150">
        <f>S707*H707</f>
        <v>0</v>
      </c>
      <c r="AR707" s="17" t="s">
        <v>168</v>
      </c>
      <c r="AT707" s="17" t="s">
        <v>131</v>
      </c>
      <c r="AU707" s="17" t="s">
        <v>87</v>
      </c>
      <c r="AY707" s="17" t="s">
        <v>128</v>
      </c>
      <c r="BE707" s="151">
        <f>IF(N707="základní",J707,0)</f>
        <v>0</v>
      </c>
      <c r="BF707" s="151">
        <f>IF(N707="snížená",J707,0)</f>
        <v>0</v>
      </c>
      <c r="BG707" s="151">
        <f>IF(N707="zákl. přenesená",J707,0)</f>
        <v>0</v>
      </c>
      <c r="BH707" s="151">
        <f>IF(N707="sníž. přenesená",J707,0)</f>
        <v>0</v>
      </c>
      <c r="BI707" s="151">
        <f>IF(N707="nulová",J707,0)</f>
        <v>0</v>
      </c>
      <c r="BJ707" s="17" t="s">
        <v>22</v>
      </c>
      <c r="BK707" s="151">
        <f>ROUND(I707*H707,2)</f>
        <v>0</v>
      </c>
      <c r="BL707" s="17" t="s">
        <v>168</v>
      </c>
      <c r="BM707" s="17" t="s">
        <v>421</v>
      </c>
    </row>
    <row r="708" spans="2:65" s="11" customFormat="1">
      <c r="B708" s="155"/>
      <c r="D708" s="152" t="s">
        <v>142</v>
      </c>
      <c r="E708" s="156" t="s">
        <v>3</v>
      </c>
      <c r="F708" s="157" t="s">
        <v>170</v>
      </c>
      <c r="H708" s="156" t="s">
        <v>3</v>
      </c>
      <c r="I708" s="158"/>
      <c r="L708" s="155"/>
      <c r="M708" s="159"/>
      <c r="N708" s="160"/>
      <c r="O708" s="160"/>
      <c r="P708" s="160"/>
      <c r="Q708" s="160"/>
      <c r="R708" s="160"/>
      <c r="S708" s="160"/>
      <c r="T708" s="161"/>
      <c r="AT708" s="156" t="s">
        <v>142</v>
      </c>
      <c r="AU708" s="156" t="s">
        <v>87</v>
      </c>
      <c r="AV708" s="11" t="s">
        <v>22</v>
      </c>
      <c r="AW708" s="11" t="s">
        <v>41</v>
      </c>
      <c r="AX708" s="11" t="s">
        <v>79</v>
      </c>
      <c r="AY708" s="156" t="s">
        <v>128</v>
      </c>
    </row>
    <row r="709" spans="2:65" s="11" customFormat="1">
      <c r="B709" s="155"/>
      <c r="D709" s="152" t="s">
        <v>142</v>
      </c>
      <c r="E709" s="156" t="s">
        <v>3</v>
      </c>
      <c r="F709" s="157" t="s">
        <v>171</v>
      </c>
      <c r="H709" s="156" t="s">
        <v>3</v>
      </c>
      <c r="I709" s="158"/>
      <c r="L709" s="155"/>
      <c r="M709" s="159"/>
      <c r="N709" s="160"/>
      <c r="O709" s="160"/>
      <c r="P709" s="160"/>
      <c r="Q709" s="160"/>
      <c r="R709" s="160"/>
      <c r="S709" s="160"/>
      <c r="T709" s="161"/>
      <c r="AT709" s="156" t="s">
        <v>142</v>
      </c>
      <c r="AU709" s="156" t="s">
        <v>87</v>
      </c>
      <c r="AV709" s="11" t="s">
        <v>22</v>
      </c>
      <c r="AW709" s="11" t="s">
        <v>41</v>
      </c>
      <c r="AX709" s="11" t="s">
        <v>79</v>
      </c>
      <c r="AY709" s="156" t="s">
        <v>128</v>
      </c>
    </row>
    <row r="710" spans="2:65" s="12" customFormat="1">
      <c r="B710" s="162"/>
      <c r="D710" s="152" t="s">
        <v>142</v>
      </c>
      <c r="E710" s="163" t="s">
        <v>3</v>
      </c>
      <c r="F710" s="164" t="s">
        <v>252</v>
      </c>
      <c r="H710" s="165">
        <v>20.95</v>
      </c>
      <c r="I710" s="166"/>
      <c r="L710" s="162"/>
      <c r="M710" s="167"/>
      <c r="N710" s="168"/>
      <c r="O710" s="168"/>
      <c r="P710" s="168"/>
      <c r="Q710" s="168"/>
      <c r="R710" s="168"/>
      <c r="S710" s="168"/>
      <c r="T710" s="169"/>
      <c r="AT710" s="163" t="s">
        <v>142</v>
      </c>
      <c r="AU710" s="163" t="s">
        <v>87</v>
      </c>
      <c r="AV710" s="12" t="s">
        <v>87</v>
      </c>
      <c r="AW710" s="12" t="s">
        <v>41</v>
      </c>
      <c r="AX710" s="12" t="s">
        <v>79</v>
      </c>
      <c r="AY710" s="163" t="s">
        <v>128</v>
      </c>
    </row>
    <row r="711" spans="2:65" s="11" customFormat="1">
      <c r="B711" s="155"/>
      <c r="D711" s="152" t="s">
        <v>142</v>
      </c>
      <c r="E711" s="156" t="s">
        <v>3</v>
      </c>
      <c r="F711" s="157" t="s">
        <v>174</v>
      </c>
      <c r="H711" s="156" t="s">
        <v>3</v>
      </c>
      <c r="I711" s="158"/>
      <c r="L711" s="155"/>
      <c r="M711" s="159"/>
      <c r="N711" s="160"/>
      <c r="O711" s="160"/>
      <c r="P711" s="160"/>
      <c r="Q711" s="160"/>
      <c r="R711" s="160"/>
      <c r="S711" s="160"/>
      <c r="T711" s="161"/>
      <c r="AT711" s="156" t="s">
        <v>142</v>
      </c>
      <c r="AU711" s="156" t="s">
        <v>87</v>
      </c>
      <c r="AV711" s="11" t="s">
        <v>22</v>
      </c>
      <c r="AW711" s="11" t="s">
        <v>41</v>
      </c>
      <c r="AX711" s="11" t="s">
        <v>79</v>
      </c>
      <c r="AY711" s="156" t="s">
        <v>128</v>
      </c>
    </row>
    <row r="712" spans="2:65" s="12" customFormat="1">
      <c r="B712" s="162"/>
      <c r="D712" s="152" t="s">
        <v>142</v>
      </c>
      <c r="E712" s="163" t="s">
        <v>3</v>
      </c>
      <c r="F712" s="164" t="s">
        <v>253</v>
      </c>
      <c r="H712" s="165">
        <v>11.5</v>
      </c>
      <c r="I712" s="166"/>
      <c r="L712" s="162"/>
      <c r="M712" s="167"/>
      <c r="N712" s="168"/>
      <c r="O712" s="168"/>
      <c r="P712" s="168"/>
      <c r="Q712" s="168"/>
      <c r="R712" s="168"/>
      <c r="S712" s="168"/>
      <c r="T712" s="169"/>
      <c r="AT712" s="163" t="s">
        <v>142</v>
      </c>
      <c r="AU712" s="163" t="s">
        <v>87</v>
      </c>
      <c r="AV712" s="12" t="s">
        <v>87</v>
      </c>
      <c r="AW712" s="12" t="s">
        <v>41</v>
      </c>
      <c r="AX712" s="12" t="s">
        <v>79</v>
      </c>
      <c r="AY712" s="163" t="s">
        <v>128</v>
      </c>
    </row>
    <row r="713" spans="2:65" s="11" customFormat="1">
      <c r="B713" s="155"/>
      <c r="D713" s="152" t="s">
        <v>142</v>
      </c>
      <c r="E713" s="156" t="s">
        <v>3</v>
      </c>
      <c r="F713" s="157" t="s">
        <v>175</v>
      </c>
      <c r="H713" s="156" t="s">
        <v>3</v>
      </c>
      <c r="I713" s="158"/>
      <c r="L713" s="155"/>
      <c r="M713" s="159"/>
      <c r="N713" s="160"/>
      <c r="O713" s="160"/>
      <c r="P713" s="160"/>
      <c r="Q713" s="160"/>
      <c r="R713" s="160"/>
      <c r="S713" s="160"/>
      <c r="T713" s="161"/>
      <c r="AT713" s="156" t="s">
        <v>142</v>
      </c>
      <c r="AU713" s="156" t="s">
        <v>87</v>
      </c>
      <c r="AV713" s="11" t="s">
        <v>22</v>
      </c>
      <c r="AW713" s="11" t="s">
        <v>41</v>
      </c>
      <c r="AX713" s="11" t="s">
        <v>79</v>
      </c>
      <c r="AY713" s="156" t="s">
        <v>128</v>
      </c>
    </row>
    <row r="714" spans="2:65" s="12" customFormat="1">
      <c r="B714" s="162"/>
      <c r="D714" s="152" t="s">
        <v>142</v>
      </c>
      <c r="E714" s="163" t="s">
        <v>3</v>
      </c>
      <c r="F714" s="164" t="s">
        <v>254</v>
      </c>
      <c r="H714" s="165">
        <v>20</v>
      </c>
      <c r="I714" s="166"/>
      <c r="L714" s="162"/>
      <c r="M714" s="167"/>
      <c r="N714" s="168"/>
      <c r="O714" s="168"/>
      <c r="P714" s="168"/>
      <c r="Q714" s="168"/>
      <c r="R714" s="168"/>
      <c r="S714" s="168"/>
      <c r="T714" s="169"/>
      <c r="AT714" s="163" t="s">
        <v>142</v>
      </c>
      <c r="AU714" s="163" t="s">
        <v>87</v>
      </c>
      <c r="AV714" s="12" t="s">
        <v>87</v>
      </c>
      <c r="AW714" s="12" t="s">
        <v>41</v>
      </c>
      <c r="AX714" s="12" t="s">
        <v>79</v>
      </c>
      <c r="AY714" s="163" t="s">
        <v>128</v>
      </c>
    </row>
    <row r="715" spans="2:65" s="11" customFormat="1">
      <c r="B715" s="155"/>
      <c r="D715" s="152" t="s">
        <v>142</v>
      </c>
      <c r="E715" s="156" t="s">
        <v>3</v>
      </c>
      <c r="F715" s="157" t="s">
        <v>176</v>
      </c>
      <c r="H715" s="156" t="s">
        <v>3</v>
      </c>
      <c r="I715" s="158"/>
      <c r="L715" s="155"/>
      <c r="M715" s="159"/>
      <c r="N715" s="160"/>
      <c r="O715" s="160"/>
      <c r="P715" s="160"/>
      <c r="Q715" s="160"/>
      <c r="R715" s="160"/>
      <c r="S715" s="160"/>
      <c r="T715" s="161"/>
      <c r="AT715" s="156" t="s">
        <v>142</v>
      </c>
      <c r="AU715" s="156" t="s">
        <v>87</v>
      </c>
      <c r="AV715" s="11" t="s">
        <v>22</v>
      </c>
      <c r="AW715" s="11" t="s">
        <v>41</v>
      </c>
      <c r="AX715" s="11" t="s">
        <v>79</v>
      </c>
      <c r="AY715" s="156" t="s">
        <v>128</v>
      </c>
    </row>
    <row r="716" spans="2:65" s="12" customFormat="1">
      <c r="B716" s="162"/>
      <c r="D716" s="152" t="s">
        <v>142</v>
      </c>
      <c r="E716" s="163" t="s">
        <v>3</v>
      </c>
      <c r="F716" s="164" t="s">
        <v>255</v>
      </c>
      <c r="H716" s="165">
        <v>15</v>
      </c>
      <c r="I716" s="166"/>
      <c r="L716" s="162"/>
      <c r="M716" s="167"/>
      <c r="N716" s="168"/>
      <c r="O716" s="168"/>
      <c r="P716" s="168"/>
      <c r="Q716" s="168"/>
      <c r="R716" s="168"/>
      <c r="S716" s="168"/>
      <c r="T716" s="169"/>
      <c r="AT716" s="163" t="s">
        <v>142</v>
      </c>
      <c r="AU716" s="163" t="s">
        <v>87</v>
      </c>
      <c r="AV716" s="12" t="s">
        <v>87</v>
      </c>
      <c r="AW716" s="12" t="s">
        <v>41</v>
      </c>
      <c r="AX716" s="12" t="s">
        <v>79</v>
      </c>
      <c r="AY716" s="163" t="s">
        <v>128</v>
      </c>
    </row>
    <row r="717" spans="2:65" s="11" customFormat="1">
      <c r="B717" s="155"/>
      <c r="D717" s="152" t="s">
        <v>142</v>
      </c>
      <c r="E717" s="156" t="s">
        <v>3</v>
      </c>
      <c r="F717" s="157" t="s">
        <v>177</v>
      </c>
      <c r="H717" s="156" t="s">
        <v>3</v>
      </c>
      <c r="I717" s="158"/>
      <c r="L717" s="155"/>
      <c r="M717" s="159"/>
      <c r="N717" s="160"/>
      <c r="O717" s="160"/>
      <c r="P717" s="160"/>
      <c r="Q717" s="160"/>
      <c r="R717" s="160"/>
      <c r="S717" s="160"/>
      <c r="T717" s="161"/>
      <c r="AT717" s="156" t="s">
        <v>142</v>
      </c>
      <c r="AU717" s="156" t="s">
        <v>87</v>
      </c>
      <c r="AV717" s="11" t="s">
        <v>22</v>
      </c>
      <c r="AW717" s="11" t="s">
        <v>41</v>
      </c>
      <c r="AX717" s="11" t="s">
        <v>79</v>
      </c>
      <c r="AY717" s="156" t="s">
        <v>128</v>
      </c>
    </row>
    <row r="718" spans="2:65" s="12" customFormat="1">
      <c r="B718" s="162"/>
      <c r="D718" s="152" t="s">
        <v>142</v>
      </c>
      <c r="E718" s="163" t="s">
        <v>3</v>
      </c>
      <c r="F718" s="164" t="s">
        <v>256</v>
      </c>
      <c r="H718" s="165">
        <v>16.149999999999999</v>
      </c>
      <c r="I718" s="166"/>
      <c r="L718" s="162"/>
      <c r="M718" s="167"/>
      <c r="N718" s="168"/>
      <c r="O718" s="168"/>
      <c r="P718" s="168"/>
      <c r="Q718" s="168"/>
      <c r="R718" s="168"/>
      <c r="S718" s="168"/>
      <c r="T718" s="169"/>
      <c r="AT718" s="163" t="s">
        <v>142</v>
      </c>
      <c r="AU718" s="163" t="s">
        <v>87</v>
      </c>
      <c r="AV718" s="12" t="s">
        <v>87</v>
      </c>
      <c r="AW718" s="12" t="s">
        <v>41</v>
      </c>
      <c r="AX718" s="12" t="s">
        <v>79</v>
      </c>
      <c r="AY718" s="163" t="s">
        <v>128</v>
      </c>
    </row>
    <row r="719" spans="2:65" s="11" customFormat="1">
      <c r="B719" s="155"/>
      <c r="D719" s="152" t="s">
        <v>142</v>
      </c>
      <c r="E719" s="156" t="s">
        <v>3</v>
      </c>
      <c r="F719" s="157" t="s">
        <v>178</v>
      </c>
      <c r="H719" s="156" t="s">
        <v>3</v>
      </c>
      <c r="I719" s="158"/>
      <c r="L719" s="155"/>
      <c r="M719" s="159"/>
      <c r="N719" s="160"/>
      <c r="O719" s="160"/>
      <c r="P719" s="160"/>
      <c r="Q719" s="160"/>
      <c r="R719" s="160"/>
      <c r="S719" s="160"/>
      <c r="T719" s="161"/>
      <c r="AT719" s="156" t="s">
        <v>142</v>
      </c>
      <c r="AU719" s="156" t="s">
        <v>87</v>
      </c>
      <c r="AV719" s="11" t="s">
        <v>22</v>
      </c>
      <c r="AW719" s="11" t="s">
        <v>41</v>
      </c>
      <c r="AX719" s="11" t="s">
        <v>79</v>
      </c>
      <c r="AY719" s="156" t="s">
        <v>128</v>
      </c>
    </row>
    <row r="720" spans="2:65" s="12" customFormat="1">
      <c r="B720" s="162"/>
      <c r="D720" s="152" t="s">
        <v>142</v>
      </c>
      <c r="E720" s="163" t="s">
        <v>3</v>
      </c>
      <c r="F720" s="164" t="s">
        <v>257</v>
      </c>
      <c r="H720" s="165">
        <v>15.5</v>
      </c>
      <c r="I720" s="166"/>
      <c r="L720" s="162"/>
      <c r="M720" s="167"/>
      <c r="N720" s="168"/>
      <c r="O720" s="168"/>
      <c r="P720" s="168"/>
      <c r="Q720" s="168"/>
      <c r="R720" s="168"/>
      <c r="S720" s="168"/>
      <c r="T720" s="169"/>
      <c r="AT720" s="163" t="s">
        <v>142</v>
      </c>
      <c r="AU720" s="163" t="s">
        <v>87</v>
      </c>
      <c r="AV720" s="12" t="s">
        <v>87</v>
      </c>
      <c r="AW720" s="12" t="s">
        <v>41</v>
      </c>
      <c r="AX720" s="12" t="s">
        <v>79</v>
      </c>
      <c r="AY720" s="163" t="s">
        <v>128</v>
      </c>
    </row>
    <row r="721" spans="2:51" s="11" customFormat="1">
      <c r="B721" s="155"/>
      <c r="D721" s="152" t="s">
        <v>142</v>
      </c>
      <c r="E721" s="156" t="s">
        <v>3</v>
      </c>
      <c r="F721" s="157" t="s">
        <v>179</v>
      </c>
      <c r="H721" s="156" t="s">
        <v>3</v>
      </c>
      <c r="I721" s="158"/>
      <c r="L721" s="155"/>
      <c r="M721" s="159"/>
      <c r="N721" s="160"/>
      <c r="O721" s="160"/>
      <c r="P721" s="160"/>
      <c r="Q721" s="160"/>
      <c r="R721" s="160"/>
      <c r="S721" s="160"/>
      <c r="T721" s="161"/>
      <c r="AT721" s="156" t="s">
        <v>142</v>
      </c>
      <c r="AU721" s="156" t="s">
        <v>87</v>
      </c>
      <c r="AV721" s="11" t="s">
        <v>22</v>
      </c>
      <c r="AW721" s="11" t="s">
        <v>41</v>
      </c>
      <c r="AX721" s="11" t="s">
        <v>79</v>
      </c>
      <c r="AY721" s="156" t="s">
        <v>128</v>
      </c>
    </row>
    <row r="722" spans="2:51" s="12" customFormat="1">
      <c r="B722" s="162"/>
      <c r="D722" s="152" t="s">
        <v>142</v>
      </c>
      <c r="E722" s="163" t="s">
        <v>3</v>
      </c>
      <c r="F722" s="164" t="s">
        <v>258</v>
      </c>
      <c r="H722" s="165">
        <v>31</v>
      </c>
      <c r="I722" s="166"/>
      <c r="L722" s="162"/>
      <c r="M722" s="167"/>
      <c r="N722" s="168"/>
      <c r="O722" s="168"/>
      <c r="P722" s="168"/>
      <c r="Q722" s="168"/>
      <c r="R722" s="168"/>
      <c r="S722" s="168"/>
      <c r="T722" s="169"/>
      <c r="AT722" s="163" t="s">
        <v>142</v>
      </c>
      <c r="AU722" s="163" t="s">
        <v>87</v>
      </c>
      <c r="AV722" s="12" t="s">
        <v>87</v>
      </c>
      <c r="AW722" s="12" t="s">
        <v>41</v>
      </c>
      <c r="AX722" s="12" t="s">
        <v>79</v>
      </c>
      <c r="AY722" s="163" t="s">
        <v>128</v>
      </c>
    </row>
    <row r="723" spans="2:51" s="11" customFormat="1">
      <c r="B723" s="155"/>
      <c r="D723" s="152" t="s">
        <v>142</v>
      </c>
      <c r="E723" s="156" t="s">
        <v>3</v>
      </c>
      <c r="F723" s="157" t="s">
        <v>180</v>
      </c>
      <c r="H723" s="156" t="s">
        <v>3</v>
      </c>
      <c r="I723" s="158"/>
      <c r="L723" s="155"/>
      <c r="M723" s="159"/>
      <c r="N723" s="160"/>
      <c r="O723" s="160"/>
      <c r="P723" s="160"/>
      <c r="Q723" s="160"/>
      <c r="R723" s="160"/>
      <c r="S723" s="160"/>
      <c r="T723" s="161"/>
      <c r="AT723" s="156" t="s">
        <v>142</v>
      </c>
      <c r="AU723" s="156" t="s">
        <v>87</v>
      </c>
      <c r="AV723" s="11" t="s">
        <v>22</v>
      </c>
      <c r="AW723" s="11" t="s">
        <v>41</v>
      </c>
      <c r="AX723" s="11" t="s">
        <v>79</v>
      </c>
      <c r="AY723" s="156" t="s">
        <v>128</v>
      </c>
    </row>
    <row r="724" spans="2:51" s="12" customFormat="1">
      <c r="B724" s="162"/>
      <c r="D724" s="152" t="s">
        <v>142</v>
      </c>
      <c r="E724" s="163" t="s">
        <v>3</v>
      </c>
      <c r="F724" s="164" t="s">
        <v>259</v>
      </c>
      <c r="H724" s="165">
        <v>10.6</v>
      </c>
      <c r="I724" s="166"/>
      <c r="L724" s="162"/>
      <c r="M724" s="167"/>
      <c r="N724" s="168"/>
      <c r="O724" s="168"/>
      <c r="P724" s="168"/>
      <c r="Q724" s="168"/>
      <c r="R724" s="168"/>
      <c r="S724" s="168"/>
      <c r="T724" s="169"/>
      <c r="AT724" s="163" t="s">
        <v>142</v>
      </c>
      <c r="AU724" s="163" t="s">
        <v>87</v>
      </c>
      <c r="AV724" s="12" t="s">
        <v>87</v>
      </c>
      <c r="AW724" s="12" t="s">
        <v>41</v>
      </c>
      <c r="AX724" s="12" t="s">
        <v>79</v>
      </c>
      <c r="AY724" s="163" t="s">
        <v>128</v>
      </c>
    </row>
    <row r="725" spans="2:51" s="11" customFormat="1">
      <c r="B725" s="155"/>
      <c r="D725" s="152" t="s">
        <v>142</v>
      </c>
      <c r="E725" s="156" t="s">
        <v>3</v>
      </c>
      <c r="F725" s="157" t="s">
        <v>181</v>
      </c>
      <c r="H725" s="156" t="s">
        <v>3</v>
      </c>
      <c r="I725" s="158"/>
      <c r="L725" s="155"/>
      <c r="M725" s="159"/>
      <c r="N725" s="160"/>
      <c r="O725" s="160"/>
      <c r="P725" s="160"/>
      <c r="Q725" s="160"/>
      <c r="R725" s="160"/>
      <c r="S725" s="160"/>
      <c r="T725" s="161"/>
      <c r="AT725" s="156" t="s">
        <v>142</v>
      </c>
      <c r="AU725" s="156" t="s">
        <v>87</v>
      </c>
      <c r="AV725" s="11" t="s">
        <v>22</v>
      </c>
      <c r="AW725" s="11" t="s">
        <v>41</v>
      </c>
      <c r="AX725" s="11" t="s">
        <v>79</v>
      </c>
      <c r="AY725" s="156" t="s">
        <v>128</v>
      </c>
    </row>
    <row r="726" spans="2:51" s="12" customFormat="1">
      <c r="B726" s="162"/>
      <c r="D726" s="152" t="s">
        <v>142</v>
      </c>
      <c r="E726" s="163" t="s">
        <v>3</v>
      </c>
      <c r="F726" s="164" t="s">
        <v>260</v>
      </c>
      <c r="H726" s="165">
        <v>14.05</v>
      </c>
      <c r="I726" s="166"/>
      <c r="L726" s="162"/>
      <c r="M726" s="167"/>
      <c r="N726" s="168"/>
      <c r="O726" s="168"/>
      <c r="P726" s="168"/>
      <c r="Q726" s="168"/>
      <c r="R726" s="168"/>
      <c r="S726" s="168"/>
      <c r="T726" s="169"/>
      <c r="AT726" s="163" t="s">
        <v>142</v>
      </c>
      <c r="AU726" s="163" t="s">
        <v>87</v>
      </c>
      <c r="AV726" s="12" t="s">
        <v>87</v>
      </c>
      <c r="AW726" s="12" t="s">
        <v>41</v>
      </c>
      <c r="AX726" s="12" t="s">
        <v>79</v>
      </c>
      <c r="AY726" s="163" t="s">
        <v>128</v>
      </c>
    </row>
    <row r="727" spans="2:51" s="11" customFormat="1">
      <c r="B727" s="155"/>
      <c r="D727" s="152" t="s">
        <v>142</v>
      </c>
      <c r="E727" s="156" t="s">
        <v>3</v>
      </c>
      <c r="F727" s="157" t="s">
        <v>218</v>
      </c>
      <c r="H727" s="156" t="s">
        <v>3</v>
      </c>
      <c r="I727" s="158"/>
      <c r="L727" s="155"/>
      <c r="M727" s="159"/>
      <c r="N727" s="160"/>
      <c r="O727" s="160"/>
      <c r="P727" s="160"/>
      <c r="Q727" s="160"/>
      <c r="R727" s="160"/>
      <c r="S727" s="160"/>
      <c r="T727" s="161"/>
      <c r="AT727" s="156" t="s">
        <v>142</v>
      </c>
      <c r="AU727" s="156" t="s">
        <v>87</v>
      </c>
      <c r="AV727" s="11" t="s">
        <v>22</v>
      </c>
      <c r="AW727" s="11" t="s">
        <v>41</v>
      </c>
      <c r="AX727" s="11" t="s">
        <v>79</v>
      </c>
      <c r="AY727" s="156" t="s">
        <v>128</v>
      </c>
    </row>
    <row r="728" spans="2:51" s="11" customFormat="1">
      <c r="B728" s="155"/>
      <c r="D728" s="152" t="s">
        <v>142</v>
      </c>
      <c r="E728" s="156" t="s">
        <v>3</v>
      </c>
      <c r="F728" s="157" t="s">
        <v>184</v>
      </c>
      <c r="H728" s="156" t="s">
        <v>3</v>
      </c>
      <c r="I728" s="158"/>
      <c r="L728" s="155"/>
      <c r="M728" s="159"/>
      <c r="N728" s="160"/>
      <c r="O728" s="160"/>
      <c r="P728" s="160"/>
      <c r="Q728" s="160"/>
      <c r="R728" s="160"/>
      <c r="S728" s="160"/>
      <c r="T728" s="161"/>
      <c r="AT728" s="156" t="s">
        <v>142</v>
      </c>
      <c r="AU728" s="156" t="s">
        <v>87</v>
      </c>
      <c r="AV728" s="11" t="s">
        <v>22</v>
      </c>
      <c r="AW728" s="11" t="s">
        <v>41</v>
      </c>
      <c r="AX728" s="11" t="s">
        <v>79</v>
      </c>
      <c r="AY728" s="156" t="s">
        <v>128</v>
      </c>
    </row>
    <row r="729" spans="2:51" s="12" customFormat="1">
      <c r="B729" s="162"/>
      <c r="D729" s="152" t="s">
        <v>142</v>
      </c>
      <c r="E729" s="163" t="s">
        <v>3</v>
      </c>
      <c r="F729" s="164" t="s">
        <v>261</v>
      </c>
      <c r="H729" s="165">
        <v>40.9</v>
      </c>
      <c r="I729" s="166"/>
      <c r="L729" s="162"/>
      <c r="M729" s="167"/>
      <c r="N729" s="168"/>
      <c r="O729" s="168"/>
      <c r="P729" s="168"/>
      <c r="Q729" s="168"/>
      <c r="R729" s="168"/>
      <c r="S729" s="168"/>
      <c r="T729" s="169"/>
      <c r="AT729" s="163" t="s">
        <v>142</v>
      </c>
      <c r="AU729" s="163" t="s">
        <v>87</v>
      </c>
      <c r="AV729" s="12" t="s">
        <v>87</v>
      </c>
      <c r="AW729" s="12" t="s">
        <v>41</v>
      </c>
      <c r="AX729" s="12" t="s">
        <v>79</v>
      </c>
      <c r="AY729" s="163" t="s">
        <v>128</v>
      </c>
    </row>
    <row r="730" spans="2:51" s="11" customFormat="1">
      <c r="B730" s="155"/>
      <c r="D730" s="152" t="s">
        <v>142</v>
      </c>
      <c r="E730" s="156" t="s">
        <v>3</v>
      </c>
      <c r="F730" s="157" t="s">
        <v>186</v>
      </c>
      <c r="H730" s="156" t="s">
        <v>3</v>
      </c>
      <c r="I730" s="158"/>
      <c r="L730" s="155"/>
      <c r="M730" s="159"/>
      <c r="N730" s="160"/>
      <c r="O730" s="160"/>
      <c r="P730" s="160"/>
      <c r="Q730" s="160"/>
      <c r="R730" s="160"/>
      <c r="S730" s="160"/>
      <c r="T730" s="161"/>
      <c r="AT730" s="156" t="s">
        <v>142</v>
      </c>
      <c r="AU730" s="156" t="s">
        <v>87</v>
      </c>
      <c r="AV730" s="11" t="s">
        <v>22</v>
      </c>
      <c r="AW730" s="11" t="s">
        <v>41</v>
      </c>
      <c r="AX730" s="11" t="s">
        <v>79</v>
      </c>
      <c r="AY730" s="156" t="s">
        <v>128</v>
      </c>
    </row>
    <row r="731" spans="2:51" s="11" customFormat="1">
      <c r="B731" s="155"/>
      <c r="D731" s="152" t="s">
        <v>142</v>
      </c>
      <c r="E731" s="156" t="s">
        <v>3</v>
      </c>
      <c r="F731" s="157" t="s">
        <v>187</v>
      </c>
      <c r="H731" s="156" t="s">
        <v>3</v>
      </c>
      <c r="I731" s="158"/>
      <c r="L731" s="155"/>
      <c r="M731" s="159"/>
      <c r="N731" s="160"/>
      <c r="O731" s="160"/>
      <c r="P731" s="160"/>
      <c r="Q731" s="160"/>
      <c r="R731" s="160"/>
      <c r="S731" s="160"/>
      <c r="T731" s="161"/>
      <c r="AT731" s="156" t="s">
        <v>142</v>
      </c>
      <c r="AU731" s="156" t="s">
        <v>87</v>
      </c>
      <c r="AV731" s="11" t="s">
        <v>22</v>
      </c>
      <c r="AW731" s="11" t="s">
        <v>41</v>
      </c>
      <c r="AX731" s="11" t="s">
        <v>79</v>
      </c>
      <c r="AY731" s="156" t="s">
        <v>128</v>
      </c>
    </row>
    <row r="732" spans="2:51" s="12" customFormat="1">
      <c r="B732" s="162"/>
      <c r="D732" s="152" t="s">
        <v>142</v>
      </c>
      <c r="E732" s="163" t="s">
        <v>3</v>
      </c>
      <c r="F732" s="164" t="s">
        <v>262</v>
      </c>
      <c r="H732" s="165">
        <v>20.75</v>
      </c>
      <c r="I732" s="166"/>
      <c r="L732" s="162"/>
      <c r="M732" s="167"/>
      <c r="N732" s="168"/>
      <c r="O732" s="168"/>
      <c r="P732" s="168"/>
      <c r="Q732" s="168"/>
      <c r="R732" s="168"/>
      <c r="S732" s="168"/>
      <c r="T732" s="169"/>
      <c r="AT732" s="163" t="s">
        <v>142</v>
      </c>
      <c r="AU732" s="163" t="s">
        <v>87</v>
      </c>
      <c r="AV732" s="12" t="s">
        <v>87</v>
      </c>
      <c r="AW732" s="12" t="s">
        <v>41</v>
      </c>
      <c r="AX732" s="12" t="s">
        <v>79</v>
      </c>
      <c r="AY732" s="163" t="s">
        <v>128</v>
      </c>
    </row>
    <row r="733" spans="2:51" s="11" customFormat="1">
      <c r="B733" s="155"/>
      <c r="D733" s="152" t="s">
        <v>142</v>
      </c>
      <c r="E733" s="156" t="s">
        <v>3</v>
      </c>
      <c r="F733" s="157" t="s">
        <v>189</v>
      </c>
      <c r="H733" s="156" t="s">
        <v>3</v>
      </c>
      <c r="I733" s="158"/>
      <c r="L733" s="155"/>
      <c r="M733" s="159"/>
      <c r="N733" s="160"/>
      <c r="O733" s="160"/>
      <c r="P733" s="160"/>
      <c r="Q733" s="160"/>
      <c r="R733" s="160"/>
      <c r="S733" s="160"/>
      <c r="T733" s="161"/>
      <c r="AT733" s="156" t="s">
        <v>142</v>
      </c>
      <c r="AU733" s="156" t="s">
        <v>87</v>
      </c>
      <c r="AV733" s="11" t="s">
        <v>22</v>
      </c>
      <c r="AW733" s="11" t="s">
        <v>41</v>
      </c>
      <c r="AX733" s="11" t="s">
        <v>79</v>
      </c>
      <c r="AY733" s="156" t="s">
        <v>128</v>
      </c>
    </row>
    <row r="734" spans="2:51" s="12" customFormat="1">
      <c r="B734" s="162"/>
      <c r="D734" s="152" t="s">
        <v>142</v>
      </c>
      <c r="E734" s="163" t="s">
        <v>3</v>
      </c>
      <c r="F734" s="164" t="s">
        <v>263</v>
      </c>
      <c r="H734" s="165">
        <v>23.4</v>
      </c>
      <c r="I734" s="166"/>
      <c r="L734" s="162"/>
      <c r="M734" s="167"/>
      <c r="N734" s="168"/>
      <c r="O734" s="168"/>
      <c r="P734" s="168"/>
      <c r="Q734" s="168"/>
      <c r="R734" s="168"/>
      <c r="S734" s="168"/>
      <c r="T734" s="169"/>
      <c r="AT734" s="163" t="s">
        <v>142</v>
      </c>
      <c r="AU734" s="163" t="s">
        <v>87</v>
      </c>
      <c r="AV734" s="12" t="s">
        <v>87</v>
      </c>
      <c r="AW734" s="12" t="s">
        <v>41</v>
      </c>
      <c r="AX734" s="12" t="s">
        <v>79</v>
      </c>
      <c r="AY734" s="163" t="s">
        <v>128</v>
      </c>
    </row>
    <row r="735" spans="2:51" s="11" customFormat="1">
      <c r="B735" s="155"/>
      <c r="D735" s="152" t="s">
        <v>142</v>
      </c>
      <c r="E735" s="156" t="s">
        <v>3</v>
      </c>
      <c r="F735" s="157" t="s">
        <v>190</v>
      </c>
      <c r="H735" s="156" t="s">
        <v>3</v>
      </c>
      <c r="I735" s="158"/>
      <c r="L735" s="155"/>
      <c r="M735" s="159"/>
      <c r="N735" s="160"/>
      <c r="O735" s="160"/>
      <c r="P735" s="160"/>
      <c r="Q735" s="160"/>
      <c r="R735" s="160"/>
      <c r="S735" s="160"/>
      <c r="T735" s="161"/>
      <c r="AT735" s="156" t="s">
        <v>142</v>
      </c>
      <c r="AU735" s="156" t="s">
        <v>87</v>
      </c>
      <c r="AV735" s="11" t="s">
        <v>22</v>
      </c>
      <c r="AW735" s="11" t="s">
        <v>41</v>
      </c>
      <c r="AX735" s="11" t="s">
        <v>79</v>
      </c>
      <c r="AY735" s="156" t="s">
        <v>128</v>
      </c>
    </row>
    <row r="736" spans="2:51" s="12" customFormat="1">
      <c r="B736" s="162"/>
      <c r="D736" s="152" t="s">
        <v>142</v>
      </c>
      <c r="E736" s="163" t="s">
        <v>3</v>
      </c>
      <c r="F736" s="164" t="s">
        <v>264</v>
      </c>
      <c r="H736" s="165">
        <v>18.399999999999999</v>
      </c>
      <c r="I736" s="166"/>
      <c r="L736" s="162"/>
      <c r="M736" s="167"/>
      <c r="N736" s="168"/>
      <c r="O736" s="168"/>
      <c r="P736" s="168"/>
      <c r="Q736" s="168"/>
      <c r="R736" s="168"/>
      <c r="S736" s="168"/>
      <c r="T736" s="169"/>
      <c r="AT736" s="163" t="s">
        <v>142</v>
      </c>
      <c r="AU736" s="163" t="s">
        <v>87</v>
      </c>
      <c r="AV736" s="12" t="s">
        <v>87</v>
      </c>
      <c r="AW736" s="12" t="s">
        <v>41</v>
      </c>
      <c r="AX736" s="12" t="s">
        <v>79</v>
      </c>
      <c r="AY736" s="163" t="s">
        <v>128</v>
      </c>
    </row>
    <row r="737" spans="2:65" s="11" customFormat="1">
      <c r="B737" s="155"/>
      <c r="D737" s="152" t="s">
        <v>142</v>
      </c>
      <c r="E737" s="156" t="s">
        <v>3</v>
      </c>
      <c r="F737" s="157" t="s">
        <v>191</v>
      </c>
      <c r="H737" s="156" t="s">
        <v>3</v>
      </c>
      <c r="I737" s="158"/>
      <c r="L737" s="155"/>
      <c r="M737" s="159"/>
      <c r="N737" s="160"/>
      <c r="O737" s="160"/>
      <c r="P737" s="160"/>
      <c r="Q737" s="160"/>
      <c r="R737" s="160"/>
      <c r="S737" s="160"/>
      <c r="T737" s="161"/>
      <c r="AT737" s="156" t="s">
        <v>142</v>
      </c>
      <c r="AU737" s="156" t="s">
        <v>87</v>
      </c>
      <c r="AV737" s="11" t="s">
        <v>22</v>
      </c>
      <c r="AW737" s="11" t="s">
        <v>41</v>
      </c>
      <c r="AX737" s="11" t="s">
        <v>79</v>
      </c>
      <c r="AY737" s="156" t="s">
        <v>128</v>
      </c>
    </row>
    <row r="738" spans="2:65" s="12" customFormat="1">
      <c r="B738" s="162"/>
      <c r="D738" s="152" t="s">
        <v>142</v>
      </c>
      <c r="E738" s="163" t="s">
        <v>3</v>
      </c>
      <c r="F738" s="164" t="s">
        <v>265</v>
      </c>
      <c r="H738" s="165">
        <v>21.45</v>
      </c>
      <c r="I738" s="166"/>
      <c r="L738" s="162"/>
      <c r="M738" s="167"/>
      <c r="N738" s="168"/>
      <c r="O738" s="168"/>
      <c r="P738" s="168"/>
      <c r="Q738" s="168"/>
      <c r="R738" s="168"/>
      <c r="S738" s="168"/>
      <c r="T738" s="169"/>
      <c r="AT738" s="163" t="s">
        <v>142</v>
      </c>
      <c r="AU738" s="163" t="s">
        <v>87</v>
      </c>
      <c r="AV738" s="12" t="s">
        <v>87</v>
      </c>
      <c r="AW738" s="12" t="s">
        <v>41</v>
      </c>
      <c r="AX738" s="12" t="s">
        <v>79</v>
      </c>
      <c r="AY738" s="163" t="s">
        <v>128</v>
      </c>
    </row>
    <row r="739" spans="2:65" s="11" customFormat="1">
      <c r="B739" s="155"/>
      <c r="D739" s="152" t="s">
        <v>142</v>
      </c>
      <c r="E739" s="156" t="s">
        <v>3</v>
      </c>
      <c r="F739" s="157" t="s">
        <v>192</v>
      </c>
      <c r="H739" s="156" t="s">
        <v>3</v>
      </c>
      <c r="I739" s="158"/>
      <c r="L739" s="155"/>
      <c r="M739" s="159"/>
      <c r="N739" s="160"/>
      <c r="O739" s="160"/>
      <c r="P739" s="160"/>
      <c r="Q739" s="160"/>
      <c r="R739" s="160"/>
      <c r="S739" s="160"/>
      <c r="T739" s="161"/>
      <c r="AT739" s="156" t="s">
        <v>142</v>
      </c>
      <c r="AU739" s="156" t="s">
        <v>87</v>
      </c>
      <c r="AV739" s="11" t="s">
        <v>22</v>
      </c>
      <c r="AW739" s="11" t="s">
        <v>41</v>
      </c>
      <c r="AX739" s="11" t="s">
        <v>79</v>
      </c>
      <c r="AY739" s="156" t="s">
        <v>128</v>
      </c>
    </row>
    <row r="740" spans="2:65" s="12" customFormat="1">
      <c r="B740" s="162"/>
      <c r="D740" s="152" t="s">
        <v>142</v>
      </c>
      <c r="E740" s="163" t="s">
        <v>3</v>
      </c>
      <c r="F740" s="164" t="s">
        <v>266</v>
      </c>
      <c r="H740" s="165">
        <v>16.399999999999999</v>
      </c>
      <c r="I740" s="166"/>
      <c r="L740" s="162"/>
      <c r="M740" s="167"/>
      <c r="N740" s="168"/>
      <c r="O740" s="168"/>
      <c r="P740" s="168"/>
      <c r="Q740" s="168"/>
      <c r="R740" s="168"/>
      <c r="S740" s="168"/>
      <c r="T740" s="169"/>
      <c r="AT740" s="163" t="s">
        <v>142</v>
      </c>
      <c r="AU740" s="163" t="s">
        <v>87</v>
      </c>
      <c r="AV740" s="12" t="s">
        <v>87</v>
      </c>
      <c r="AW740" s="12" t="s">
        <v>41</v>
      </c>
      <c r="AX740" s="12" t="s">
        <v>79</v>
      </c>
      <c r="AY740" s="163" t="s">
        <v>128</v>
      </c>
    </row>
    <row r="741" spans="2:65" s="11" customFormat="1">
      <c r="B741" s="155"/>
      <c r="D741" s="152" t="s">
        <v>142</v>
      </c>
      <c r="E741" s="156" t="s">
        <v>3</v>
      </c>
      <c r="F741" s="157" t="s">
        <v>193</v>
      </c>
      <c r="H741" s="156" t="s">
        <v>3</v>
      </c>
      <c r="I741" s="158"/>
      <c r="L741" s="155"/>
      <c r="M741" s="159"/>
      <c r="N741" s="160"/>
      <c r="O741" s="160"/>
      <c r="P741" s="160"/>
      <c r="Q741" s="160"/>
      <c r="R741" s="160"/>
      <c r="S741" s="160"/>
      <c r="T741" s="161"/>
      <c r="AT741" s="156" t="s">
        <v>142</v>
      </c>
      <c r="AU741" s="156" t="s">
        <v>87</v>
      </c>
      <c r="AV741" s="11" t="s">
        <v>22</v>
      </c>
      <c r="AW741" s="11" t="s">
        <v>41</v>
      </c>
      <c r="AX741" s="11" t="s">
        <v>79</v>
      </c>
      <c r="AY741" s="156" t="s">
        <v>128</v>
      </c>
    </row>
    <row r="742" spans="2:65" s="11" customFormat="1">
      <c r="B742" s="155"/>
      <c r="D742" s="152" t="s">
        <v>142</v>
      </c>
      <c r="E742" s="156" t="s">
        <v>3</v>
      </c>
      <c r="F742" s="157" t="s">
        <v>267</v>
      </c>
      <c r="H742" s="156" t="s">
        <v>3</v>
      </c>
      <c r="I742" s="158"/>
      <c r="L742" s="155"/>
      <c r="M742" s="159"/>
      <c r="N742" s="160"/>
      <c r="O742" s="160"/>
      <c r="P742" s="160"/>
      <c r="Q742" s="160"/>
      <c r="R742" s="160"/>
      <c r="S742" s="160"/>
      <c r="T742" s="161"/>
      <c r="AT742" s="156" t="s">
        <v>142</v>
      </c>
      <c r="AU742" s="156" t="s">
        <v>87</v>
      </c>
      <c r="AV742" s="11" t="s">
        <v>22</v>
      </c>
      <c r="AW742" s="11" t="s">
        <v>41</v>
      </c>
      <c r="AX742" s="11" t="s">
        <v>79</v>
      </c>
      <c r="AY742" s="156" t="s">
        <v>128</v>
      </c>
    </row>
    <row r="743" spans="2:65" s="12" customFormat="1">
      <c r="B743" s="162"/>
      <c r="D743" s="152" t="s">
        <v>142</v>
      </c>
      <c r="E743" s="163" t="s">
        <v>3</v>
      </c>
      <c r="F743" s="164" t="s">
        <v>268</v>
      </c>
      <c r="H743" s="165">
        <v>100.35</v>
      </c>
      <c r="I743" s="166"/>
      <c r="L743" s="162"/>
      <c r="M743" s="167"/>
      <c r="N743" s="168"/>
      <c r="O743" s="168"/>
      <c r="P743" s="168"/>
      <c r="Q743" s="168"/>
      <c r="R743" s="168"/>
      <c r="S743" s="168"/>
      <c r="T743" s="169"/>
      <c r="AT743" s="163" t="s">
        <v>142</v>
      </c>
      <c r="AU743" s="163" t="s">
        <v>87</v>
      </c>
      <c r="AV743" s="12" t="s">
        <v>87</v>
      </c>
      <c r="AW743" s="12" t="s">
        <v>41</v>
      </c>
      <c r="AX743" s="12" t="s">
        <v>79</v>
      </c>
      <c r="AY743" s="163" t="s">
        <v>128</v>
      </c>
    </row>
    <row r="744" spans="2:65" s="11" customFormat="1">
      <c r="B744" s="155"/>
      <c r="D744" s="152" t="s">
        <v>142</v>
      </c>
      <c r="E744" s="156" t="s">
        <v>3</v>
      </c>
      <c r="F744" s="157" t="s">
        <v>269</v>
      </c>
      <c r="H744" s="156" t="s">
        <v>3</v>
      </c>
      <c r="I744" s="158"/>
      <c r="L744" s="155"/>
      <c r="M744" s="159"/>
      <c r="N744" s="160"/>
      <c r="O744" s="160"/>
      <c r="P744" s="160"/>
      <c r="Q744" s="160"/>
      <c r="R744" s="160"/>
      <c r="S744" s="160"/>
      <c r="T744" s="161"/>
      <c r="AT744" s="156" t="s">
        <v>142</v>
      </c>
      <c r="AU744" s="156" t="s">
        <v>87</v>
      </c>
      <c r="AV744" s="11" t="s">
        <v>22</v>
      </c>
      <c r="AW744" s="11" t="s">
        <v>41</v>
      </c>
      <c r="AX744" s="11" t="s">
        <v>79</v>
      </c>
      <c r="AY744" s="156" t="s">
        <v>128</v>
      </c>
    </row>
    <row r="745" spans="2:65" s="12" customFormat="1">
      <c r="B745" s="162"/>
      <c r="D745" s="152" t="s">
        <v>142</v>
      </c>
      <c r="E745" s="163" t="s">
        <v>3</v>
      </c>
      <c r="F745" s="164" t="s">
        <v>270</v>
      </c>
      <c r="H745" s="165">
        <v>6.7</v>
      </c>
      <c r="I745" s="166"/>
      <c r="L745" s="162"/>
      <c r="M745" s="167"/>
      <c r="N745" s="168"/>
      <c r="O745" s="168"/>
      <c r="P745" s="168"/>
      <c r="Q745" s="168"/>
      <c r="R745" s="168"/>
      <c r="S745" s="168"/>
      <c r="T745" s="169"/>
      <c r="AT745" s="163" t="s">
        <v>142</v>
      </c>
      <c r="AU745" s="163" t="s">
        <v>87</v>
      </c>
      <c r="AV745" s="12" t="s">
        <v>87</v>
      </c>
      <c r="AW745" s="12" t="s">
        <v>41</v>
      </c>
      <c r="AX745" s="12" t="s">
        <v>79</v>
      </c>
      <c r="AY745" s="163" t="s">
        <v>128</v>
      </c>
    </row>
    <row r="746" spans="2:65" s="11" customFormat="1">
      <c r="B746" s="155"/>
      <c r="D746" s="152" t="s">
        <v>142</v>
      </c>
      <c r="E746" s="156" t="s">
        <v>3</v>
      </c>
      <c r="F746" s="157" t="s">
        <v>271</v>
      </c>
      <c r="H746" s="156" t="s">
        <v>3</v>
      </c>
      <c r="I746" s="158"/>
      <c r="L746" s="155"/>
      <c r="M746" s="159"/>
      <c r="N746" s="160"/>
      <c r="O746" s="160"/>
      <c r="P746" s="160"/>
      <c r="Q746" s="160"/>
      <c r="R746" s="160"/>
      <c r="S746" s="160"/>
      <c r="T746" s="161"/>
      <c r="AT746" s="156" t="s">
        <v>142</v>
      </c>
      <c r="AU746" s="156" t="s">
        <v>87</v>
      </c>
      <c r="AV746" s="11" t="s">
        <v>22</v>
      </c>
      <c r="AW746" s="11" t="s">
        <v>41</v>
      </c>
      <c r="AX746" s="11" t="s">
        <v>79</v>
      </c>
      <c r="AY746" s="156" t="s">
        <v>128</v>
      </c>
    </row>
    <row r="747" spans="2:65" s="12" customFormat="1">
      <c r="B747" s="162"/>
      <c r="D747" s="152" t="s">
        <v>142</v>
      </c>
      <c r="E747" s="163" t="s">
        <v>3</v>
      </c>
      <c r="F747" s="164" t="s">
        <v>272</v>
      </c>
      <c r="H747" s="165">
        <v>19.5</v>
      </c>
      <c r="I747" s="166"/>
      <c r="L747" s="162"/>
      <c r="M747" s="167"/>
      <c r="N747" s="168"/>
      <c r="O747" s="168"/>
      <c r="P747" s="168"/>
      <c r="Q747" s="168"/>
      <c r="R747" s="168"/>
      <c r="S747" s="168"/>
      <c r="T747" s="169"/>
      <c r="AT747" s="163" t="s">
        <v>142</v>
      </c>
      <c r="AU747" s="163" t="s">
        <v>87</v>
      </c>
      <c r="AV747" s="12" t="s">
        <v>87</v>
      </c>
      <c r="AW747" s="12" t="s">
        <v>41</v>
      </c>
      <c r="AX747" s="12" t="s">
        <v>79</v>
      </c>
      <c r="AY747" s="163" t="s">
        <v>128</v>
      </c>
    </row>
    <row r="748" spans="2:65" s="13" customFormat="1">
      <c r="B748" s="170"/>
      <c r="D748" s="152" t="s">
        <v>142</v>
      </c>
      <c r="E748" s="171" t="s">
        <v>3</v>
      </c>
      <c r="F748" s="172" t="s">
        <v>145</v>
      </c>
      <c r="H748" s="173">
        <v>422.59999999999997</v>
      </c>
      <c r="I748" s="174"/>
      <c r="L748" s="170"/>
      <c r="M748" s="175"/>
      <c r="N748" s="176"/>
      <c r="O748" s="176"/>
      <c r="P748" s="176"/>
      <c r="Q748" s="176"/>
      <c r="R748" s="176"/>
      <c r="S748" s="176"/>
      <c r="T748" s="177"/>
      <c r="AT748" s="171" t="s">
        <v>142</v>
      </c>
      <c r="AU748" s="171" t="s">
        <v>87</v>
      </c>
      <c r="AV748" s="13" t="s">
        <v>93</v>
      </c>
      <c r="AW748" s="13" t="s">
        <v>41</v>
      </c>
      <c r="AX748" s="13" t="s">
        <v>22</v>
      </c>
      <c r="AY748" s="171" t="s">
        <v>128</v>
      </c>
    </row>
    <row r="749" spans="2:65" s="1" customFormat="1" ht="22.5" customHeight="1">
      <c r="B749" s="139"/>
      <c r="C749" s="140" t="s">
        <v>422</v>
      </c>
      <c r="D749" s="140" t="s">
        <v>131</v>
      </c>
      <c r="E749" s="141" t="s">
        <v>423</v>
      </c>
      <c r="F749" s="142" t="s">
        <v>424</v>
      </c>
      <c r="G749" s="143" t="s">
        <v>202</v>
      </c>
      <c r="H749" s="178"/>
      <c r="I749" s="145"/>
      <c r="J749" s="146">
        <f>ROUND(I749*H749,2)</f>
        <v>0</v>
      </c>
      <c r="K749" s="142" t="s">
        <v>135</v>
      </c>
      <c r="L749" s="31"/>
      <c r="M749" s="147" t="s">
        <v>3</v>
      </c>
      <c r="N749" s="148" t="s">
        <v>50</v>
      </c>
      <c r="O749" s="50"/>
      <c r="P749" s="149">
        <f>O749*H749</f>
        <v>0</v>
      </c>
      <c r="Q749" s="149">
        <v>0</v>
      </c>
      <c r="R749" s="149">
        <f>Q749*H749</f>
        <v>0</v>
      </c>
      <c r="S749" s="149">
        <v>0</v>
      </c>
      <c r="T749" s="150">
        <f>S749*H749</f>
        <v>0</v>
      </c>
      <c r="AR749" s="17" t="s">
        <v>168</v>
      </c>
      <c r="AT749" s="17" t="s">
        <v>131</v>
      </c>
      <c r="AU749" s="17" t="s">
        <v>87</v>
      </c>
      <c r="AY749" s="17" t="s">
        <v>128</v>
      </c>
      <c r="BE749" s="151">
        <f>IF(N749="základní",J749,0)</f>
        <v>0</v>
      </c>
      <c r="BF749" s="151">
        <f>IF(N749="snížená",J749,0)</f>
        <v>0</v>
      </c>
      <c r="BG749" s="151">
        <f>IF(N749="zákl. přenesená",J749,0)</f>
        <v>0</v>
      </c>
      <c r="BH749" s="151">
        <f>IF(N749="sníž. přenesená",J749,0)</f>
        <v>0</v>
      </c>
      <c r="BI749" s="151">
        <f>IF(N749="nulová",J749,0)</f>
        <v>0</v>
      </c>
      <c r="BJ749" s="17" t="s">
        <v>22</v>
      </c>
      <c r="BK749" s="151">
        <f>ROUND(I749*H749,2)</f>
        <v>0</v>
      </c>
      <c r="BL749" s="17" t="s">
        <v>168</v>
      </c>
      <c r="BM749" s="17" t="s">
        <v>425</v>
      </c>
    </row>
    <row r="750" spans="2:65" s="1" customFormat="1" ht="86.4">
      <c r="B750" s="31"/>
      <c r="D750" s="152" t="s">
        <v>137</v>
      </c>
      <c r="F750" s="153" t="s">
        <v>204</v>
      </c>
      <c r="I750" s="85"/>
      <c r="L750" s="31"/>
      <c r="M750" s="154"/>
      <c r="N750" s="50"/>
      <c r="O750" s="50"/>
      <c r="P750" s="50"/>
      <c r="Q750" s="50"/>
      <c r="R750" s="50"/>
      <c r="S750" s="50"/>
      <c r="T750" s="51"/>
      <c r="AT750" s="17" t="s">
        <v>137</v>
      </c>
      <c r="AU750" s="17" t="s">
        <v>87</v>
      </c>
    </row>
    <row r="751" spans="2:65" s="1" customFormat="1" ht="22.5" customHeight="1">
      <c r="B751" s="139"/>
      <c r="C751" s="140" t="s">
        <v>426</v>
      </c>
      <c r="D751" s="140" t="s">
        <v>131</v>
      </c>
      <c r="E751" s="141" t="s">
        <v>427</v>
      </c>
      <c r="F751" s="142" t="s">
        <v>428</v>
      </c>
      <c r="G751" s="143" t="s">
        <v>202</v>
      </c>
      <c r="H751" s="178"/>
      <c r="I751" s="145"/>
      <c r="J751" s="146">
        <f>ROUND(I751*H751,2)</f>
        <v>0</v>
      </c>
      <c r="K751" s="142" t="s">
        <v>135</v>
      </c>
      <c r="L751" s="31"/>
      <c r="M751" s="147" t="s">
        <v>3</v>
      </c>
      <c r="N751" s="148" t="s">
        <v>50</v>
      </c>
      <c r="O751" s="50"/>
      <c r="P751" s="149">
        <f>O751*H751</f>
        <v>0</v>
      </c>
      <c r="Q751" s="149">
        <v>0</v>
      </c>
      <c r="R751" s="149">
        <f>Q751*H751</f>
        <v>0</v>
      </c>
      <c r="S751" s="149">
        <v>0</v>
      </c>
      <c r="T751" s="150">
        <f>S751*H751</f>
        <v>0</v>
      </c>
      <c r="AR751" s="17" t="s">
        <v>168</v>
      </c>
      <c r="AT751" s="17" t="s">
        <v>131</v>
      </c>
      <c r="AU751" s="17" t="s">
        <v>87</v>
      </c>
      <c r="AY751" s="17" t="s">
        <v>128</v>
      </c>
      <c r="BE751" s="151">
        <f>IF(N751="základní",J751,0)</f>
        <v>0</v>
      </c>
      <c r="BF751" s="151">
        <f>IF(N751="snížená",J751,0)</f>
        <v>0</v>
      </c>
      <c r="BG751" s="151">
        <f>IF(N751="zákl. přenesená",J751,0)</f>
        <v>0</v>
      </c>
      <c r="BH751" s="151">
        <f>IF(N751="sníž. přenesená",J751,0)</f>
        <v>0</v>
      </c>
      <c r="BI751" s="151">
        <f>IF(N751="nulová",J751,0)</f>
        <v>0</v>
      </c>
      <c r="BJ751" s="17" t="s">
        <v>22</v>
      </c>
      <c r="BK751" s="151">
        <f>ROUND(I751*H751,2)</f>
        <v>0</v>
      </c>
      <c r="BL751" s="17" t="s">
        <v>168</v>
      </c>
      <c r="BM751" s="17" t="s">
        <v>429</v>
      </c>
    </row>
    <row r="752" spans="2:65" s="1" customFormat="1" ht="86.4">
      <c r="B752" s="31"/>
      <c r="D752" s="152" t="s">
        <v>137</v>
      </c>
      <c r="F752" s="153" t="s">
        <v>204</v>
      </c>
      <c r="I752" s="85"/>
      <c r="L752" s="31"/>
      <c r="M752" s="189"/>
      <c r="N752" s="190"/>
      <c r="O752" s="190"/>
      <c r="P752" s="190"/>
      <c r="Q752" s="190"/>
      <c r="R752" s="190"/>
      <c r="S752" s="190"/>
      <c r="T752" s="191"/>
      <c r="AT752" s="17" t="s">
        <v>137</v>
      </c>
      <c r="AU752" s="17" t="s">
        <v>87</v>
      </c>
    </row>
    <row r="753" spans="2:12" s="1" customFormat="1" ht="6.9" customHeight="1">
      <c r="B753" s="40"/>
      <c r="C753" s="41"/>
      <c r="D753" s="41"/>
      <c r="E753" s="41"/>
      <c r="F753" s="41"/>
      <c r="G753" s="41"/>
      <c r="H753" s="41"/>
      <c r="I753" s="101"/>
      <c r="J753" s="41"/>
      <c r="K753" s="41"/>
      <c r="L753" s="31"/>
    </row>
  </sheetData>
  <autoFilter ref="C84:K752"/>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473"/>
  <sheetViews>
    <sheetView showGridLines="0" workbookViewId="0"/>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8.7109375" customWidth="1"/>
    <col min="8" max="8" width="11.140625" customWidth="1"/>
    <col min="9" max="9" width="14.140625" style="83" customWidth="1"/>
    <col min="10" max="10" width="23.42578125" customWidth="1"/>
    <col min="11" max="11" width="15.425781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91" t="s">
        <v>6</v>
      </c>
      <c r="M2" s="292"/>
      <c r="N2" s="292"/>
      <c r="O2" s="292"/>
      <c r="P2" s="292"/>
      <c r="Q2" s="292"/>
      <c r="R2" s="292"/>
      <c r="S2" s="292"/>
      <c r="T2" s="292"/>
      <c r="U2" s="292"/>
      <c r="V2" s="292"/>
      <c r="AT2" s="17" t="s">
        <v>89</v>
      </c>
    </row>
    <row r="3" spans="2:46" ht="6.9" customHeight="1">
      <c r="B3" s="18"/>
      <c r="C3" s="19"/>
      <c r="D3" s="19"/>
      <c r="E3" s="19"/>
      <c r="F3" s="19"/>
      <c r="G3" s="19"/>
      <c r="H3" s="19"/>
      <c r="I3" s="84"/>
      <c r="J3" s="19"/>
      <c r="K3" s="19"/>
      <c r="L3" s="20"/>
      <c r="AT3" s="17" t="s">
        <v>87</v>
      </c>
    </row>
    <row r="4" spans="2:46" ht="24.9" customHeight="1">
      <c r="B4" s="20"/>
      <c r="D4" s="21" t="s">
        <v>99</v>
      </c>
      <c r="L4" s="20"/>
      <c r="M4" s="22" t="s">
        <v>11</v>
      </c>
      <c r="AT4" s="17" t="s">
        <v>4</v>
      </c>
    </row>
    <row r="5" spans="2:46" ht="6.9" customHeight="1">
      <c r="B5" s="20"/>
      <c r="L5" s="20"/>
    </row>
    <row r="6" spans="2:46" ht="12" customHeight="1">
      <c r="B6" s="20"/>
      <c r="D6" s="26" t="s">
        <v>17</v>
      </c>
      <c r="L6" s="20"/>
    </row>
    <row r="7" spans="2:46" ht="16.5" customHeight="1">
      <c r="B7" s="20"/>
      <c r="E7" s="320" t="str">
        <f>'Rekapitulace stavby'!K6</f>
        <v>Výměna podlahové krytiny z pvc - nemocnice Rychnov nad Kněžnou, Náchod, Broumov</v>
      </c>
      <c r="F7" s="321"/>
      <c r="G7" s="321"/>
      <c r="H7" s="321"/>
      <c r="L7" s="20"/>
    </row>
    <row r="8" spans="2:46" s="1" customFormat="1" ht="12" customHeight="1">
      <c r="B8" s="31"/>
      <c r="D8" s="26" t="s">
        <v>100</v>
      </c>
      <c r="I8" s="85"/>
      <c r="L8" s="31"/>
    </row>
    <row r="9" spans="2:46" s="1" customFormat="1" ht="36.9" customHeight="1">
      <c r="B9" s="31"/>
      <c r="E9" s="304" t="s">
        <v>430</v>
      </c>
      <c r="F9" s="303"/>
      <c r="G9" s="303"/>
      <c r="H9" s="303"/>
      <c r="I9" s="85"/>
      <c r="L9" s="31"/>
    </row>
    <row r="10" spans="2:46" s="1" customFormat="1">
      <c r="B10" s="31"/>
      <c r="I10" s="85"/>
      <c r="L10" s="31"/>
    </row>
    <row r="11" spans="2:46" s="1" customFormat="1" ht="12" customHeight="1">
      <c r="B11" s="31"/>
      <c r="D11" s="26" t="s">
        <v>20</v>
      </c>
      <c r="F11" s="17" t="s">
        <v>3</v>
      </c>
      <c r="I11" s="86" t="s">
        <v>21</v>
      </c>
      <c r="J11" s="17" t="s">
        <v>3</v>
      </c>
      <c r="L11" s="31"/>
    </row>
    <row r="12" spans="2:46" s="1" customFormat="1" ht="12" customHeight="1">
      <c r="B12" s="31"/>
      <c r="D12" s="26" t="s">
        <v>23</v>
      </c>
      <c r="F12" s="17" t="s">
        <v>431</v>
      </c>
      <c r="I12" s="86" t="s">
        <v>25</v>
      </c>
      <c r="J12" s="47" t="str">
        <f>'Rekapitulace stavby'!AN8</f>
        <v>19. 5. 2020</v>
      </c>
      <c r="L12" s="31"/>
    </row>
    <row r="13" spans="2:46" s="1" customFormat="1" ht="10.95" customHeight="1">
      <c r="B13" s="31"/>
      <c r="I13" s="85"/>
      <c r="L13" s="31"/>
    </row>
    <row r="14" spans="2:46" s="1" customFormat="1" ht="12" customHeight="1">
      <c r="B14" s="31"/>
      <c r="D14" s="26" t="s">
        <v>29</v>
      </c>
      <c r="I14" s="86" t="s">
        <v>30</v>
      </c>
      <c r="J14" s="17" t="s">
        <v>31</v>
      </c>
      <c r="L14" s="31"/>
    </row>
    <row r="15" spans="2:46" s="1" customFormat="1" ht="18" customHeight="1">
      <c r="B15" s="31"/>
      <c r="E15" s="17" t="s">
        <v>32</v>
      </c>
      <c r="I15" s="86" t="s">
        <v>33</v>
      </c>
      <c r="J15" s="17" t="s">
        <v>34</v>
      </c>
      <c r="L15" s="31"/>
    </row>
    <row r="16" spans="2:46" s="1" customFormat="1" ht="6.9" customHeight="1">
      <c r="B16" s="31"/>
      <c r="I16" s="85"/>
      <c r="L16" s="31"/>
    </row>
    <row r="17" spans="2:12" s="1" customFormat="1" ht="12" customHeight="1">
      <c r="B17" s="31"/>
      <c r="D17" s="26" t="s">
        <v>35</v>
      </c>
      <c r="I17" s="86" t="s">
        <v>30</v>
      </c>
      <c r="J17" s="27" t="str">
        <f>'Rekapitulace stavby'!AN13</f>
        <v>Vyplň údaj</v>
      </c>
      <c r="L17" s="31"/>
    </row>
    <row r="18" spans="2:12" s="1" customFormat="1" ht="18" customHeight="1">
      <c r="B18" s="31"/>
      <c r="E18" s="322" t="str">
        <f>'Rekapitulace stavby'!E14</f>
        <v>Vyplň údaj</v>
      </c>
      <c r="F18" s="293"/>
      <c r="G18" s="293"/>
      <c r="H18" s="293"/>
      <c r="I18" s="86" t="s">
        <v>33</v>
      </c>
      <c r="J18" s="27" t="str">
        <f>'Rekapitulace stavby'!AN14</f>
        <v>Vyplň údaj</v>
      </c>
      <c r="L18" s="31"/>
    </row>
    <row r="19" spans="2:12" s="1" customFormat="1" ht="6.9" customHeight="1">
      <c r="B19" s="31"/>
      <c r="I19" s="85"/>
      <c r="L19" s="31"/>
    </row>
    <row r="20" spans="2:12" s="1" customFormat="1" ht="12" customHeight="1">
      <c r="B20" s="31"/>
      <c r="D20" s="26" t="s">
        <v>37</v>
      </c>
      <c r="I20" s="86" t="s">
        <v>30</v>
      </c>
      <c r="J20" s="17" t="s">
        <v>38</v>
      </c>
      <c r="L20" s="31"/>
    </row>
    <row r="21" spans="2:12" s="1" customFormat="1" ht="18" customHeight="1">
      <c r="B21" s="31"/>
      <c r="E21" s="17" t="s">
        <v>39</v>
      </c>
      <c r="I21" s="86" t="s">
        <v>33</v>
      </c>
      <c r="J21" s="17" t="s">
        <v>40</v>
      </c>
      <c r="L21" s="31"/>
    </row>
    <row r="22" spans="2:12" s="1" customFormat="1" ht="6.9" customHeight="1">
      <c r="B22" s="31"/>
      <c r="I22" s="85"/>
      <c r="L22" s="31"/>
    </row>
    <row r="23" spans="2:12" s="1" customFormat="1" ht="12" customHeight="1">
      <c r="B23" s="31"/>
      <c r="D23" s="26" t="s">
        <v>42</v>
      </c>
      <c r="I23" s="86" t="s">
        <v>30</v>
      </c>
      <c r="J23" s="17" t="s">
        <v>38</v>
      </c>
      <c r="L23" s="31"/>
    </row>
    <row r="24" spans="2:12" s="1" customFormat="1" ht="18" customHeight="1">
      <c r="B24" s="31"/>
      <c r="E24" s="17" t="s">
        <v>39</v>
      </c>
      <c r="I24" s="86" t="s">
        <v>33</v>
      </c>
      <c r="J24" s="17" t="s">
        <v>40</v>
      </c>
      <c r="L24" s="31"/>
    </row>
    <row r="25" spans="2:12" s="1" customFormat="1" ht="6.9" customHeight="1">
      <c r="B25" s="31"/>
      <c r="I25" s="85"/>
      <c r="L25" s="31"/>
    </row>
    <row r="26" spans="2:12" s="1" customFormat="1" ht="12" customHeight="1">
      <c r="B26" s="31"/>
      <c r="D26" s="26" t="s">
        <v>43</v>
      </c>
      <c r="I26" s="85"/>
      <c r="L26" s="31"/>
    </row>
    <row r="27" spans="2:12" s="6" customFormat="1" ht="16.5" customHeight="1">
      <c r="B27" s="87"/>
      <c r="E27" s="297" t="s">
        <v>3</v>
      </c>
      <c r="F27" s="297"/>
      <c r="G27" s="297"/>
      <c r="H27" s="297"/>
      <c r="I27" s="88"/>
      <c r="L27" s="87"/>
    </row>
    <row r="28" spans="2:12" s="1" customFormat="1" ht="6.9" customHeight="1">
      <c r="B28" s="31"/>
      <c r="I28" s="85"/>
      <c r="L28" s="31"/>
    </row>
    <row r="29" spans="2:12" s="1" customFormat="1" ht="6.9" customHeight="1">
      <c r="B29" s="31"/>
      <c r="D29" s="48"/>
      <c r="E29" s="48"/>
      <c r="F29" s="48"/>
      <c r="G29" s="48"/>
      <c r="H29" s="48"/>
      <c r="I29" s="89"/>
      <c r="J29" s="48"/>
      <c r="K29" s="48"/>
      <c r="L29" s="31"/>
    </row>
    <row r="30" spans="2:12" s="1" customFormat="1" ht="25.35" customHeight="1">
      <c r="B30" s="31"/>
      <c r="D30" s="90" t="s">
        <v>45</v>
      </c>
      <c r="I30" s="85"/>
      <c r="J30" s="61">
        <f>ROUND(J85, 2)</f>
        <v>0</v>
      </c>
      <c r="L30" s="31"/>
    </row>
    <row r="31" spans="2:12" s="1" customFormat="1" ht="6.9" customHeight="1">
      <c r="B31" s="31"/>
      <c r="D31" s="48"/>
      <c r="E31" s="48"/>
      <c r="F31" s="48"/>
      <c r="G31" s="48"/>
      <c r="H31" s="48"/>
      <c r="I31" s="89"/>
      <c r="J31" s="48"/>
      <c r="K31" s="48"/>
      <c r="L31" s="31"/>
    </row>
    <row r="32" spans="2:12" s="1" customFormat="1" ht="14.4" customHeight="1">
      <c r="B32" s="31"/>
      <c r="F32" s="34" t="s">
        <v>47</v>
      </c>
      <c r="I32" s="91" t="s">
        <v>46</v>
      </c>
      <c r="J32" s="34" t="s">
        <v>48</v>
      </c>
      <c r="L32" s="31"/>
    </row>
    <row r="33" spans="2:12" s="1" customFormat="1" ht="14.4" customHeight="1">
      <c r="B33" s="31"/>
      <c r="D33" s="26" t="s">
        <v>49</v>
      </c>
      <c r="E33" s="26" t="s">
        <v>50</v>
      </c>
      <c r="F33" s="92">
        <f>ROUND((SUM(BE85:BE472)),  2)</f>
        <v>0</v>
      </c>
      <c r="I33" s="93">
        <v>0.21</v>
      </c>
      <c r="J33" s="92">
        <f>ROUND(((SUM(BE85:BE472))*I33),  2)</f>
        <v>0</v>
      </c>
      <c r="L33" s="31"/>
    </row>
    <row r="34" spans="2:12" s="1" customFormat="1" ht="14.4" customHeight="1">
      <c r="B34" s="31"/>
      <c r="E34" s="26" t="s">
        <v>51</v>
      </c>
      <c r="F34" s="92">
        <f>ROUND((SUM(BF85:BF472)),  2)</f>
        <v>0</v>
      </c>
      <c r="I34" s="93">
        <v>0.15</v>
      </c>
      <c r="J34" s="92">
        <f>ROUND(((SUM(BF85:BF472))*I34),  2)</f>
        <v>0</v>
      </c>
      <c r="L34" s="31"/>
    </row>
    <row r="35" spans="2:12" s="1" customFormat="1" ht="14.4" hidden="1" customHeight="1">
      <c r="B35" s="31"/>
      <c r="E35" s="26" t="s">
        <v>52</v>
      </c>
      <c r="F35" s="92">
        <f>ROUND((SUM(BG85:BG472)),  2)</f>
        <v>0</v>
      </c>
      <c r="I35" s="93">
        <v>0.21</v>
      </c>
      <c r="J35" s="92">
        <f>0</f>
        <v>0</v>
      </c>
      <c r="L35" s="31"/>
    </row>
    <row r="36" spans="2:12" s="1" customFormat="1" ht="14.4" hidden="1" customHeight="1">
      <c r="B36" s="31"/>
      <c r="E36" s="26" t="s">
        <v>53</v>
      </c>
      <c r="F36" s="92">
        <f>ROUND((SUM(BH85:BH472)),  2)</f>
        <v>0</v>
      </c>
      <c r="I36" s="93">
        <v>0.15</v>
      </c>
      <c r="J36" s="92">
        <f>0</f>
        <v>0</v>
      </c>
      <c r="L36" s="31"/>
    </row>
    <row r="37" spans="2:12" s="1" customFormat="1" ht="14.4" hidden="1" customHeight="1">
      <c r="B37" s="31"/>
      <c r="E37" s="26" t="s">
        <v>54</v>
      </c>
      <c r="F37" s="92">
        <f>ROUND((SUM(BI85:BI472)),  2)</f>
        <v>0</v>
      </c>
      <c r="I37" s="93">
        <v>0</v>
      </c>
      <c r="J37" s="92">
        <f>0</f>
        <v>0</v>
      </c>
      <c r="L37" s="31"/>
    </row>
    <row r="38" spans="2:12" s="1" customFormat="1" ht="6.9" customHeight="1">
      <c r="B38" s="31"/>
      <c r="I38" s="85"/>
      <c r="L38" s="31"/>
    </row>
    <row r="39" spans="2:12" s="1" customFormat="1" ht="25.35" customHeight="1">
      <c r="B39" s="31"/>
      <c r="C39" s="94"/>
      <c r="D39" s="95" t="s">
        <v>55</v>
      </c>
      <c r="E39" s="52"/>
      <c r="F39" s="52"/>
      <c r="G39" s="96" t="s">
        <v>56</v>
      </c>
      <c r="H39" s="97" t="s">
        <v>57</v>
      </c>
      <c r="I39" s="98"/>
      <c r="J39" s="99">
        <f>SUM(J30:J37)</f>
        <v>0</v>
      </c>
      <c r="K39" s="100"/>
      <c r="L39" s="31"/>
    </row>
    <row r="40" spans="2:12" s="1" customFormat="1" ht="14.4" customHeight="1">
      <c r="B40" s="40"/>
      <c r="C40" s="41"/>
      <c r="D40" s="41"/>
      <c r="E40" s="41"/>
      <c r="F40" s="41"/>
      <c r="G40" s="41"/>
      <c r="H40" s="41"/>
      <c r="I40" s="101"/>
      <c r="J40" s="41"/>
      <c r="K40" s="41"/>
      <c r="L40" s="31"/>
    </row>
    <row r="44" spans="2:12" s="1" customFormat="1" ht="6.9" customHeight="1">
      <c r="B44" s="42"/>
      <c r="C44" s="43"/>
      <c r="D44" s="43"/>
      <c r="E44" s="43"/>
      <c r="F44" s="43"/>
      <c r="G44" s="43"/>
      <c r="H44" s="43"/>
      <c r="I44" s="102"/>
      <c r="J44" s="43"/>
      <c r="K44" s="43"/>
      <c r="L44" s="31"/>
    </row>
    <row r="45" spans="2:12" s="1" customFormat="1" ht="24.9" customHeight="1">
      <c r="B45" s="31"/>
      <c r="C45" s="21" t="s">
        <v>103</v>
      </c>
      <c r="I45" s="85"/>
      <c r="L45" s="31"/>
    </row>
    <row r="46" spans="2:12" s="1" customFormat="1" ht="6.9" customHeight="1">
      <c r="B46" s="31"/>
      <c r="I46" s="85"/>
      <c r="L46" s="31"/>
    </row>
    <row r="47" spans="2:12" s="1" customFormat="1" ht="12" customHeight="1">
      <c r="B47" s="31"/>
      <c r="C47" s="26" t="s">
        <v>17</v>
      </c>
      <c r="I47" s="85"/>
      <c r="L47" s="31"/>
    </row>
    <row r="48" spans="2:12" s="1" customFormat="1" ht="16.5" customHeight="1">
      <c r="B48" s="31"/>
      <c r="E48" s="320" t="str">
        <f>E7</f>
        <v>Výměna podlahové krytiny z pvc - nemocnice Rychnov nad Kněžnou, Náchod, Broumov</v>
      </c>
      <c r="F48" s="321"/>
      <c r="G48" s="321"/>
      <c r="H48" s="321"/>
      <c r="I48" s="85"/>
      <c r="L48" s="31"/>
    </row>
    <row r="49" spans="2:47" s="1" customFormat="1" ht="12" customHeight="1">
      <c r="B49" s="31"/>
      <c r="C49" s="26" t="s">
        <v>100</v>
      </c>
      <c r="I49" s="85"/>
      <c r="L49" s="31"/>
    </row>
    <row r="50" spans="2:47" s="1" customFormat="1" ht="16.5" customHeight="1">
      <c r="B50" s="31"/>
      <c r="E50" s="304" t="str">
        <f>E9</f>
        <v xml:space="preserve">2 - výměna podlahové krytiny z pvc - horní nemocnice Náchod </v>
      </c>
      <c r="F50" s="303"/>
      <c r="G50" s="303"/>
      <c r="H50" s="303"/>
      <c r="I50" s="85"/>
      <c r="L50" s="31"/>
    </row>
    <row r="51" spans="2:47" s="1" customFormat="1" ht="6.9" customHeight="1">
      <c r="B51" s="31"/>
      <c r="I51" s="85"/>
      <c r="L51" s="31"/>
    </row>
    <row r="52" spans="2:47" s="1" customFormat="1" ht="12" customHeight="1">
      <c r="B52" s="31"/>
      <c r="C52" s="26" t="s">
        <v>23</v>
      </c>
      <c r="F52" s="17" t="str">
        <f>F12</f>
        <v>Náchod</v>
      </c>
      <c r="I52" s="86" t="s">
        <v>25</v>
      </c>
      <c r="J52" s="47" t="str">
        <f>IF(J12="","",J12)</f>
        <v>19. 5. 2020</v>
      </c>
      <c r="L52" s="31"/>
    </row>
    <row r="53" spans="2:47" s="1" customFormat="1" ht="6.9" customHeight="1">
      <c r="B53" s="31"/>
      <c r="I53" s="85"/>
      <c r="L53" s="31"/>
    </row>
    <row r="54" spans="2:47" s="1" customFormat="1" ht="24.9" customHeight="1">
      <c r="B54" s="31"/>
      <c r="C54" s="26" t="s">
        <v>29</v>
      </c>
      <c r="F54" s="17" t="str">
        <f>E15</f>
        <v>Královéhradecký kraj, Pivovarské nám. 1245, HK</v>
      </c>
      <c r="I54" s="86" t="s">
        <v>37</v>
      </c>
      <c r="J54" s="29" t="str">
        <f>E21</f>
        <v xml:space="preserve">S atelier s.r.o., Palackého 920, 547 01 Náchod </v>
      </c>
      <c r="L54" s="31"/>
    </row>
    <row r="55" spans="2:47" s="1" customFormat="1" ht="24.9" customHeight="1">
      <c r="B55" s="31"/>
      <c r="C55" s="26" t="s">
        <v>35</v>
      </c>
      <c r="F55" s="17" t="str">
        <f>IF(E18="","",E18)</f>
        <v>Vyplň údaj</v>
      </c>
      <c r="I55" s="86" t="s">
        <v>42</v>
      </c>
      <c r="J55" s="29" t="str">
        <f>E24</f>
        <v xml:space="preserve">S atelier s.r.o., Palackého 920, 547 01 Náchod </v>
      </c>
      <c r="L55" s="31"/>
    </row>
    <row r="56" spans="2:47" s="1" customFormat="1" ht="10.35" customHeight="1">
      <c r="B56" s="31"/>
      <c r="I56" s="85"/>
      <c r="L56" s="31"/>
    </row>
    <row r="57" spans="2:47" s="1" customFormat="1" ht="29.25" customHeight="1">
      <c r="B57" s="31"/>
      <c r="C57" s="103" t="s">
        <v>104</v>
      </c>
      <c r="D57" s="94"/>
      <c r="E57" s="94"/>
      <c r="F57" s="94"/>
      <c r="G57" s="94"/>
      <c r="H57" s="94"/>
      <c r="I57" s="104"/>
      <c r="J57" s="105" t="s">
        <v>105</v>
      </c>
      <c r="K57" s="94"/>
      <c r="L57" s="31"/>
    </row>
    <row r="58" spans="2:47" s="1" customFormat="1" ht="10.35" customHeight="1">
      <c r="B58" s="31"/>
      <c r="I58" s="85"/>
      <c r="L58" s="31"/>
    </row>
    <row r="59" spans="2:47" s="1" customFormat="1" ht="22.95" customHeight="1">
      <c r="B59" s="31"/>
      <c r="C59" s="106" t="s">
        <v>77</v>
      </c>
      <c r="I59" s="85"/>
      <c r="J59" s="61">
        <f>J85</f>
        <v>0</v>
      </c>
      <c r="L59" s="31"/>
      <c r="AU59" s="17" t="s">
        <v>106</v>
      </c>
    </row>
    <row r="60" spans="2:47" s="7" customFormat="1" ht="24.9" customHeight="1">
      <c r="B60" s="107"/>
      <c r="D60" s="108" t="s">
        <v>107</v>
      </c>
      <c r="E60" s="109"/>
      <c r="F60" s="109"/>
      <c r="G60" s="109"/>
      <c r="H60" s="109"/>
      <c r="I60" s="110"/>
      <c r="J60" s="111">
        <f>J86</f>
        <v>0</v>
      </c>
      <c r="L60" s="107"/>
    </row>
    <row r="61" spans="2:47" s="8" customFormat="1" ht="19.95" customHeight="1">
      <c r="B61" s="112"/>
      <c r="D61" s="113" t="s">
        <v>108</v>
      </c>
      <c r="E61" s="114"/>
      <c r="F61" s="114"/>
      <c r="G61" s="114"/>
      <c r="H61" s="114"/>
      <c r="I61" s="115"/>
      <c r="J61" s="116">
        <f>J87</f>
        <v>0</v>
      </c>
      <c r="L61" s="112"/>
    </row>
    <row r="62" spans="2:47" s="7" customFormat="1" ht="24.9" customHeight="1">
      <c r="B62" s="107"/>
      <c r="D62" s="108" t="s">
        <v>109</v>
      </c>
      <c r="E62" s="109"/>
      <c r="F62" s="109"/>
      <c r="G62" s="109"/>
      <c r="H62" s="109"/>
      <c r="I62" s="110"/>
      <c r="J62" s="111">
        <f>J104</f>
        <v>0</v>
      </c>
      <c r="L62" s="107"/>
    </row>
    <row r="63" spans="2:47" s="8" customFormat="1" ht="19.95" customHeight="1">
      <c r="B63" s="112"/>
      <c r="D63" s="113" t="s">
        <v>110</v>
      </c>
      <c r="E63" s="114"/>
      <c r="F63" s="114"/>
      <c r="G63" s="114"/>
      <c r="H63" s="114"/>
      <c r="I63" s="115"/>
      <c r="J63" s="116">
        <f>J105</f>
        <v>0</v>
      </c>
      <c r="L63" s="112"/>
    </row>
    <row r="64" spans="2:47" s="8" customFormat="1" ht="19.95" customHeight="1">
      <c r="B64" s="112"/>
      <c r="D64" s="113" t="s">
        <v>111</v>
      </c>
      <c r="E64" s="114"/>
      <c r="F64" s="114"/>
      <c r="G64" s="114"/>
      <c r="H64" s="114"/>
      <c r="I64" s="115"/>
      <c r="J64" s="116">
        <f>J131</f>
        <v>0</v>
      </c>
      <c r="L64" s="112"/>
    </row>
    <row r="65" spans="2:12" s="8" customFormat="1" ht="19.95" customHeight="1">
      <c r="B65" s="112"/>
      <c r="D65" s="113" t="s">
        <v>112</v>
      </c>
      <c r="E65" s="114"/>
      <c r="F65" s="114"/>
      <c r="G65" s="114"/>
      <c r="H65" s="114"/>
      <c r="I65" s="115"/>
      <c r="J65" s="116">
        <f>J440</f>
        <v>0</v>
      </c>
      <c r="L65" s="112"/>
    </row>
    <row r="66" spans="2:12" s="1" customFormat="1" ht="21.75" customHeight="1">
      <c r="B66" s="31"/>
      <c r="I66" s="85"/>
      <c r="L66" s="31"/>
    </row>
    <row r="67" spans="2:12" s="1" customFormat="1" ht="6.9" customHeight="1">
      <c r="B67" s="40"/>
      <c r="C67" s="41"/>
      <c r="D67" s="41"/>
      <c r="E67" s="41"/>
      <c r="F67" s="41"/>
      <c r="G67" s="41"/>
      <c r="H67" s="41"/>
      <c r="I67" s="101"/>
      <c r="J67" s="41"/>
      <c r="K67" s="41"/>
      <c r="L67" s="31"/>
    </row>
    <row r="71" spans="2:12" s="1" customFormat="1" ht="6.9" customHeight="1">
      <c r="B71" s="42"/>
      <c r="C71" s="43"/>
      <c r="D71" s="43"/>
      <c r="E71" s="43"/>
      <c r="F71" s="43"/>
      <c r="G71" s="43"/>
      <c r="H71" s="43"/>
      <c r="I71" s="102"/>
      <c r="J71" s="43"/>
      <c r="K71" s="43"/>
      <c r="L71" s="31"/>
    </row>
    <row r="72" spans="2:12" s="1" customFormat="1" ht="24.9" customHeight="1">
      <c r="B72" s="31"/>
      <c r="C72" s="21" t="s">
        <v>113</v>
      </c>
      <c r="I72" s="85"/>
      <c r="L72" s="31"/>
    </row>
    <row r="73" spans="2:12" s="1" customFormat="1" ht="6.9" customHeight="1">
      <c r="B73" s="31"/>
      <c r="I73" s="85"/>
      <c r="L73" s="31"/>
    </row>
    <row r="74" spans="2:12" s="1" customFormat="1" ht="12" customHeight="1">
      <c r="B74" s="31"/>
      <c r="C74" s="26" t="s">
        <v>17</v>
      </c>
      <c r="I74" s="85"/>
      <c r="L74" s="31"/>
    </row>
    <row r="75" spans="2:12" s="1" customFormat="1" ht="16.5" customHeight="1">
      <c r="B75" s="31"/>
      <c r="E75" s="320" t="str">
        <f>E7</f>
        <v>Výměna podlahové krytiny z pvc - nemocnice Rychnov nad Kněžnou, Náchod, Broumov</v>
      </c>
      <c r="F75" s="321"/>
      <c r="G75" s="321"/>
      <c r="H75" s="321"/>
      <c r="I75" s="85"/>
      <c r="L75" s="31"/>
    </row>
    <row r="76" spans="2:12" s="1" customFormat="1" ht="12" customHeight="1">
      <c r="B76" s="31"/>
      <c r="C76" s="26" t="s">
        <v>100</v>
      </c>
      <c r="I76" s="85"/>
      <c r="L76" s="31"/>
    </row>
    <row r="77" spans="2:12" s="1" customFormat="1" ht="16.5" customHeight="1">
      <c r="B77" s="31"/>
      <c r="E77" s="304" t="str">
        <f>E9</f>
        <v xml:space="preserve">2 - výměna podlahové krytiny z pvc - horní nemocnice Náchod </v>
      </c>
      <c r="F77" s="303"/>
      <c r="G77" s="303"/>
      <c r="H77" s="303"/>
      <c r="I77" s="85"/>
      <c r="L77" s="31"/>
    </row>
    <row r="78" spans="2:12" s="1" customFormat="1" ht="6.9" customHeight="1">
      <c r="B78" s="31"/>
      <c r="I78" s="85"/>
      <c r="L78" s="31"/>
    </row>
    <row r="79" spans="2:12" s="1" customFormat="1" ht="12" customHeight="1">
      <c r="B79" s="31"/>
      <c r="C79" s="26" t="s">
        <v>23</v>
      </c>
      <c r="F79" s="17" t="str">
        <f>F12</f>
        <v>Náchod</v>
      </c>
      <c r="I79" s="86" t="s">
        <v>25</v>
      </c>
      <c r="J79" s="47" t="str">
        <f>IF(J12="","",J12)</f>
        <v>19. 5. 2020</v>
      </c>
      <c r="L79" s="31"/>
    </row>
    <row r="80" spans="2:12" s="1" customFormat="1" ht="6.9" customHeight="1">
      <c r="B80" s="31"/>
      <c r="I80" s="85"/>
      <c r="L80" s="31"/>
    </row>
    <row r="81" spans="2:65" s="1" customFormat="1" ht="24.9" customHeight="1">
      <c r="B81" s="31"/>
      <c r="C81" s="26" t="s">
        <v>29</v>
      </c>
      <c r="F81" s="17" t="str">
        <f>E15</f>
        <v>Královéhradecký kraj, Pivovarské nám. 1245, HK</v>
      </c>
      <c r="I81" s="86" t="s">
        <v>37</v>
      </c>
      <c r="J81" s="29" t="str">
        <f>E21</f>
        <v xml:space="preserve">S atelier s.r.o., Palackého 920, 547 01 Náchod </v>
      </c>
      <c r="L81" s="31"/>
    </row>
    <row r="82" spans="2:65" s="1" customFormat="1" ht="24.9" customHeight="1">
      <c r="B82" s="31"/>
      <c r="C82" s="26" t="s">
        <v>35</v>
      </c>
      <c r="F82" s="17" t="str">
        <f>IF(E18="","",E18)</f>
        <v>Vyplň údaj</v>
      </c>
      <c r="I82" s="86" t="s">
        <v>42</v>
      </c>
      <c r="J82" s="29" t="str">
        <f>E24</f>
        <v xml:space="preserve">S atelier s.r.o., Palackého 920, 547 01 Náchod </v>
      </c>
      <c r="L82" s="31"/>
    </row>
    <row r="83" spans="2:65" s="1" customFormat="1" ht="10.35" customHeight="1">
      <c r="B83" s="31"/>
      <c r="I83" s="85"/>
      <c r="L83" s="31"/>
    </row>
    <row r="84" spans="2:65" s="9" customFormat="1" ht="29.25" customHeight="1">
      <c r="B84" s="117"/>
      <c r="C84" s="118" t="s">
        <v>114</v>
      </c>
      <c r="D84" s="119" t="s">
        <v>64</v>
      </c>
      <c r="E84" s="119" t="s">
        <v>60</v>
      </c>
      <c r="F84" s="119" t="s">
        <v>61</v>
      </c>
      <c r="G84" s="119" t="s">
        <v>115</v>
      </c>
      <c r="H84" s="119" t="s">
        <v>116</v>
      </c>
      <c r="I84" s="120" t="s">
        <v>117</v>
      </c>
      <c r="J84" s="119" t="s">
        <v>105</v>
      </c>
      <c r="K84" s="121" t="s">
        <v>118</v>
      </c>
      <c r="L84" s="117"/>
      <c r="M84" s="54" t="s">
        <v>3</v>
      </c>
      <c r="N84" s="55" t="s">
        <v>49</v>
      </c>
      <c r="O84" s="55" t="s">
        <v>119</v>
      </c>
      <c r="P84" s="55" t="s">
        <v>120</v>
      </c>
      <c r="Q84" s="55" t="s">
        <v>121</v>
      </c>
      <c r="R84" s="55" t="s">
        <v>122</v>
      </c>
      <c r="S84" s="55" t="s">
        <v>123</v>
      </c>
      <c r="T84" s="56" t="s">
        <v>124</v>
      </c>
    </row>
    <row r="85" spans="2:65" s="1" customFormat="1" ht="22.95" customHeight="1">
      <c r="B85" s="31"/>
      <c r="C85" s="59" t="s">
        <v>125</v>
      </c>
      <c r="I85" s="85"/>
      <c r="J85" s="122">
        <f>BK85</f>
        <v>0</v>
      </c>
      <c r="L85" s="31"/>
      <c r="M85" s="57"/>
      <c r="N85" s="48"/>
      <c r="O85" s="48"/>
      <c r="P85" s="123">
        <f>P86+P104</f>
        <v>0</v>
      </c>
      <c r="Q85" s="48"/>
      <c r="R85" s="123">
        <f>R86+R104</f>
        <v>2.4285058299999993</v>
      </c>
      <c r="S85" s="48"/>
      <c r="T85" s="124">
        <f>T86+T104</f>
        <v>0.56578649999999997</v>
      </c>
      <c r="AT85" s="17" t="s">
        <v>78</v>
      </c>
      <c r="AU85" s="17" t="s">
        <v>106</v>
      </c>
      <c r="BK85" s="125">
        <f>BK86+BK104</f>
        <v>0</v>
      </c>
    </row>
    <row r="86" spans="2:65" s="10" customFormat="1" ht="25.95" customHeight="1">
      <c r="B86" s="126"/>
      <c r="D86" s="127" t="s">
        <v>78</v>
      </c>
      <c r="E86" s="128" t="s">
        <v>126</v>
      </c>
      <c r="F86" s="128" t="s">
        <v>127</v>
      </c>
      <c r="I86" s="129"/>
      <c r="J86" s="130">
        <f>BK86</f>
        <v>0</v>
      </c>
      <c r="L86" s="126"/>
      <c r="M86" s="131"/>
      <c r="N86" s="132"/>
      <c r="O86" s="132"/>
      <c r="P86" s="133">
        <f>P87</f>
        <v>0</v>
      </c>
      <c r="Q86" s="132"/>
      <c r="R86" s="133">
        <f>R87</f>
        <v>0</v>
      </c>
      <c r="S86" s="132"/>
      <c r="T86" s="134">
        <f>T87</f>
        <v>0</v>
      </c>
      <c r="AR86" s="127" t="s">
        <v>22</v>
      </c>
      <c r="AT86" s="135" t="s">
        <v>78</v>
      </c>
      <c r="AU86" s="135" t="s">
        <v>79</v>
      </c>
      <c r="AY86" s="127" t="s">
        <v>128</v>
      </c>
      <c r="BK86" s="136">
        <f>BK87</f>
        <v>0</v>
      </c>
    </row>
    <row r="87" spans="2:65" s="10" customFormat="1" ht="22.95" customHeight="1">
      <c r="B87" s="126"/>
      <c r="D87" s="127" t="s">
        <v>78</v>
      </c>
      <c r="E87" s="137" t="s">
        <v>129</v>
      </c>
      <c r="F87" s="137" t="s">
        <v>130</v>
      </c>
      <c r="I87" s="129"/>
      <c r="J87" s="138">
        <f>BK87</f>
        <v>0</v>
      </c>
      <c r="L87" s="126"/>
      <c r="M87" s="131"/>
      <c r="N87" s="132"/>
      <c r="O87" s="132"/>
      <c r="P87" s="133">
        <f>SUM(P88:P103)</f>
        <v>0</v>
      </c>
      <c r="Q87" s="132"/>
      <c r="R87" s="133">
        <f>SUM(R88:R103)</f>
        <v>0</v>
      </c>
      <c r="S87" s="132"/>
      <c r="T87" s="134">
        <f>SUM(T88:T103)</f>
        <v>0</v>
      </c>
      <c r="AR87" s="127" t="s">
        <v>22</v>
      </c>
      <c r="AT87" s="135" t="s">
        <v>78</v>
      </c>
      <c r="AU87" s="135" t="s">
        <v>22</v>
      </c>
      <c r="AY87" s="127" t="s">
        <v>128</v>
      </c>
      <c r="BK87" s="136">
        <f>SUM(BK88:BK103)</f>
        <v>0</v>
      </c>
    </row>
    <row r="88" spans="2:65" s="1" customFormat="1" ht="22.5" customHeight="1">
      <c r="B88" s="139"/>
      <c r="C88" s="140" t="s">
        <v>22</v>
      </c>
      <c r="D88" s="140" t="s">
        <v>131</v>
      </c>
      <c r="E88" s="141" t="s">
        <v>132</v>
      </c>
      <c r="F88" s="142" t="s">
        <v>133</v>
      </c>
      <c r="G88" s="143" t="s">
        <v>134</v>
      </c>
      <c r="H88" s="144">
        <v>0.56599999999999995</v>
      </c>
      <c r="I88" s="145"/>
      <c r="J88" s="146">
        <f>ROUND(I88*H88,2)</f>
        <v>0</v>
      </c>
      <c r="K88" s="142" t="s">
        <v>135</v>
      </c>
      <c r="L88" s="31"/>
      <c r="M88" s="147" t="s">
        <v>3</v>
      </c>
      <c r="N88" s="148" t="s">
        <v>50</v>
      </c>
      <c r="O88" s="50"/>
      <c r="P88" s="149">
        <f>O88*H88</f>
        <v>0</v>
      </c>
      <c r="Q88" s="149">
        <v>0</v>
      </c>
      <c r="R88" s="149">
        <f>Q88*H88</f>
        <v>0</v>
      </c>
      <c r="S88" s="149">
        <v>0</v>
      </c>
      <c r="T88" s="150">
        <f>S88*H88</f>
        <v>0</v>
      </c>
      <c r="AR88" s="17" t="s">
        <v>93</v>
      </c>
      <c r="AT88" s="17" t="s">
        <v>131</v>
      </c>
      <c r="AU88" s="17" t="s">
        <v>87</v>
      </c>
      <c r="AY88" s="17" t="s">
        <v>128</v>
      </c>
      <c r="BE88" s="151">
        <f>IF(N88="základní",J88,0)</f>
        <v>0</v>
      </c>
      <c r="BF88" s="151">
        <f>IF(N88="snížená",J88,0)</f>
        <v>0</v>
      </c>
      <c r="BG88" s="151">
        <f>IF(N88="zákl. přenesená",J88,0)</f>
        <v>0</v>
      </c>
      <c r="BH88" s="151">
        <f>IF(N88="sníž. přenesená",J88,0)</f>
        <v>0</v>
      </c>
      <c r="BI88" s="151">
        <f>IF(N88="nulová",J88,0)</f>
        <v>0</v>
      </c>
      <c r="BJ88" s="17" t="s">
        <v>22</v>
      </c>
      <c r="BK88" s="151">
        <f>ROUND(I88*H88,2)</f>
        <v>0</v>
      </c>
      <c r="BL88" s="17" t="s">
        <v>93</v>
      </c>
      <c r="BM88" s="17" t="s">
        <v>432</v>
      </c>
    </row>
    <row r="89" spans="2:65" s="1" customFormat="1" ht="105.6">
      <c r="B89" s="31"/>
      <c r="D89" s="152" t="s">
        <v>137</v>
      </c>
      <c r="F89" s="153" t="s">
        <v>138</v>
      </c>
      <c r="I89" s="85"/>
      <c r="L89" s="31"/>
      <c r="M89" s="154"/>
      <c r="N89" s="50"/>
      <c r="O89" s="50"/>
      <c r="P89" s="50"/>
      <c r="Q89" s="50"/>
      <c r="R89" s="50"/>
      <c r="S89" s="50"/>
      <c r="T89" s="51"/>
      <c r="AT89" s="17" t="s">
        <v>137</v>
      </c>
      <c r="AU89" s="17" t="s">
        <v>87</v>
      </c>
    </row>
    <row r="90" spans="2:65" s="1" customFormat="1" ht="22.5" customHeight="1">
      <c r="B90" s="139"/>
      <c r="C90" s="140" t="s">
        <v>87</v>
      </c>
      <c r="D90" s="140" t="s">
        <v>131</v>
      </c>
      <c r="E90" s="141" t="s">
        <v>139</v>
      </c>
      <c r="F90" s="142" t="s">
        <v>140</v>
      </c>
      <c r="G90" s="143" t="s">
        <v>134</v>
      </c>
      <c r="H90" s="144">
        <v>2.83</v>
      </c>
      <c r="I90" s="145"/>
      <c r="J90" s="146">
        <f>ROUND(I90*H90,2)</f>
        <v>0</v>
      </c>
      <c r="K90" s="142" t="s">
        <v>135</v>
      </c>
      <c r="L90" s="31"/>
      <c r="M90" s="147" t="s">
        <v>3</v>
      </c>
      <c r="N90" s="148" t="s">
        <v>50</v>
      </c>
      <c r="O90" s="50"/>
      <c r="P90" s="149">
        <f>O90*H90</f>
        <v>0</v>
      </c>
      <c r="Q90" s="149">
        <v>0</v>
      </c>
      <c r="R90" s="149">
        <f>Q90*H90</f>
        <v>0</v>
      </c>
      <c r="S90" s="149">
        <v>0</v>
      </c>
      <c r="T90" s="150">
        <f>S90*H90</f>
        <v>0</v>
      </c>
      <c r="AR90" s="17" t="s">
        <v>93</v>
      </c>
      <c r="AT90" s="17" t="s">
        <v>131</v>
      </c>
      <c r="AU90" s="17" t="s">
        <v>87</v>
      </c>
      <c r="AY90" s="17" t="s">
        <v>128</v>
      </c>
      <c r="BE90" s="151">
        <f>IF(N90="základní",J90,0)</f>
        <v>0</v>
      </c>
      <c r="BF90" s="151">
        <f>IF(N90="snížená",J90,0)</f>
        <v>0</v>
      </c>
      <c r="BG90" s="151">
        <f>IF(N90="zákl. přenesená",J90,0)</f>
        <v>0</v>
      </c>
      <c r="BH90" s="151">
        <f>IF(N90="sníž. přenesená",J90,0)</f>
        <v>0</v>
      </c>
      <c r="BI90" s="151">
        <f>IF(N90="nulová",J90,0)</f>
        <v>0</v>
      </c>
      <c r="BJ90" s="17" t="s">
        <v>22</v>
      </c>
      <c r="BK90" s="151">
        <f>ROUND(I90*H90,2)</f>
        <v>0</v>
      </c>
      <c r="BL90" s="17" t="s">
        <v>93</v>
      </c>
      <c r="BM90" s="17" t="s">
        <v>433</v>
      </c>
    </row>
    <row r="91" spans="2:65" s="1" customFormat="1" ht="105.6">
      <c r="B91" s="31"/>
      <c r="D91" s="152" t="s">
        <v>137</v>
      </c>
      <c r="F91" s="153" t="s">
        <v>138</v>
      </c>
      <c r="I91" s="85"/>
      <c r="L91" s="31"/>
      <c r="M91" s="154"/>
      <c r="N91" s="50"/>
      <c r="O91" s="50"/>
      <c r="P91" s="50"/>
      <c r="Q91" s="50"/>
      <c r="R91" s="50"/>
      <c r="S91" s="50"/>
      <c r="T91" s="51"/>
      <c r="AT91" s="17" t="s">
        <v>137</v>
      </c>
      <c r="AU91" s="17" t="s">
        <v>87</v>
      </c>
    </row>
    <row r="92" spans="2:65" s="11" customFormat="1">
      <c r="B92" s="155"/>
      <c r="D92" s="152" t="s">
        <v>142</v>
      </c>
      <c r="E92" s="156" t="s">
        <v>3</v>
      </c>
      <c r="F92" s="157" t="s">
        <v>143</v>
      </c>
      <c r="H92" s="156" t="s">
        <v>3</v>
      </c>
      <c r="I92" s="158"/>
      <c r="L92" s="155"/>
      <c r="M92" s="159"/>
      <c r="N92" s="160"/>
      <c r="O92" s="160"/>
      <c r="P92" s="160"/>
      <c r="Q92" s="160"/>
      <c r="R92" s="160"/>
      <c r="S92" s="160"/>
      <c r="T92" s="161"/>
      <c r="AT92" s="156" t="s">
        <v>142</v>
      </c>
      <c r="AU92" s="156" t="s">
        <v>87</v>
      </c>
      <c r="AV92" s="11" t="s">
        <v>22</v>
      </c>
      <c r="AW92" s="11" t="s">
        <v>41</v>
      </c>
      <c r="AX92" s="11" t="s">
        <v>79</v>
      </c>
      <c r="AY92" s="156" t="s">
        <v>128</v>
      </c>
    </row>
    <row r="93" spans="2:65" s="12" customFormat="1">
      <c r="B93" s="162"/>
      <c r="D93" s="152" t="s">
        <v>142</v>
      </c>
      <c r="E93" s="163" t="s">
        <v>3</v>
      </c>
      <c r="F93" s="164" t="s">
        <v>434</v>
      </c>
      <c r="H93" s="165">
        <v>2.83</v>
      </c>
      <c r="I93" s="166"/>
      <c r="L93" s="162"/>
      <c r="M93" s="167"/>
      <c r="N93" s="168"/>
      <c r="O93" s="168"/>
      <c r="P93" s="168"/>
      <c r="Q93" s="168"/>
      <c r="R93" s="168"/>
      <c r="S93" s="168"/>
      <c r="T93" s="169"/>
      <c r="AT93" s="163" t="s">
        <v>142</v>
      </c>
      <c r="AU93" s="163" t="s">
        <v>87</v>
      </c>
      <c r="AV93" s="12" t="s">
        <v>87</v>
      </c>
      <c r="AW93" s="12" t="s">
        <v>41</v>
      </c>
      <c r="AX93" s="12" t="s">
        <v>79</v>
      </c>
      <c r="AY93" s="163" t="s">
        <v>128</v>
      </c>
    </row>
    <row r="94" spans="2:65" s="13" customFormat="1">
      <c r="B94" s="170"/>
      <c r="D94" s="152" t="s">
        <v>142</v>
      </c>
      <c r="E94" s="171" t="s">
        <v>3</v>
      </c>
      <c r="F94" s="172" t="s">
        <v>145</v>
      </c>
      <c r="H94" s="173">
        <v>2.83</v>
      </c>
      <c r="I94" s="174"/>
      <c r="L94" s="170"/>
      <c r="M94" s="175"/>
      <c r="N94" s="176"/>
      <c r="O94" s="176"/>
      <c r="P94" s="176"/>
      <c r="Q94" s="176"/>
      <c r="R94" s="176"/>
      <c r="S94" s="176"/>
      <c r="T94" s="177"/>
      <c r="AT94" s="171" t="s">
        <v>142</v>
      </c>
      <c r="AU94" s="171" t="s">
        <v>87</v>
      </c>
      <c r="AV94" s="13" t="s">
        <v>93</v>
      </c>
      <c r="AW94" s="13" t="s">
        <v>41</v>
      </c>
      <c r="AX94" s="13" t="s">
        <v>22</v>
      </c>
      <c r="AY94" s="171" t="s">
        <v>128</v>
      </c>
    </row>
    <row r="95" spans="2:65" s="1" customFormat="1" ht="16.5" customHeight="1">
      <c r="B95" s="139"/>
      <c r="C95" s="140" t="s">
        <v>90</v>
      </c>
      <c r="D95" s="140" t="s">
        <v>131</v>
      </c>
      <c r="E95" s="141" t="s">
        <v>146</v>
      </c>
      <c r="F95" s="142" t="s">
        <v>147</v>
      </c>
      <c r="G95" s="143" t="s">
        <v>134</v>
      </c>
      <c r="H95" s="144">
        <v>0.56599999999999995</v>
      </c>
      <c r="I95" s="145"/>
      <c r="J95" s="146">
        <f>ROUND(I95*H95,2)</f>
        <v>0</v>
      </c>
      <c r="K95" s="142" t="s">
        <v>135</v>
      </c>
      <c r="L95" s="31"/>
      <c r="M95" s="147" t="s">
        <v>3</v>
      </c>
      <c r="N95" s="148" t="s">
        <v>50</v>
      </c>
      <c r="O95" s="50"/>
      <c r="P95" s="149">
        <f>O95*H95</f>
        <v>0</v>
      </c>
      <c r="Q95" s="149">
        <v>0</v>
      </c>
      <c r="R95" s="149">
        <f>Q95*H95</f>
        <v>0</v>
      </c>
      <c r="S95" s="149">
        <v>0</v>
      </c>
      <c r="T95" s="150">
        <f>S95*H95</f>
        <v>0</v>
      </c>
      <c r="AR95" s="17" t="s">
        <v>93</v>
      </c>
      <c r="AT95" s="17" t="s">
        <v>131</v>
      </c>
      <c r="AU95" s="17" t="s">
        <v>87</v>
      </c>
      <c r="AY95" s="17" t="s">
        <v>128</v>
      </c>
      <c r="BE95" s="151">
        <f>IF(N95="základní",J95,0)</f>
        <v>0</v>
      </c>
      <c r="BF95" s="151">
        <f>IF(N95="snížená",J95,0)</f>
        <v>0</v>
      </c>
      <c r="BG95" s="151">
        <f>IF(N95="zákl. přenesená",J95,0)</f>
        <v>0</v>
      </c>
      <c r="BH95" s="151">
        <f>IF(N95="sníž. přenesená",J95,0)</f>
        <v>0</v>
      </c>
      <c r="BI95" s="151">
        <f>IF(N95="nulová",J95,0)</f>
        <v>0</v>
      </c>
      <c r="BJ95" s="17" t="s">
        <v>22</v>
      </c>
      <c r="BK95" s="151">
        <f>ROUND(I95*H95,2)</f>
        <v>0</v>
      </c>
      <c r="BL95" s="17" t="s">
        <v>93</v>
      </c>
      <c r="BM95" s="17" t="s">
        <v>435</v>
      </c>
    </row>
    <row r="96" spans="2:65" s="1" customFormat="1" ht="76.8">
      <c r="B96" s="31"/>
      <c r="D96" s="152" t="s">
        <v>137</v>
      </c>
      <c r="F96" s="153" t="s">
        <v>149</v>
      </c>
      <c r="I96" s="85"/>
      <c r="L96" s="31"/>
      <c r="M96" s="154"/>
      <c r="N96" s="50"/>
      <c r="O96" s="50"/>
      <c r="P96" s="50"/>
      <c r="Q96" s="50"/>
      <c r="R96" s="50"/>
      <c r="S96" s="50"/>
      <c r="T96" s="51"/>
      <c r="AT96" s="17" t="s">
        <v>137</v>
      </c>
      <c r="AU96" s="17" t="s">
        <v>87</v>
      </c>
    </row>
    <row r="97" spans="2:65" s="1" customFormat="1" ht="16.5" customHeight="1">
      <c r="B97" s="139"/>
      <c r="C97" s="140" t="s">
        <v>93</v>
      </c>
      <c r="D97" s="140" t="s">
        <v>131</v>
      </c>
      <c r="E97" s="141" t="s">
        <v>150</v>
      </c>
      <c r="F97" s="142" t="s">
        <v>151</v>
      </c>
      <c r="G97" s="143" t="s">
        <v>134</v>
      </c>
      <c r="H97" s="144">
        <v>9.0559999999999992</v>
      </c>
      <c r="I97" s="145"/>
      <c r="J97" s="146">
        <f>ROUND(I97*H97,2)</f>
        <v>0</v>
      </c>
      <c r="K97" s="142" t="s">
        <v>135</v>
      </c>
      <c r="L97" s="31"/>
      <c r="M97" s="147" t="s">
        <v>3</v>
      </c>
      <c r="N97" s="148" t="s">
        <v>50</v>
      </c>
      <c r="O97" s="50"/>
      <c r="P97" s="149">
        <f>O97*H97</f>
        <v>0</v>
      </c>
      <c r="Q97" s="149">
        <v>0</v>
      </c>
      <c r="R97" s="149">
        <f>Q97*H97</f>
        <v>0</v>
      </c>
      <c r="S97" s="149">
        <v>0</v>
      </c>
      <c r="T97" s="150">
        <f>S97*H97</f>
        <v>0</v>
      </c>
      <c r="AR97" s="17" t="s">
        <v>93</v>
      </c>
      <c r="AT97" s="17" t="s">
        <v>131</v>
      </c>
      <c r="AU97" s="17" t="s">
        <v>87</v>
      </c>
      <c r="AY97" s="17" t="s">
        <v>128</v>
      </c>
      <c r="BE97" s="151">
        <f>IF(N97="základní",J97,0)</f>
        <v>0</v>
      </c>
      <c r="BF97" s="151">
        <f>IF(N97="snížená",J97,0)</f>
        <v>0</v>
      </c>
      <c r="BG97" s="151">
        <f>IF(N97="zákl. přenesená",J97,0)</f>
        <v>0</v>
      </c>
      <c r="BH97" s="151">
        <f>IF(N97="sníž. přenesená",J97,0)</f>
        <v>0</v>
      </c>
      <c r="BI97" s="151">
        <f>IF(N97="nulová",J97,0)</f>
        <v>0</v>
      </c>
      <c r="BJ97" s="17" t="s">
        <v>22</v>
      </c>
      <c r="BK97" s="151">
        <f>ROUND(I97*H97,2)</f>
        <v>0</v>
      </c>
      <c r="BL97" s="17" t="s">
        <v>93</v>
      </c>
      <c r="BM97" s="17" t="s">
        <v>436</v>
      </c>
    </row>
    <row r="98" spans="2:65" s="1" customFormat="1" ht="67.2">
      <c r="B98" s="31"/>
      <c r="D98" s="152" t="s">
        <v>137</v>
      </c>
      <c r="F98" s="153" t="s">
        <v>153</v>
      </c>
      <c r="I98" s="85"/>
      <c r="L98" s="31"/>
      <c r="M98" s="154"/>
      <c r="N98" s="50"/>
      <c r="O98" s="50"/>
      <c r="P98" s="50"/>
      <c r="Q98" s="50"/>
      <c r="R98" s="50"/>
      <c r="S98" s="50"/>
      <c r="T98" s="51"/>
      <c r="AT98" s="17" t="s">
        <v>137</v>
      </c>
      <c r="AU98" s="17" t="s">
        <v>87</v>
      </c>
    </row>
    <row r="99" spans="2:65" s="11" customFormat="1">
      <c r="B99" s="155"/>
      <c r="D99" s="152" t="s">
        <v>142</v>
      </c>
      <c r="E99" s="156" t="s">
        <v>3</v>
      </c>
      <c r="F99" s="157" t="s">
        <v>437</v>
      </c>
      <c r="H99" s="156" t="s">
        <v>3</v>
      </c>
      <c r="I99" s="158"/>
      <c r="L99" s="155"/>
      <c r="M99" s="159"/>
      <c r="N99" s="160"/>
      <c r="O99" s="160"/>
      <c r="P99" s="160"/>
      <c r="Q99" s="160"/>
      <c r="R99" s="160"/>
      <c r="S99" s="160"/>
      <c r="T99" s="161"/>
      <c r="AT99" s="156" t="s">
        <v>142</v>
      </c>
      <c r="AU99" s="156" t="s">
        <v>87</v>
      </c>
      <c r="AV99" s="11" t="s">
        <v>22</v>
      </c>
      <c r="AW99" s="11" t="s">
        <v>41</v>
      </c>
      <c r="AX99" s="11" t="s">
        <v>79</v>
      </c>
      <c r="AY99" s="156" t="s">
        <v>128</v>
      </c>
    </row>
    <row r="100" spans="2:65" s="12" customFormat="1">
      <c r="B100" s="162"/>
      <c r="D100" s="152" t="s">
        <v>142</v>
      </c>
      <c r="E100" s="163" t="s">
        <v>3</v>
      </c>
      <c r="F100" s="164" t="s">
        <v>438</v>
      </c>
      <c r="H100" s="165">
        <v>9.0559999999999992</v>
      </c>
      <c r="I100" s="166"/>
      <c r="L100" s="162"/>
      <c r="M100" s="167"/>
      <c r="N100" s="168"/>
      <c r="O100" s="168"/>
      <c r="P100" s="168"/>
      <c r="Q100" s="168"/>
      <c r="R100" s="168"/>
      <c r="S100" s="168"/>
      <c r="T100" s="169"/>
      <c r="AT100" s="163" t="s">
        <v>142</v>
      </c>
      <c r="AU100" s="163" t="s">
        <v>87</v>
      </c>
      <c r="AV100" s="12" t="s">
        <v>87</v>
      </c>
      <c r="AW100" s="12" t="s">
        <v>41</v>
      </c>
      <c r="AX100" s="12" t="s">
        <v>79</v>
      </c>
      <c r="AY100" s="163" t="s">
        <v>128</v>
      </c>
    </row>
    <row r="101" spans="2:65" s="13" customFormat="1">
      <c r="B101" s="170"/>
      <c r="D101" s="152" t="s">
        <v>142</v>
      </c>
      <c r="E101" s="171" t="s">
        <v>3</v>
      </c>
      <c r="F101" s="172" t="s">
        <v>145</v>
      </c>
      <c r="H101" s="173">
        <v>9.0559999999999992</v>
      </c>
      <c r="I101" s="174"/>
      <c r="L101" s="170"/>
      <c r="M101" s="175"/>
      <c r="N101" s="176"/>
      <c r="O101" s="176"/>
      <c r="P101" s="176"/>
      <c r="Q101" s="176"/>
      <c r="R101" s="176"/>
      <c r="S101" s="176"/>
      <c r="T101" s="177"/>
      <c r="AT101" s="171" t="s">
        <v>142</v>
      </c>
      <c r="AU101" s="171" t="s">
        <v>87</v>
      </c>
      <c r="AV101" s="13" t="s">
        <v>93</v>
      </c>
      <c r="AW101" s="13" t="s">
        <v>41</v>
      </c>
      <c r="AX101" s="13" t="s">
        <v>22</v>
      </c>
      <c r="AY101" s="171" t="s">
        <v>128</v>
      </c>
    </row>
    <row r="102" spans="2:65" s="1" customFormat="1" ht="22.5" customHeight="1">
      <c r="B102" s="139"/>
      <c r="C102" s="140" t="s">
        <v>96</v>
      </c>
      <c r="D102" s="140" t="s">
        <v>131</v>
      </c>
      <c r="E102" s="141" t="s">
        <v>156</v>
      </c>
      <c r="F102" s="142" t="s">
        <v>157</v>
      </c>
      <c r="G102" s="143" t="s">
        <v>134</v>
      </c>
      <c r="H102" s="144">
        <v>0.56599999999999995</v>
      </c>
      <c r="I102" s="145"/>
      <c r="J102" s="146">
        <f>ROUND(I102*H102,2)</f>
        <v>0</v>
      </c>
      <c r="K102" s="142" t="s">
        <v>135</v>
      </c>
      <c r="L102" s="31"/>
      <c r="M102" s="147" t="s">
        <v>3</v>
      </c>
      <c r="N102" s="148" t="s">
        <v>50</v>
      </c>
      <c r="O102" s="50"/>
      <c r="P102" s="149">
        <f>O102*H102</f>
        <v>0</v>
      </c>
      <c r="Q102" s="149">
        <v>0</v>
      </c>
      <c r="R102" s="149">
        <f>Q102*H102</f>
        <v>0</v>
      </c>
      <c r="S102" s="149">
        <v>0</v>
      </c>
      <c r="T102" s="150">
        <f>S102*H102</f>
        <v>0</v>
      </c>
      <c r="AR102" s="17" t="s">
        <v>93</v>
      </c>
      <c r="AT102" s="17" t="s">
        <v>131</v>
      </c>
      <c r="AU102" s="17" t="s">
        <v>87</v>
      </c>
      <c r="AY102" s="17" t="s">
        <v>128</v>
      </c>
      <c r="BE102" s="151">
        <f>IF(N102="základní",J102,0)</f>
        <v>0</v>
      </c>
      <c r="BF102" s="151">
        <f>IF(N102="snížená",J102,0)</f>
        <v>0</v>
      </c>
      <c r="BG102" s="151">
        <f>IF(N102="zákl. přenesená",J102,0)</f>
        <v>0</v>
      </c>
      <c r="BH102" s="151">
        <f>IF(N102="sníž. přenesená",J102,0)</f>
        <v>0</v>
      </c>
      <c r="BI102" s="151">
        <f>IF(N102="nulová",J102,0)</f>
        <v>0</v>
      </c>
      <c r="BJ102" s="17" t="s">
        <v>22</v>
      </c>
      <c r="BK102" s="151">
        <f>ROUND(I102*H102,2)</f>
        <v>0</v>
      </c>
      <c r="BL102" s="17" t="s">
        <v>93</v>
      </c>
      <c r="BM102" s="17" t="s">
        <v>439</v>
      </c>
    </row>
    <row r="103" spans="2:65" s="1" customFormat="1" ht="67.2">
      <c r="B103" s="31"/>
      <c r="D103" s="152" t="s">
        <v>137</v>
      </c>
      <c r="F103" s="153" t="s">
        <v>159</v>
      </c>
      <c r="I103" s="85"/>
      <c r="L103" s="31"/>
      <c r="M103" s="154"/>
      <c r="N103" s="50"/>
      <c r="O103" s="50"/>
      <c r="P103" s="50"/>
      <c r="Q103" s="50"/>
      <c r="R103" s="50"/>
      <c r="S103" s="50"/>
      <c r="T103" s="51"/>
      <c r="AT103" s="17" t="s">
        <v>137</v>
      </c>
      <c r="AU103" s="17" t="s">
        <v>87</v>
      </c>
    </row>
    <row r="104" spans="2:65" s="10" customFormat="1" ht="25.95" customHeight="1">
      <c r="B104" s="126"/>
      <c r="D104" s="127" t="s">
        <v>78</v>
      </c>
      <c r="E104" s="128" t="s">
        <v>160</v>
      </c>
      <c r="F104" s="128" t="s">
        <v>161</v>
      </c>
      <c r="I104" s="129"/>
      <c r="J104" s="130">
        <f>BK104</f>
        <v>0</v>
      </c>
      <c r="L104" s="126"/>
      <c r="M104" s="131"/>
      <c r="N104" s="132"/>
      <c r="O104" s="132"/>
      <c r="P104" s="133">
        <f>P105+P131+P440</f>
        <v>0</v>
      </c>
      <c r="Q104" s="132"/>
      <c r="R104" s="133">
        <f>R105+R131+R440</f>
        <v>2.4285058299999993</v>
      </c>
      <c r="S104" s="132"/>
      <c r="T104" s="134">
        <f>T105+T131+T440</f>
        <v>0.56578649999999997</v>
      </c>
      <c r="AR104" s="127" t="s">
        <v>87</v>
      </c>
      <c r="AT104" s="135" t="s">
        <v>78</v>
      </c>
      <c r="AU104" s="135" t="s">
        <v>79</v>
      </c>
      <c r="AY104" s="127" t="s">
        <v>128</v>
      </c>
      <c r="BK104" s="136">
        <f>BK105+BK131+BK440</f>
        <v>0</v>
      </c>
    </row>
    <row r="105" spans="2:65" s="10" customFormat="1" ht="22.95" customHeight="1">
      <c r="B105" s="126"/>
      <c r="D105" s="127" t="s">
        <v>78</v>
      </c>
      <c r="E105" s="137" t="s">
        <v>162</v>
      </c>
      <c r="F105" s="137" t="s">
        <v>163</v>
      </c>
      <c r="I105" s="129"/>
      <c r="J105" s="138">
        <f>BK105</f>
        <v>0</v>
      </c>
      <c r="L105" s="126"/>
      <c r="M105" s="131"/>
      <c r="N105" s="132"/>
      <c r="O105" s="132"/>
      <c r="P105" s="133">
        <f>SUM(P106:P130)</f>
        <v>0</v>
      </c>
      <c r="Q105" s="132"/>
      <c r="R105" s="133">
        <f>SUM(R106:R130)</f>
        <v>0</v>
      </c>
      <c r="S105" s="132"/>
      <c r="T105" s="134">
        <f>SUM(T106:T130)</f>
        <v>0</v>
      </c>
      <c r="AR105" s="127" t="s">
        <v>87</v>
      </c>
      <c r="AT105" s="135" t="s">
        <v>78</v>
      </c>
      <c r="AU105" s="135" t="s">
        <v>22</v>
      </c>
      <c r="AY105" s="127" t="s">
        <v>128</v>
      </c>
      <c r="BK105" s="136">
        <f>SUM(BK106:BK130)</f>
        <v>0</v>
      </c>
    </row>
    <row r="106" spans="2:65" s="1" customFormat="1" ht="16.5" customHeight="1">
      <c r="B106" s="139"/>
      <c r="C106" s="140" t="s">
        <v>164</v>
      </c>
      <c r="D106" s="140" t="s">
        <v>131</v>
      </c>
      <c r="E106" s="141" t="s">
        <v>165</v>
      </c>
      <c r="F106" s="142" t="s">
        <v>166</v>
      </c>
      <c r="G106" s="143" t="s">
        <v>167</v>
      </c>
      <c r="H106" s="144">
        <v>8.8000000000000007</v>
      </c>
      <c r="I106" s="145"/>
      <c r="J106" s="146">
        <f>ROUND(I106*H106,2)</f>
        <v>0</v>
      </c>
      <c r="K106" s="142" t="s">
        <v>3</v>
      </c>
      <c r="L106" s="31"/>
      <c r="M106" s="147" t="s">
        <v>3</v>
      </c>
      <c r="N106" s="148" t="s">
        <v>50</v>
      </c>
      <c r="O106" s="50"/>
      <c r="P106" s="149">
        <f>O106*H106</f>
        <v>0</v>
      </c>
      <c r="Q106" s="149">
        <v>0</v>
      </c>
      <c r="R106" s="149">
        <f>Q106*H106</f>
        <v>0</v>
      </c>
      <c r="S106" s="149">
        <v>0</v>
      </c>
      <c r="T106" s="150">
        <f>S106*H106</f>
        <v>0</v>
      </c>
      <c r="AR106" s="17" t="s">
        <v>168</v>
      </c>
      <c r="AT106" s="17" t="s">
        <v>131</v>
      </c>
      <c r="AU106" s="17" t="s">
        <v>87</v>
      </c>
      <c r="AY106" s="17" t="s">
        <v>128</v>
      </c>
      <c r="BE106" s="151">
        <f>IF(N106="základní",J106,0)</f>
        <v>0</v>
      </c>
      <c r="BF106" s="151">
        <f>IF(N106="snížená",J106,0)</f>
        <v>0</v>
      </c>
      <c r="BG106" s="151">
        <f>IF(N106="zákl. přenesená",J106,0)</f>
        <v>0</v>
      </c>
      <c r="BH106" s="151">
        <f>IF(N106="sníž. přenesená",J106,0)</f>
        <v>0</v>
      </c>
      <c r="BI106" s="151">
        <f>IF(N106="nulová",J106,0)</f>
        <v>0</v>
      </c>
      <c r="BJ106" s="17" t="s">
        <v>22</v>
      </c>
      <c r="BK106" s="151">
        <f>ROUND(I106*H106,2)</f>
        <v>0</v>
      </c>
      <c r="BL106" s="17" t="s">
        <v>168</v>
      </c>
      <c r="BM106" s="17" t="s">
        <v>440</v>
      </c>
    </row>
    <row r="107" spans="2:65" s="11" customFormat="1">
      <c r="B107" s="155"/>
      <c r="D107" s="152" t="s">
        <v>142</v>
      </c>
      <c r="E107" s="156" t="s">
        <v>3</v>
      </c>
      <c r="F107" s="157" t="s">
        <v>441</v>
      </c>
      <c r="H107" s="156" t="s">
        <v>3</v>
      </c>
      <c r="I107" s="158"/>
      <c r="L107" s="155"/>
      <c r="M107" s="159"/>
      <c r="N107" s="160"/>
      <c r="O107" s="160"/>
      <c r="P107" s="160"/>
      <c r="Q107" s="160"/>
      <c r="R107" s="160"/>
      <c r="S107" s="160"/>
      <c r="T107" s="161"/>
      <c r="AT107" s="156" t="s">
        <v>142</v>
      </c>
      <c r="AU107" s="156" t="s">
        <v>87</v>
      </c>
      <c r="AV107" s="11" t="s">
        <v>22</v>
      </c>
      <c r="AW107" s="11" t="s">
        <v>41</v>
      </c>
      <c r="AX107" s="11" t="s">
        <v>79</v>
      </c>
      <c r="AY107" s="156" t="s">
        <v>128</v>
      </c>
    </row>
    <row r="108" spans="2:65" s="11" customFormat="1">
      <c r="B108" s="155"/>
      <c r="D108" s="152" t="s">
        <v>142</v>
      </c>
      <c r="E108" s="156" t="s">
        <v>3</v>
      </c>
      <c r="F108" s="157" t="s">
        <v>442</v>
      </c>
      <c r="H108" s="156" t="s">
        <v>3</v>
      </c>
      <c r="I108" s="158"/>
      <c r="L108" s="155"/>
      <c r="M108" s="159"/>
      <c r="N108" s="160"/>
      <c r="O108" s="160"/>
      <c r="P108" s="160"/>
      <c r="Q108" s="160"/>
      <c r="R108" s="160"/>
      <c r="S108" s="160"/>
      <c r="T108" s="161"/>
      <c r="AT108" s="156" t="s">
        <v>142</v>
      </c>
      <c r="AU108" s="156" t="s">
        <v>87</v>
      </c>
      <c r="AV108" s="11" t="s">
        <v>22</v>
      </c>
      <c r="AW108" s="11" t="s">
        <v>41</v>
      </c>
      <c r="AX108" s="11" t="s">
        <v>79</v>
      </c>
      <c r="AY108" s="156" t="s">
        <v>128</v>
      </c>
    </row>
    <row r="109" spans="2:65" s="11" customFormat="1">
      <c r="B109" s="155"/>
      <c r="D109" s="152" t="s">
        <v>142</v>
      </c>
      <c r="E109" s="156" t="s">
        <v>3</v>
      </c>
      <c r="F109" s="157" t="s">
        <v>443</v>
      </c>
      <c r="H109" s="156" t="s">
        <v>3</v>
      </c>
      <c r="I109" s="158"/>
      <c r="L109" s="155"/>
      <c r="M109" s="159"/>
      <c r="N109" s="160"/>
      <c r="O109" s="160"/>
      <c r="P109" s="160"/>
      <c r="Q109" s="160"/>
      <c r="R109" s="160"/>
      <c r="S109" s="160"/>
      <c r="T109" s="161"/>
      <c r="AT109" s="156" t="s">
        <v>142</v>
      </c>
      <c r="AU109" s="156" t="s">
        <v>87</v>
      </c>
      <c r="AV109" s="11" t="s">
        <v>22</v>
      </c>
      <c r="AW109" s="11" t="s">
        <v>41</v>
      </c>
      <c r="AX109" s="11" t="s">
        <v>79</v>
      </c>
      <c r="AY109" s="156" t="s">
        <v>128</v>
      </c>
    </row>
    <row r="110" spans="2:65" s="12" customFormat="1">
      <c r="B110" s="162"/>
      <c r="D110" s="152" t="s">
        <v>142</v>
      </c>
      <c r="E110" s="163" t="s">
        <v>3</v>
      </c>
      <c r="F110" s="164" t="s">
        <v>173</v>
      </c>
      <c r="H110" s="165">
        <v>1.1000000000000001</v>
      </c>
      <c r="I110" s="166"/>
      <c r="L110" s="162"/>
      <c r="M110" s="167"/>
      <c r="N110" s="168"/>
      <c r="O110" s="168"/>
      <c r="P110" s="168"/>
      <c r="Q110" s="168"/>
      <c r="R110" s="168"/>
      <c r="S110" s="168"/>
      <c r="T110" s="169"/>
      <c r="AT110" s="163" t="s">
        <v>142</v>
      </c>
      <c r="AU110" s="163" t="s">
        <v>87</v>
      </c>
      <c r="AV110" s="12" t="s">
        <v>87</v>
      </c>
      <c r="AW110" s="12" t="s">
        <v>41</v>
      </c>
      <c r="AX110" s="12" t="s">
        <v>79</v>
      </c>
      <c r="AY110" s="163" t="s">
        <v>128</v>
      </c>
    </row>
    <row r="111" spans="2:65" s="11" customFormat="1">
      <c r="B111" s="155"/>
      <c r="D111" s="152" t="s">
        <v>142</v>
      </c>
      <c r="E111" s="156" t="s">
        <v>3</v>
      </c>
      <c r="F111" s="157" t="s">
        <v>444</v>
      </c>
      <c r="H111" s="156" t="s">
        <v>3</v>
      </c>
      <c r="I111" s="158"/>
      <c r="L111" s="155"/>
      <c r="M111" s="159"/>
      <c r="N111" s="160"/>
      <c r="O111" s="160"/>
      <c r="P111" s="160"/>
      <c r="Q111" s="160"/>
      <c r="R111" s="160"/>
      <c r="S111" s="160"/>
      <c r="T111" s="161"/>
      <c r="AT111" s="156" t="s">
        <v>142</v>
      </c>
      <c r="AU111" s="156" t="s">
        <v>87</v>
      </c>
      <c r="AV111" s="11" t="s">
        <v>22</v>
      </c>
      <c r="AW111" s="11" t="s">
        <v>41</v>
      </c>
      <c r="AX111" s="11" t="s">
        <v>79</v>
      </c>
      <c r="AY111" s="156" t="s">
        <v>128</v>
      </c>
    </row>
    <row r="112" spans="2:65" s="11" customFormat="1">
      <c r="B112" s="155"/>
      <c r="D112" s="152" t="s">
        <v>142</v>
      </c>
      <c r="E112" s="156" t="s">
        <v>3</v>
      </c>
      <c r="F112" s="157" t="s">
        <v>445</v>
      </c>
      <c r="H112" s="156" t="s">
        <v>3</v>
      </c>
      <c r="I112" s="158"/>
      <c r="L112" s="155"/>
      <c r="M112" s="159"/>
      <c r="N112" s="160"/>
      <c r="O112" s="160"/>
      <c r="P112" s="160"/>
      <c r="Q112" s="160"/>
      <c r="R112" s="160"/>
      <c r="S112" s="160"/>
      <c r="T112" s="161"/>
      <c r="AT112" s="156" t="s">
        <v>142</v>
      </c>
      <c r="AU112" s="156" t="s">
        <v>87</v>
      </c>
      <c r="AV112" s="11" t="s">
        <v>22</v>
      </c>
      <c r="AW112" s="11" t="s">
        <v>41</v>
      </c>
      <c r="AX112" s="11" t="s">
        <v>79</v>
      </c>
      <c r="AY112" s="156" t="s">
        <v>128</v>
      </c>
    </row>
    <row r="113" spans="2:65" s="12" customFormat="1">
      <c r="B113" s="162"/>
      <c r="D113" s="152" t="s">
        <v>142</v>
      </c>
      <c r="E113" s="163" t="s">
        <v>3</v>
      </c>
      <c r="F113" s="164" t="s">
        <v>173</v>
      </c>
      <c r="H113" s="165">
        <v>1.1000000000000001</v>
      </c>
      <c r="I113" s="166"/>
      <c r="L113" s="162"/>
      <c r="M113" s="167"/>
      <c r="N113" s="168"/>
      <c r="O113" s="168"/>
      <c r="P113" s="168"/>
      <c r="Q113" s="168"/>
      <c r="R113" s="168"/>
      <c r="S113" s="168"/>
      <c r="T113" s="169"/>
      <c r="AT113" s="163" t="s">
        <v>142</v>
      </c>
      <c r="AU113" s="163" t="s">
        <v>87</v>
      </c>
      <c r="AV113" s="12" t="s">
        <v>87</v>
      </c>
      <c r="AW113" s="12" t="s">
        <v>41</v>
      </c>
      <c r="AX113" s="12" t="s">
        <v>79</v>
      </c>
      <c r="AY113" s="163" t="s">
        <v>128</v>
      </c>
    </row>
    <row r="114" spans="2:65" s="11" customFormat="1">
      <c r="B114" s="155"/>
      <c r="D114" s="152" t="s">
        <v>142</v>
      </c>
      <c r="E114" s="156" t="s">
        <v>3</v>
      </c>
      <c r="F114" s="157" t="s">
        <v>446</v>
      </c>
      <c r="H114" s="156" t="s">
        <v>3</v>
      </c>
      <c r="I114" s="158"/>
      <c r="L114" s="155"/>
      <c r="M114" s="159"/>
      <c r="N114" s="160"/>
      <c r="O114" s="160"/>
      <c r="P114" s="160"/>
      <c r="Q114" s="160"/>
      <c r="R114" s="160"/>
      <c r="S114" s="160"/>
      <c r="T114" s="161"/>
      <c r="AT114" s="156" t="s">
        <v>142</v>
      </c>
      <c r="AU114" s="156" t="s">
        <v>87</v>
      </c>
      <c r="AV114" s="11" t="s">
        <v>22</v>
      </c>
      <c r="AW114" s="11" t="s">
        <v>41</v>
      </c>
      <c r="AX114" s="11" t="s">
        <v>79</v>
      </c>
      <c r="AY114" s="156" t="s">
        <v>128</v>
      </c>
    </row>
    <row r="115" spans="2:65" s="12" customFormat="1">
      <c r="B115" s="162"/>
      <c r="D115" s="152" t="s">
        <v>142</v>
      </c>
      <c r="E115" s="163" t="s">
        <v>3</v>
      </c>
      <c r="F115" s="164" t="s">
        <v>173</v>
      </c>
      <c r="H115" s="165">
        <v>1.1000000000000001</v>
      </c>
      <c r="I115" s="166"/>
      <c r="L115" s="162"/>
      <c r="M115" s="167"/>
      <c r="N115" s="168"/>
      <c r="O115" s="168"/>
      <c r="P115" s="168"/>
      <c r="Q115" s="168"/>
      <c r="R115" s="168"/>
      <c r="S115" s="168"/>
      <c r="T115" s="169"/>
      <c r="AT115" s="163" t="s">
        <v>142</v>
      </c>
      <c r="AU115" s="163" t="s">
        <v>87</v>
      </c>
      <c r="AV115" s="12" t="s">
        <v>87</v>
      </c>
      <c r="AW115" s="12" t="s">
        <v>41</v>
      </c>
      <c r="AX115" s="12" t="s">
        <v>79</v>
      </c>
      <c r="AY115" s="163" t="s">
        <v>128</v>
      </c>
    </row>
    <row r="116" spans="2:65" s="11" customFormat="1">
      <c r="B116" s="155"/>
      <c r="D116" s="152" t="s">
        <v>142</v>
      </c>
      <c r="E116" s="156" t="s">
        <v>3</v>
      </c>
      <c r="F116" s="157" t="s">
        <v>447</v>
      </c>
      <c r="H116" s="156" t="s">
        <v>3</v>
      </c>
      <c r="I116" s="158"/>
      <c r="L116" s="155"/>
      <c r="M116" s="159"/>
      <c r="N116" s="160"/>
      <c r="O116" s="160"/>
      <c r="P116" s="160"/>
      <c r="Q116" s="160"/>
      <c r="R116" s="160"/>
      <c r="S116" s="160"/>
      <c r="T116" s="161"/>
      <c r="AT116" s="156" t="s">
        <v>142</v>
      </c>
      <c r="AU116" s="156" t="s">
        <v>87</v>
      </c>
      <c r="AV116" s="11" t="s">
        <v>22</v>
      </c>
      <c r="AW116" s="11" t="s">
        <v>41</v>
      </c>
      <c r="AX116" s="11" t="s">
        <v>79</v>
      </c>
      <c r="AY116" s="156" t="s">
        <v>128</v>
      </c>
    </row>
    <row r="117" spans="2:65" s="12" customFormat="1">
      <c r="B117" s="162"/>
      <c r="D117" s="152" t="s">
        <v>142</v>
      </c>
      <c r="E117" s="163" t="s">
        <v>3</v>
      </c>
      <c r="F117" s="164" t="s">
        <v>173</v>
      </c>
      <c r="H117" s="165">
        <v>1.1000000000000001</v>
      </c>
      <c r="I117" s="166"/>
      <c r="L117" s="162"/>
      <c r="M117" s="167"/>
      <c r="N117" s="168"/>
      <c r="O117" s="168"/>
      <c r="P117" s="168"/>
      <c r="Q117" s="168"/>
      <c r="R117" s="168"/>
      <c r="S117" s="168"/>
      <c r="T117" s="169"/>
      <c r="AT117" s="163" t="s">
        <v>142</v>
      </c>
      <c r="AU117" s="163" t="s">
        <v>87</v>
      </c>
      <c r="AV117" s="12" t="s">
        <v>87</v>
      </c>
      <c r="AW117" s="12" t="s">
        <v>41</v>
      </c>
      <c r="AX117" s="12" t="s">
        <v>79</v>
      </c>
      <c r="AY117" s="163" t="s">
        <v>128</v>
      </c>
    </row>
    <row r="118" spans="2:65" s="11" customFormat="1">
      <c r="B118" s="155"/>
      <c r="D118" s="152" t="s">
        <v>142</v>
      </c>
      <c r="E118" s="156" t="s">
        <v>3</v>
      </c>
      <c r="F118" s="157" t="s">
        <v>448</v>
      </c>
      <c r="H118" s="156" t="s">
        <v>3</v>
      </c>
      <c r="I118" s="158"/>
      <c r="L118" s="155"/>
      <c r="M118" s="159"/>
      <c r="N118" s="160"/>
      <c r="O118" s="160"/>
      <c r="P118" s="160"/>
      <c r="Q118" s="160"/>
      <c r="R118" s="160"/>
      <c r="S118" s="160"/>
      <c r="T118" s="161"/>
      <c r="AT118" s="156" t="s">
        <v>142</v>
      </c>
      <c r="AU118" s="156" t="s">
        <v>87</v>
      </c>
      <c r="AV118" s="11" t="s">
        <v>22</v>
      </c>
      <c r="AW118" s="11" t="s">
        <v>41</v>
      </c>
      <c r="AX118" s="11" t="s">
        <v>79</v>
      </c>
      <c r="AY118" s="156" t="s">
        <v>128</v>
      </c>
    </row>
    <row r="119" spans="2:65" s="12" customFormat="1">
      <c r="B119" s="162"/>
      <c r="D119" s="152" t="s">
        <v>142</v>
      </c>
      <c r="E119" s="163" t="s">
        <v>3</v>
      </c>
      <c r="F119" s="164" t="s">
        <v>173</v>
      </c>
      <c r="H119" s="165">
        <v>1.1000000000000001</v>
      </c>
      <c r="I119" s="166"/>
      <c r="L119" s="162"/>
      <c r="M119" s="167"/>
      <c r="N119" s="168"/>
      <c r="O119" s="168"/>
      <c r="P119" s="168"/>
      <c r="Q119" s="168"/>
      <c r="R119" s="168"/>
      <c r="S119" s="168"/>
      <c r="T119" s="169"/>
      <c r="AT119" s="163" t="s">
        <v>142</v>
      </c>
      <c r="AU119" s="163" t="s">
        <v>87</v>
      </c>
      <c r="AV119" s="12" t="s">
        <v>87</v>
      </c>
      <c r="AW119" s="12" t="s">
        <v>41</v>
      </c>
      <c r="AX119" s="12" t="s">
        <v>79</v>
      </c>
      <c r="AY119" s="163" t="s">
        <v>128</v>
      </c>
    </row>
    <row r="120" spans="2:65" s="11" customFormat="1">
      <c r="B120" s="155"/>
      <c r="D120" s="152" t="s">
        <v>142</v>
      </c>
      <c r="E120" s="156" t="s">
        <v>3</v>
      </c>
      <c r="F120" s="157" t="s">
        <v>449</v>
      </c>
      <c r="H120" s="156" t="s">
        <v>3</v>
      </c>
      <c r="I120" s="158"/>
      <c r="L120" s="155"/>
      <c r="M120" s="159"/>
      <c r="N120" s="160"/>
      <c r="O120" s="160"/>
      <c r="P120" s="160"/>
      <c r="Q120" s="160"/>
      <c r="R120" s="160"/>
      <c r="S120" s="160"/>
      <c r="T120" s="161"/>
      <c r="AT120" s="156" t="s">
        <v>142</v>
      </c>
      <c r="AU120" s="156" t="s">
        <v>87</v>
      </c>
      <c r="AV120" s="11" t="s">
        <v>22</v>
      </c>
      <c r="AW120" s="11" t="s">
        <v>41</v>
      </c>
      <c r="AX120" s="11" t="s">
        <v>79</v>
      </c>
      <c r="AY120" s="156" t="s">
        <v>128</v>
      </c>
    </row>
    <row r="121" spans="2:65" s="12" customFormat="1">
      <c r="B121" s="162"/>
      <c r="D121" s="152" t="s">
        <v>142</v>
      </c>
      <c r="E121" s="163" t="s">
        <v>3</v>
      </c>
      <c r="F121" s="164" t="s">
        <v>173</v>
      </c>
      <c r="H121" s="165">
        <v>1.1000000000000001</v>
      </c>
      <c r="I121" s="166"/>
      <c r="L121" s="162"/>
      <c r="M121" s="167"/>
      <c r="N121" s="168"/>
      <c r="O121" s="168"/>
      <c r="P121" s="168"/>
      <c r="Q121" s="168"/>
      <c r="R121" s="168"/>
      <c r="S121" s="168"/>
      <c r="T121" s="169"/>
      <c r="AT121" s="163" t="s">
        <v>142</v>
      </c>
      <c r="AU121" s="163" t="s">
        <v>87</v>
      </c>
      <c r="AV121" s="12" t="s">
        <v>87</v>
      </c>
      <c r="AW121" s="12" t="s">
        <v>41</v>
      </c>
      <c r="AX121" s="12" t="s">
        <v>79</v>
      </c>
      <c r="AY121" s="163" t="s">
        <v>128</v>
      </c>
    </row>
    <row r="122" spans="2:65" s="11" customFormat="1">
      <c r="B122" s="155"/>
      <c r="D122" s="152" t="s">
        <v>142</v>
      </c>
      <c r="E122" s="156" t="s">
        <v>3</v>
      </c>
      <c r="F122" s="157" t="s">
        <v>450</v>
      </c>
      <c r="H122" s="156" t="s">
        <v>3</v>
      </c>
      <c r="I122" s="158"/>
      <c r="L122" s="155"/>
      <c r="M122" s="159"/>
      <c r="N122" s="160"/>
      <c r="O122" s="160"/>
      <c r="P122" s="160"/>
      <c r="Q122" s="160"/>
      <c r="R122" s="160"/>
      <c r="S122" s="160"/>
      <c r="T122" s="161"/>
      <c r="AT122" s="156" t="s">
        <v>142</v>
      </c>
      <c r="AU122" s="156" t="s">
        <v>87</v>
      </c>
      <c r="AV122" s="11" t="s">
        <v>22</v>
      </c>
      <c r="AW122" s="11" t="s">
        <v>41</v>
      </c>
      <c r="AX122" s="11" t="s">
        <v>79</v>
      </c>
      <c r="AY122" s="156" t="s">
        <v>128</v>
      </c>
    </row>
    <row r="123" spans="2:65" s="12" customFormat="1">
      <c r="B123" s="162"/>
      <c r="D123" s="152" t="s">
        <v>142</v>
      </c>
      <c r="E123" s="163" t="s">
        <v>3</v>
      </c>
      <c r="F123" s="164" t="s">
        <v>173</v>
      </c>
      <c r="H123" s="165">
        <v>1.1000000000000001</v>
      </c>
      <c r="I123" s="166"/>
      <c r="L123" s="162"/>
      <c r="M123" s="167"/>
      <c r="N123" s="168"/>
      <c r="O123" s="168"/>
      <c r="P123" s="168"/>
      <c r="Q123" s="168"/>
      <c r="R123" s="168"/>
      <c r="S123" s="168"/>
      <c r="T123" s="169"/>
      <c r="AT123" s="163" t="s">
        <v>142</v>
      </c>
      <c r="AU123" s="163" t="s">
        <v>87</v>
      </c>
      <c r="AV123" s="12" t="s">
        <v>87</v>
      </c>
      <c r="AW123" s="12" t="s">
        <v>41</v>
      </c>
      <c r="AX123" s="12" t="s">
        <v>79</v>
      </c>
      <c r="AY123" s="163" t="s">
        <v>128</v>
      </c>
    </row>
    <row r="124" spans="2:65" s="11" customFormat="1">
      <c r="B124" s="155"/>
      <c r="D124" s="152" t="s">
        <v>142</v>
      </c>
      <c r="E124" s="156" t="s">
        <v>3</v>
      </c>
      <c r="F124" s="157" t="s">
        <v>451</v>
      </c>
      <c r="H124" s="156" t="s">
        <v>3</v>
      </c>
      <c r="I124" s="158"/>
      <c r="L124" s="155"/>
      <c r="M124" s="159"/>
      <c r="N124" s="160"/>
      <c r="O124" s="160"/>
      <c r="P124" s="160"/>
      <c r="Q124" s="160"/>
      <c r="R124" s="160"/>
      <c r="S124" s="160"/>
      <c r="T124" s="161"/>
      <c r="AT124" s="156" t="s">
        <v>142</v>
      </c>
      <c r="AU124" s="156" t="s">
        <v>87</v>
      </c>
      <c r="AV124" s="11" t="s">
        <v>22</v>
      </c>
      <c r="AW124" s="11" t="s">
        <v>41</v>
      </c>
      <c r="AX124" s="11" t="s">
        <v>79</v>
      </c>
      <c r="AY124" s="156" t="s">
        <v>128</v>
      </c>
    </row>
    <row r="125" spans="2:65" s="12" customFormat="1">
      <c r="B125" s="162"/>
      <c r="D125" s="152" t="s">
        <v>142</v>
      </c>
      <c r="E125" s="163" t="s">
        <v>3</v>
      </c>
      <c r="F125" s="164" t="s">
        <v>173</v>
      </c>
      <c r="H125" s="165">
        <v>1.1000000000000001</v>
      </c>
      <c r="I125" s="166"/>
      <c r="L125" s="162"/>
      <c r="M125" s="167"/>
      <c r="N125" s="168"/>
      <c r="O125" s="168"/>
      <c r="P125" s="168"/>
      <c r="Q125" s="168"/>
      <c r="R125" s="168"/>
      <c r="S125" s="168"/>
      <c r="T125" s="169"/>
      <c r="AT125" s="163" t="s">
        <v>142</v>
      </c>
      <c r="AU125" s="163" t="s">
        <v>87</v>
      </c>
      <c r="AV125" s="12" t="s">
        <v>87</v>
      </c>
      <c r="AW125" s="12" t="s">
        <v>41</v>
      </c>
      <c r="AX125" s="12" t="s">
        <v>79</v>
      </c>
      <c r="AY125" s="163" t="s">
        <v>128</v>
      </c>
    </row>
    <row r="126" spans="2:65" s="13" customFormat="1">
      <c r="B126" s="170"/>
      <c r="D126" s="152" t="s">
        <v>142</v>
      </c>
      <c r="E126" s="171" t="s">
        <v>3</v>
      </c>
      <c r="F126" s="172" t="s">
        <v>145</v>
      </c>
      <c r="H126" s="173">
        <v>8.8000000000000007</v>
      </c>
      <c r="I126" s="174"/>
      <c r="L126" s="170"/>
      <c r="M126" s="175"/>
      <c r="N126" s="176"/>
      <c r="O126" s="176"/>
      <c r="P126" s="176"/>
      <c r="Q126" s="176"/>
      <c r="R126" s="176"/>
      <c r="S126" s="176"/>
      <c r="T126" s="177"/>
      <c r="AT126" s="171" t="s">
        <v>142</v>
      </c>
      <c r="AU126" s="171" t="s">
        <v>87</v>
      </c>
      <c r="AV126" s="13" t="s">
        <v>93</v>
      </c>
      <c r="AW126" s="13" t="s">
        <v>41</v>
      </c>
      <c r="AX126" s="13" t="s">
        <v>22</v>
      </c>
      <c r="AY126" s="171" t="s">
        <v>128</v>
      </c>
    </row>
    <row r="127" spans="2:65" s="1" customFormat="1" ht="22.5" customHeight="1">
      <c r="B127" s="139"/>
      <c r="C127" s="140" t="s">
        <v>199</v>
      </c>
      <c r="D127" s="140" t="s">
        <v>131</v>
      </c>
      <c r="E127" s="141" t="s">
        <v>200</v>
      </c>
      <c r="F127" s="142" t="s">
        <v>201</v>
      </c>
      <c r="G127" s="143" t="s">
        <v>202</v>
      </c>
      <c r="H127" s="178"/>
      <c r="I127" s="145"/>
      <c r="J127" s="146">
        <f>ROUND(I127*H127,2)</f>
        <v>0</v>
      </c>
      <c r="K127" s="142" t="s">
        <v>135</v>
      </c>
      <c r="L127" s="31"/>
      <c r="M127" s="147" t="s">
        <v>3</v>
      </c>
      <c r="N127" s="148" t="s">
        <v>50</v>
      </c>
      <c r="O127" s="50"/>
      <c r="P127" s="149">
        <f>O127*H127</f>
        <v>0</v>
      </c>
      <c r="Q127" s="149">
        <v>0</v>
      </c>
      <c r="R127" s="149">
        <f>Q127*H127</f>
        <v>0</v>
      </c>
      <c r="S127" s="149">
        <v>0</v>
      </c>
      <c r="T127" s="150">
        <f>S127*H127</f>
        <v>0</v>
      </c>
      <c r="AR127" s="17" t="s">
        <v>168</v>
      </c>
      <c r="AT127" s="17" t="s">
        <v>131</v>
      </c>
      <c r="AU127" s="17" t="s">
        <v>87</v>
      </c>
      <c r="AY127" s="17" t="s">
        <v>128</v>
      </c>
      <c r="BE127" s="151">
        <f>IF(N127="základní",J127,0)</f>
        <v>0</v>
      </c>
      <c r="BF127" s="151">
        <f>IF(N127="snížená",J127,0)</f>
        <v>0</v>
      </c>
      <c r="BG127" s="151">
        <f>IF(N127="zákl. přenesená",J127,0)</f>
        <v>0</v>
      </c>
      <c r="BH127" s="151">
        <f>IF(N127="sníž. přenesená",J127,0)</f>
        <v>0</v>
      </c>
      <c r="BI127" s="151">
        <f>IF(N127="nulová",J127,0)</f>
        <v>0</v>
      </c>
      <c r="BJ127" s="17" t="s">
        <v>22</v>
      </c>
      <c r="BK127" s="151">
        <f>ROUND(I127*H127,2)</f>
        <v>0</v>
      </c>
      <c r="BL127" s="17" t="s">
        <v>168</v>
      </c>
      <c r="BM127" s="17" t="s">
        <v>452</v>
      </c>
    </row>
    <row r="128" spans="2:65" s="1" customFormat="1" ht="86.4">
      <c r="B128" s="31"/>
      <c r="D128" s="152" t="s">
        <v>137</v>
      </c>
      <c r="F128" s="153" t="s">
        <v>204</v>
      </c>
      <c r="I128" s="85"/>
      <c r="L128" s="31"/>
      <c r="M128" s="154"/>
      <c r="N128" s="50"/>
      <c r="O128" s="50"/>
      <c r="P128" s="50"/>
      <c r="Q128" s="50"/>
      <c r="R128" s="50"/>
      <c r="S128" s="50"/>
      <c r="T128" s="51"/>
      <c r="AT128" s="17" t="s">
        <v>137</v>
      </c>
      <c r="AU128" s="17" t="s">
        <v>87</v>
      </c>
    </row>
    <row r="129" spans="2:65" s="1" customFormat="1" ht="22.5" customHeight="1">
      <c r="B129" s="139"/>
      <c r="C129" s="140" t="s">
        <v>205</v>
      </c>
      <c r="D129" s="140" t="s">
        <v>131</v>
      </c>
      <c r="E129" s="141" t="s">
        <v>206</v>
      </c>
      <c r="F129" s="142" t="s">
        <v>207</v>
      </c>
      <c r="G129" s="143" t="s">
        <v>202</v>
      </c>
      <c r="H129" s="178"/>
      <c r="I129" s="145"/>
      <c r="J129" s="146">
        <f>ROUND(I129*H129,2)</f>
        <v>0</v>
      </c>
      <c r="K129" s="142" t="s">
        <v>135</v>
      </c>
      <c r="L129" s="31"/>
      <c r="M129" s="147" t="s">
        <v>3</v>
      </c>
      <c r="N129" s="148" t="s">
        <v>50</v>
      </c>
      <c r="O129" s="50"/>
      <c r="P129" s="149">
        <f>O129*H129</f>
        <v>0</v>
      </c>
      <c r="Q129" s="149">
        <v>0</v>
      </c>
      <c r="R129" s="149">
        <f>Q129*H129</f>
        <v>0</v>
      </c>
      <c r="S129" s="149">
        <v>0</v>
      </c>
      <c r="T129" s="150">
        <f>S129*H129</f>
        <v>0</v>
      </c>
      <c r="AR129" s="17" t="s">
        <v>168</v>
      </c>
      <c r="AT129" s="17" t="s">
        <v>131</v>
      </c>
      <c r="AU129" s="17" t="s">
        <v>87</v>
      </c>
      <c r="AY129" s="17" t="s">
        <v>128</v>
      </c>
      <c r="BE129" s="151">
        <f>IF(N129="základní",J129,0)</f>
        <v>0</v>
      </c>
      <c r="BF129" s="151">
        <f>IF(N129="snížená",J129,0)</f>
        <v>0</v>
      </c>
      <c r="BG129" s="151">
        <f>IF(N129="zákl. přenesená",J129,0)</f>
        <v>0</v>
      </c>
      <c r="BH129" s="151">
        <f>IF(N129="sníž. přenesená",J129,0)</f>
        <v>0</v>
      </c>
      <c r="BI129" s="151">
        <f>IF(N129="nulová",J129,0)</f>
        <v>0</v>
      </c>
      <c r="BJ129" s="17" t="s">
        <v>22</v>
      </c>
      <c r="BK129" s="151">
        <f>ROUND(I129*H129,2)</f>
        <v>0</v>
      </c>
      <c r="BL129" s="17" t="s">
        <v>168</v>
      </c>
      <c r="BM129" s="17" t="s">
        <v>453</v>
      </c>
    </row>
    <row r="130" spans="2:65" s="1" customFormat="1" ht="86.4">
      <c r="B130" s="31"/>
      <c r="D130" s="152" t="s">
        <v>137</v>
      </c>
      <c r="F130" s="153" t="s">
        <v>204</v>
      </c>
      <c r="I130" s="85"/>
      <c r="L130" s="31"/>
      <c r="M130" s="154"/>
      <c r="N130" s="50"/>
      <c r="O130" s="50"/>
      <c r="P130" s="50"/>
      <c r="Q130" s="50"/>
      <c r="R130" s="50"/>
      <c r="S130" s="50"/>
      <c r="T130" s="51"/>
      <c r="AT130" s="17" t="s">
        <v>137</v>
      </c>
      <c r="AU130" s="17" t="s">
        <v>87</v>
      </c>
    </row>
    <row r="131" spans="2:65" s="10" customFormat="1" ht="22.95" customHeight="1">
      <c r="B131" s="126"/>
      <c r="D131" s="127" t="s">
        <v>78</v>
      </c>
      <c r="E131" s="137" t="s">
        <v>209</v>
      </c>
      <c r="F131" s="137" t="s">
        <v>210</v>
      </c>
      <c r="I131" s="129"/>
      <c r="J131" s="138">
        <f>BK131</f>
        <v>0</v>
      </c>
      <c r="L131" s="126"/>
      <c r="M131" s="131"/>
      <c r="N131" s="132"/>
      <c r="O131" s="132"/>
      <c r="P131" s="133">
        <f>SUM(P132:P439)</f>
        <v>0</v>
      </c>
      <c r="Q131" s="132"/>
      <c r="R131" s="133">
        <f>SUM(R132:R439)</f>
        <v>2.3985058299999995</v>
      </c>
      <c r="S131" s="132"/>
      <c r="T131" s="134">
        <f>SUM(T132:T439)</f>
        <v>0.56578649999999997</v>
      </c>
      <c r="AR131" s="127" t="s">
        <v>87</v>
      </c>
      <c r="AT131" s="135" t="s">
        <v>78</v>
      </c>
      <c r="AU131" s="135" t="s">
        <v>22</v>
      </c>
      <c r="AY131" s="127" t="s">
        <v>128</v>
      </c>
      <c r="BK131" s="136">
        <f>SUM(BK132:BK439)</f>
        <v>0</v>
      </c>
    </row>
    <row r="132" spans="2:65" s="1" customFormat="1" ht="16.5" customHeight="1">
      <c r="B132" s="139"/>
      <c r="C132" s="140" t="s">
        <v>231</v>
      </c>
      <c r="D132" s="140" t="s">
        <v>131</v>
      </c>
      <c r="E132" s="141" t="s">
        <v>303</v>
      </c>
      <c r="F132" s="142" t="s">
        <v>304</v>
      </c>
      <c r="G132" s="143" t="s">
        <v>250</v>
      </c>
      <c r="H132" s="144">
        <v>204.9</v>
      </c>
      <c r="I132" s="145"/>
      <c r="J132" s="146">
        <f>ROUND(I132*H132,2)</f>
        <v>0</v>
      </c>
      <c r="K132" s="142" t="s">
        <v>135</v>
      </c>
      <c r="L132" s="31"/>
      <c r="M132" s="147" t="s">
        <v>3</v>
      </c>
      <c r="N132" s="148" t="s">
        <v>50</v>
      </c>
      <c r="O132" s="50"/>
      <c r="P132" s="149">
        <f>O132*H132</f>
        <v>0</v>
      </c>
      <c r="Q132" s="149">
        <v>0</v>
      </c>
      <c r="R132" s="149">
        <f>Q132*H132</f>
        <v>0</v>
      </c>
      <c r="S132" s="149">
        <v>0</v>
      </c>
      <c r="T132" s="150">
        <f>S132*H132</f>
        <v>0</v>
      </c>
      <c r="AR132" s="17" t="s">
        <v>168</v>
      </c>
      <c r="AT132" s="17" t="s">
        <v>131</v>
      </c>
      <c r="AU132" s="17" t="s">
        <v>87</v>
      </c>
      <c r="AY132" s="17" t="s">
        <v>128</v>
      </c>
      <c r="BE132" s="151">
        <f>IF(N132="základní",J132,0)</f>
        <v>0</v>
      </c>
      <c r="BF132" s="151">
        <f>IF(N132="snížená",J132,0)</f>
        <v>0</v>
      </c>
      <c r="BG132" s="151">
        <f>IF(N132="zákl. přenesená",J132,0)</f>
        <v>0</v>
      </c>
      <c r="BH132" s="151">
        <f>IF(N132="sníž. přenesená",J132,0)</f>
        <v>0</v>
      </c>
      <c r="BI132" s="151">
        <f>IF(N132="nulová",J132,0)</f>
        <v>0</v>
      </c>
      <c r="BJ132" s="17" t="s">
        <v>22</v>
      </c>
      <c r="BK132" s="151">
        <f>ROUND(I132*H132,2)</f>
        <v>0</v>
      </c>
      <c r="BL132" s="17" t="s">
        <v>168</v>
      </c>
      <c r="BM132" s="17" t="s">
        <v>454</v>
      </c>
    </row>
    <row r="133" spans="2:65" s="1" customFormat="1" ht="57.6">
      <c r="B133" s="31"/>
      <c r="D133" s="152" t="s">
        <v>137</v>
      </c>
      <c r="F133" s="153" t="s">
        <v>306</v>
      </c>
      <c r="I133" s="85"/>
      <c r="L133" s="31"/>
      <c r="M133" s="154"/>
      <c r="N133" s="50"/>
      <c r="O133" s="50"/>
      <c r="P133" s="50"/>
      <c r="Q133" s="50"/>
      <c r="R133" s="50"/>
      <c r="S133" s="50"/>
      <c r="T133" s="51"/>
      <c r="AT133" s="17" t="s">
        <v>137</v>
      </c>
      <c r="AU133" s="17" t="s">
        <v>87</v>
      </c>
    </row>
    <row r="134" spans="2:65" s="11" customFormat="1">
      <c r="B134" s="155"/>
      <c r="D134" s="152" t="s">
        <v>142</v>
      </c>
      <c r="E134" s="156" t="s">
        <v>3</v>
      </c>
      <c r="F134" s="157" t="s">
        <v>441</v>
      </c>
      <c r="H134" s="156" t="s">
        <v>3</v>
      </c>
      <c r="I134" s="158"/>
      <c r="L134" s="155"/>
      <c r="M134" s="159"/>
      <c r="N134" s="160"/>
      <c r="O134" s="160"/>
      <c r="P134" s="160"/>
      <c r="Q134" s="160"/>
      <c r="R134" s="160"/>
      <c r="S134" s="160"/>
      <c r="T134" s="161"/>
      <c r="AT134" s="156" t="s">
        <v>142</v>
      </c>
      <c r="AU134" s="156" t="s">
        <v>87</v>
      </c>
      <c r="AV134" s="11" t="s">
        <v>22</v>
      </c>
      <c r="AW134" s="11" t="s">
        <v>41</v>
      </c>
      <c r="AX134" s="11" t="s">
        <v>79</v>
      </c>
      <c r="AY134" s="156" t="s">
        <v>128</v>
      </c>
    </row>
    <row r="135" spans="2:65" s="11" customFormat="1">
      <c r="B135" s="155"/>
      <c r="D135" s="152" t="s">
        <v>142</v>
      </c>
      <c r="E135" s="156" t="s">
        <v>3</v>
      </c>
      <c r="F135" s="157" t="s">
        <v>455</v>
      </c>
      <c r="H135" s="156" t="s">
        <v>3</v>
      </c>
      <c r="I135" s="158"/>
      <c r="L135" s="155"/>
      <c r="M135" s="159"/>
      <c r="N135" s="160"/>
      <c r="O135" s="160"/>
      <c r="P135" s="160"/>
      <c r="Q135" s="160"/>
      <c r="R135" s="160"/>
      <c r="S135" s="160"/>
      <c r="T135" s="161"/>
      <c r="AT135" s="156" t="s">
        <v>142</v>
      </c>
      <c r="AU135" s="156" t="s">
        <v>87</v>
      </c>
      <c r="AV135" s="11" t="s">
        <v>22</v>
      </c>
      <c r="AW135" s="11" t="s">
        <v>41</v>
      </c>
      <c r="AX135" s="11" t="s">
        <v>79</v>
      </c>
      <c r="AY135" s="156" t="s">
        <v>128</v>
      </c>
    </row>
    <row r="136" spans="2:65" s="11" customFormat="1">
      <c r="B136" s="155"/>
      <c r="D136" s="152" t="s">
        <v>142</v>
      </c>
      <c r="E136" s="156" t="s">
        <v>3</v>
      </c>
      <c r="F136" s="157" t="s">
        <v>456</v>
      </c>
      <c r="H136" s="156" t="s">
        <v>3</v>
      </c>
      <c r="I136" s="158"/>
      <c r="L136" s="155"/>
      <c r="M136" s="159"/>
      <c r="N136" s="160"/>
      <c r="O136" s="160"/>
      <c r="P136" s="160"/>
      <c r="Q136" s="160"/>
      <c r="R136" s="160"/>
      <c r="S136" s="160"/>
      <c r="T136" s="161"/>
      <c r="AT136" s="156" t="s">
        <v>142</v>
      </c>
      <c r="AU136" s="156" t="s">
        <v>87</v>
      </c>
      <c r="AV136" s="11" t="s">
        <v>22</v>
      </c>
      <c r="AW136" s="11" t="s">
        <v>41</v>
      </c>
      <c r="AX136" s="11" t="s">
        <v>79</v>
      </c>
      <c r="AY136" s="156" t="s">
        <v>128</v>
      </c>
    </row>
    <row r="137" spans="2:65" s="12" customFormat="1">
      <c r="B137" s="162"/>
      <c r="D137" s="152" t="s">
        <v>142</v>
      </c>
      <c r="E137" s="163" t="s">
        <v>3</v>
      </c>
      <c r="F137" s="164" t="s">
        <v>457</v>
      </c>
      <c r="H137" s="165">
        <v>9.6999999999999993</v>
      </c>
      <c r="I137" s="166"/>
      <c r="L137" s="162"/>
      <c r="M137" s="167"/>
      <c r="N137" s="168"/>
      <c r="O137" s="168"/>
      <c r="P137" s="168"/>
      <c r="Q137" s="168"/>
      <c r="R137" s="168"/>
      <c r="S137" s="168"/>
      <c r="T137" s="169"/>
      <c r="AT137" s="163" t="s">
        <v>142</v>
      </c>
      <c r="AU137" s="163" t="s">
        <v>87</v>
      </c>
      <c r="AV137" s="12" t="s">
        <v>87</v>
      </c>
      <c r="AW137" s="12" t="s">
        <v>41</v>
      </c>
      <c r="AX137" s="12" t="s">
        <v>79</v>
      </c>
      <c r="AY137" s="163" t="s">
        <v>128</v>
      </c>
    </row>
    <row r="138" spans="2:65" s="11" customFormat="1">
      <c r="B138" s="155"/>
      <c r="D138" s="152" t="s">
        <v>142</v>
      </c>
      <c r="E138" s="156" t="s">
        <v>3</v>
      </c>
      <c r="F138" s="157" t="s">
        <v>442</v>
      </c>
      <c r="H138" s="156" t="s">
        <v>3</v>
      </c>
      <c r="I138" s="158"/>
      <c r="L138" s="155"/>
      <c r="M138" s="159"/>
      <c r="N138" s="160"/>
      <c r="O138" s="160"/>
      <c r="P138" s="160"/>
      <c r="Q138" s="160"/>
      <c r="R138" s="160"/>
      <c r="S138" s="160"/>
      <c r="T138" s="161"/>
      <c r="AT138" s="156" t="s">
        <v>142</v>
      </c>
      <c r="AU138" s="156" t="s">
        <v>87</v>
      </c>
      <c r="AV138" s="11" t="s">
        <v>22</v>
      </c>
      <c r="AW138" s="11" t="s">
        <v>41</v>
      </c>
      <c r="AX138" s="11" t="s">
        <v>79</v>
      </c>
      <c r="AY138" s="156" t="s">
        <v>128</v>
      </c>
    </row>
    <row r="139" spans="2:65" s="11" customFormat="1">
      <c r="B139" s="155"/>
      <c r="D139" s="152" t="s">
        <v>142</v>
      </c>
      <c r="E139" s="156" t="s">
        <v>3</v>
      </c>
      <c r="F139" s="157" t="s">
        <v>443</v>
      </c>
      <c r="H139" s="156" t="s">
        <v>3</v>
      </c>
      <c r="I139" s="158"/>
      <c r="L139" s="155"/>
      <c r="M139" s="159"/>
      <c r="N139" s="160"/>
      <c r="O139" s="160"/>
      <c r="P139" s="160"/>
      <c r="Q139" s="160"/>
      <c r="R139" s="160"/>
      <c r="S139" s="160"/>
      <c r="T139" s="161"/>
      <c r="AT139" s="156" t="s">
        <v>142</v>
      </c>
      <c r="AU139" s="156" t="s">
        <v>87</v>
      </c>
      <c r="AV139" s="11" t="s">
        <v>22</v>
      </c>
      <c r="AW139" s="11" t="s">
        <v>41</v>
      </c>
      <c r="AX139" s="11" t="s">
        <v>79</v>
      </c>
      <c r="AY139" s="156" t="s">
        <v>128</v>
      </c>
    </row>
    <row r="140" spans="2:65" s="12" customFormat="1">
      <c r="B140" s="162"/>
      <c r="D140" s="152" t="s">
        <v>142</v>
      </c>
      <c r="E140" s="163" t="s">
        <v>3</v>
      </c>
      <c r="F140" s="164" t="s">
        <v>458</v>
      </c>
      <c r="H140" s="165">
        <v>21.15</v>
      </c>
      <c r="I140" s="166"/>
      <c r="L140" s="162"/>
      <c r="M140" s="167"/>
      <c r="N140" s="168"/>
      <c r="O140" s="168"/>
      <c r="P140" s="168"/>
      <c r="Q140" s="168"/>
      <c r="R140" s="168"/>
      <c r="S140" s="168"/>
      <c r="T140" s="169"/>
      <c r="AT140" s="163" t="s">
        <v>142</v>
      </c>
      <c r="AU140" s="163" t="s">
        <v>87</v>
      </c>
      <c r="AV140" s="12" t="s">
        <v>87</v>
      </c>
      <c r="AW140" s="12" t="s">
        <v>41</v>
      </c>
      <c r="AX140" s="12" t="s">
        <v>79</v>
      </c>
      <c r="AY140" s="163" t="s">
        <v>128</v>
      </c>
    </row>
    <row r="141" spans="2:65" s="11" customFormat="1">
      <c r="B141" s="155"/>
      <c r="D141" s="152" t="s">
        <v>142</v>
      </c>
      <c r="E141" s="156" t="s">
        <v>3</v>
      </c>
      <c r="F141" s="157" t="s">
        <v>444</v>
      </c>
      <c r="H141" s="156" t="s">
        <v>3</v>
      </c>
      <c r="I141" s="158"/>
      <c r="L141" s="155"/>
      <c r="M141" s="159"/>
      <c r="N141" s="160"/>
      <c r="O141" s="160"/>
      <c r="P141" s="160"/>
      <c r="Q141" s="160"/>
      <c r="R141" s="160"/>
      <c r="S141" s="160"/>
      <c r="T141" s="161"/>
      <c r="AT141" s="156" t="s">
        <v>142</v>
      </c>
      <c r="AU141" s="156" t="s">
        <v>87</v>
      </c>
      <c r="AV141" s="11" t="s">
        <v>22</v>
      </c>
      <c r="AW141" s="11" t="s">
        <v>41</v>
      </c>
      <c r="AX141" s="11" t="s">
        <v>79</v>
      </c>
      <c r="AY141" s="156" t="s">
        <v>128</v>
      </c>
    </row>
    <row r="142" spans="2:65" s="11" customFormat="1">
      <c r="B142" s="155"/>
      <c r="D142" s="152" t="s">
        <v>142</v>
      </c>
      <c r="E142" s="156" t="s">
        <v>3</v>
      </c>
      <c r="F142" s="157" t="s">
        <v>445</v>
      </c>
      <c r="H142" s="156" t="s">
        <v>3</v>
      </c>
      <c r="I142" s="158"/>
      <c r="L142" s="155"/>
      <c r="M142" s="159"/>
      <c r="N142" s="160"/>
      <c r="O142" s="160"/>
      <c r="P142" s="160"/>
      <c r="Q142" s="160"/>
      <c r="R142" s="160"/>
      <c r="S142" s="160"/>
      <c r="T142" s="161"/>
      <c r="AT142" s="156" t="s">
        <v>142</v>
      </c>
      <c r="AU142" s="156" t="s">
        <v>87</v>
      </c>
      <c r="AV142" s="11" t="s">
        <v>22</v>
      </c>
      <c r="AW142" s="11" t="s">
        <v>41</v>
      </c>
      <c r="AX142" s="11" t="s">
        <v>79</v>
      </c>
      <c r="AY142" s="156" t="s">
        <v>128</v>
      </c>
    </row>
    <row r="143" spans="2:65" s="12" customFormat="1">
      <c r="B143" s="162"/>
      <c r="D143" s="152" t="s">
        <v>142</v>
      </c>
      <c r="E143" s="163" t="s">
        <v>3</v>
      </c>
      <c r="F143" s="164" t="s">
        <v>459</v>
      </c>
      <c r="H143" s="165">
        <v>15.85</v>
      </c>
      <c r="I143" s="166"/>
      <c r="L143" s="162"/>
      <c r="M143" s="167"/>
      <c r="N143" s="168"/>
      <c r="O143" s="168"/>
      <c r="P143" s="168"/>
      <c r="Q143" s="168"/>
      <c r="R143" s="168"/>
      <c r="S143" s="168"/>
      <c r="T143" s="169"/>
      <c r="AT143" s="163" t="s">
        <v>142</v>
      </c>
      <c r="AU143" s="163" t="s">
        <v>87</v>
      </c>
      <c r="AV143" s="12" t="s">
        <v>87</v>
      </c>
      <c r="AW143" s="12" t="s">
        <v>41</v>
      </c>
      <c r="AX143" s="12" t="s">
        <v>79</v>
      </c>
      <c r="AY143" s="163" t="s">
        <v>128</v>
      </c>
    </row>
    <row r="144" spans="2:65" s="11" customFormat="1">
      <c r="B144" s="155"/>
      <c r="D144" s="152" t="s">
        <v>142</v>
      </c>
      <c r="E144" s="156" t="s">
        <v>3</v>
      </c>
      <c r="F144" s="157" t="s">
        <v>446</v>
      </c>
      <c r="H144" s="156" t="s">
        <v>3</v>
      </c>
      <c r="I144" s="158"/>
      <c r="L144" s="155"/>
      <c r="M144" s="159"/>
      <c r="N144" s="160"/>
      <c r="O144" s="160"/>
      <c r="P144" s="160"/>
      <c r="Q144" s="160"/>
      <c r="R144" s="160"/>
      <c r="S144" s="160"/>
      <c r="T144" s="161"/>
      <c r="AT144" s="156" t="s">
        <v>142</v>
      </c>
      <c r="AU144" s="156" t="s">
        <v>87</v>
      </c>
      <c r="AV144" s="11" t="s">
        <v>22</v>
      </c>
      <c r="AW144" s="11" t="s">
        <v>41</v>
      </c>
      <c r="AX144" s="11" t="s">
        <v>79</v>
      </c>
      <c r="AY144" s="156" t="s">
        <v>128</v>
      </c>
    </row>
    <row r="145" spans="2:65" s="12" customFormat="1">
      <c r="B145" s="162"/>
      <c r="D145" s="152" t="s">
        <v>142</v>
      </c>
      <c r="E145" s="163" t="s">
        <v>3</v>
      </c>
      <c r="F145" s="164" t="s">
        <v>460</v>
      </c>
      <c r="H145" s="165">
        <v>13.5</v>
      </c>
      <c r="I145" s="166"/>
      <c r="L145" s="162"/>
      <c r="M145" s="167"/>
      <c r="N145" s="168"/>
      <c r="O145" s="168"/>
      <c r="P145" s="168"/>
      <c r="Q145" s="168"/>
      <c r="R145" s="168"/>
      <c r="S145" s="168"/>
      <c r="T145" s="169"/>
      <c r="AT145" s="163" t="s">
        <v>142</v>
      </c>
      <c r="AU145" s="163" t="s">
        <v>87</v>
      </c>
      <c r="AV145" s="12" t="s">
        <v>87</v>
      </c>
      <c r="AW145" s="12" t="s">
        <v>41</v>
      </c>
      <c r="AX145" s="12" t="s">
        <v>79</v>
      </c>
      <c r="AY145" s="163" t="s">
        <v>128</v>
      </c>
    </row>
    <row r="146" spans="2:65" s="11" customFormat="1">
      <c r="B146" s="155"/>
      <c r="D146" s="152" t="s">
        <v>142</v>
      </c>
      <c r="E146" s="156" t="s">
        <v>3</v>
      </c>
      <c r="F146" s="157" t="s">
        <v>447</v>
      </c>
      <c r="H146" s="156" t="s">
        <v>3</v>
      </c>
      <c r="I146" s="158"/>
      <c r="L146" s="155"/>
      <c r="M146" s="159"/>
      <c r="N146" s="160"/>
      <c r="O146" s="160"/>
      <c r="P146" s="160"/>
      <c r="Q146" s="160"/>
      <c r="R146" s="160"/>
      <c r="S146" s="160"/>
      <c r="T146" s="161"/>
      <c r="AT146" s="156" t="s">
        <v>142</v>
      </c>
      <c r="AU146" s="156" t="s">
        <v>87</v>
      </c>
      <c r="AV146" s="11" t="s">
        <v>22</v>
      </c>
      <c r="AW146" s="11" t="s">
        <v>41</v>
      </c>
      <c r="AX146" s="11" t="s">
        <v>79</v>
      </c>
      <c r="AY146" s="156" t="s">
        <v>128</v>
      </c>
    </row>
    <row r="147" spans="2:65" s="12" customFormat="1">
      <c r="B147" s="162"/>
      <c r="D147" s="152" t="s">
        <v>142</v>
      </c>
      <c r="E147" s="163" t="s">
        <v>3</v>
      </c>
      <c r="F147" s="164" t="s">
        <v>461</v>
      </c>
      <c r="H147" s="165">
        <v>32.5</v>
      </c>
      <c r="I147" s="166"/>
      <c r="L147" s="162"/>
      <c r="M147" s="167"/>
      <c r="N147" s="168"/>
      <c r="O147" s="168"/>
      <c r="P147" s="168"/>
      <c r="Q147" s="168"/>
      <c r="R147" s="168"/>
      <c r="S147" s="168"/>
      <c r="T147" s="169"/>
      <c r="AT147" s="163" t="s">
        <v>142</v>
      </c>
      <c r="AU147" s="163" t="s">
        <v>87</v>
      </c>
      <c r="AV147" s="12" t="s">
        <v>87</v>
      </c>
      <c r="AW147" s="12" t="s">
        <v>41</v>
      </c>
      <c r="AX147" s="12" t="s">
        <v>79</v>
      </c>
      <c r="AY147" s="163" t="s">
        <v>128</v>
      </c>
    </row>
    <row r="148" spans="2:65" s="11" customFormat="1">
      <c r="B148" s="155"/>
      <c r="D148" s="152" t="s">
        <v>142</v>
      </c>
      <c r="E148" s="156" t="s">
        <v>3</v>
      </c>
      <c r="F148" s="157" t="s">
        <v>448</v>
      </c>
      <c r="H148" s="156" t="s">
        <v>3</v>
      </c>
      <c r="I148" s="158"/>
      <c r="L148" s="155"/>
      <c r="M148" s="159"/>
      <c r="N148" s="160"/>
      <c r="O148" s="160"/>
      <c r="P148" s="160"/>
      <c r="Q148" s="160"/>
      <c r="R148" s="160"/>
      <c r="S148" s="160"/>
      <c r="T148" s="161"/>
      <c r="AT148" s="156" t="s">
        <v>142</v>
      </c>
      <c r="AU148" s="156" t="s">
        <v>87</v>
      </c>
      <c r="AV148" s="11" t="s">
        <v>22</v>
      </c>
      <c r="AW148" s="11" t="s">
        <v>41</v>
      </c>
      <c r="AX148" s="11" t="s">
        <v>79</v>
      </c>
      <c r="AY148" s="156" t="s">
        <v>128</v>
      </c>
    </row>
    <row r="149" spans="2:65" s="12" customFormat="1">
      <c r="B149" s="162"/>
      <c r="D149" s="152" t="s">
        <v>142</v>
      </c>
      <c r="E149" s="163" t="s">
        <v>3</v>
      </c>
      <c r="F149" s="164" t="s">
        <v>462</v>
      </c>
      <c r="H149" s="165">
        <v>15.2</v>
      </c>
      <c r="I149" s="166"/>
      <c r="L149" s="162"/>
      <c r="M149" s="167"/>
      <c r="N149" s="168"/>
      <c r="O149" s="168"/>
      <c r="P149" s="168"/>
      <c r="Q149" s="168"/>
      <c r="R149" s="168"/>
      <c r="S149" s="168"/>
      <c r="T149" s="169"/>
      <c r="AT149" s="163" t="s">
        <v>142</v>
      </c>
      <c r="AU149" s="163" t="s">
        <v>87</v>
      </c>
      <c r="AV149" s="12" t="s">
        <v>87</v>
      </c>
      <c r="AW149" s="12" t="s">
        <v>41</v>
      </c>
      <c r="AX149" s="12" t="s">
        <v>79</v>
      </c>
      <c r="AY149" s="163" t="s">
        <v>128</v>
      </c>
    </row>
    <row r="150" spans="2:65" s="11" customFormat="1">
      <c r="B150" s="155"/>
      <c r="D150" s="152" t="s">
        <v>142</v>
      </c>
      <c r="E150" s="156" t="s">
        <v>3</v>
      </c>
      <c r="F150" s="157" t="s">
        <v>449</v>
      </c>
      <c r="H150" s="156" t="s">
        <v>3</v>
      </c>
      <c r="I150" s="158"/>
      <c r="L150" s="155"/>
      <c r="M150" s="159"/>
      <c r="N150" s="160"/>
      <c r="O150" s="160"/>
      <c r="P150" s="160"/>
      <c r="Q150" s="160"/>
      <c r="R150" s="160"/>
      <c r="S150" s="160"/>
      <c r="T150" s="161"/>
      <c r="AT150" s="156" t="s">
        <v>142</v>
      </c>
      <c r="AU150" s="156" t="s">
        <v>87</v>
      </c>
      <c r="AV150" s="11" t="s">
        <v>22</v>
      </c>
      <c r="AW150" s="11" t="s">
        <v>41</v>
      </c>
      <c r="AX150" s="11" t="s">
        <v>79</v>
      </c>
      <c r="AY150" s="156" t="s">
        <v>128</v>
      </c>
    </row>
    <row r="151" spans="2:65" s="12" customFormat="1">
      <c r="B151" s="162"/>
      <c r="D151" s="152" t="s">
        <v>142</v>
      </c>
      <c r="E151" s="163" t="s">
        <v>3</v>
      </c>
      <c r="F151" s="164" t="s">
        <v>463</v>
      </c>
      <c r="H151" s="165">
        <v>32.25</v>
      </c>
      <c r="I151" s="166"/>
      <c r="L151" s="162"/>
      <c r="M151" s="167"/>
      <c r="N151" s="168"/>
      <c r="O151" s="168"/>
      <c r="P151" s="168"/>
      <c r="Q151" s="168"/>
      <c r="R151" s="168"/>
      <c r="S151" s="168"/>
      <c r="T151" s="169"/>
      <c r="AT151" s="163" t="s">
        <v>142</v>
      </c>
      <c r="AU151" s="163" t="s">
        <v>87</v>
      </c>
      <c r="AV151" s="12" t="s">
        <v>87</v>
      </c>
      <c r="AW151" s="12" t="s">
        <v>41</v>
      </c>
      <c r="AX151" s="12" t="s">
        <v>79</v>
      </c>
      <c r="AY151" s="163" t="s">
        <v>128</v>
      </c>
    </row>
    <row r="152" spans="2:65" s="11" customFormat="1">
      <c r="B152" s="155"/>
      <c r="D152" s="152" t="s">
        <v>142</v>
      </c>
      <c r="E152" s="156" t="s">
        <v>3</v>
      </c>
      <c r="F152" s="157" t="s">
        <v>450</v>
      </c>
      <c r="H152" s="156" t="s">
        <v>3</v>
      </c>
      <c r="I152" s="158"/>
      <c r="L152" s="155"/>
      <c r="M152" s="159"/>
      <c r="N152" s="160"/>
      <c r="O152" s="160"/>
      <c r="P152" s="160"/>
      <c r="Q152" s="160"/>
      <c r="R152" s="160"/>
      <c r="S152" s="160"/>
      <c r="T152" s="161"/>
      <c r="AT152" s="156" t="s">
        <v>142</v>
      </c>
      <c r="AU152" s="156" t="s">
        <v>87</v>
      </c>
      <c r="AV152" s="11" t="s">
        <v>22</v>
      </c>
      <c r="AW152" s="11" t="s">
        <v>41</v>
      </c>
      <c r="AX152" s="11" t="s">
        <v>79</v>
      </c>
      <c r="AY152" s="156" t="s">
        <v>128</v>
      </c>
    </row>
    <row r="153" spans="2:65" s="12" customFormat="1">
      <c r="B153" s="162"/>
      <c r="D153" s="152" t="s">
        <v>142</v>
      </c>
      <c r="E153" s="163" t="s">
        <v>3</v>
      </c>
      <c r="F153" s="164" t="s">
        <v>464</v>
      </c>
      <c r="H153" s="165">
        <v>22.75</v>
      </c>
      <c r="I153" s="166"/>
      <c r="L153" s="162"/>
      <c r="M153" s="167"/>
      <c r="N153" s="168"/>
      <c r="O153" s="168"/>
      <c r="P153" s="168"/>
      <c r="Q153" s="168"/>
      <c r="R153" s="168"/>
      <c r="S153" s="168"/>
      <c r="T153" s="169"/>
      <c r="AT153" s="163" t="s">
        <v>142</v>
      </c>
      <c r="AU153" s="163" t="s">
        <v>87</v>
      </c>
      <c r="AV153" s="12" t="s">
        <v>87</v>
      </c>
      <c r="AW153" s="12" t="s">
        <v>41</v>
      </c>
      <c r="AX153" s="12" t="s">
        <v>79</v>
      </c>
      <c r="AY153" s="163" t="s">
        <v>128</v>
      </c>
    </row>
    <row r="154" spans="2:65" s="11" customFormat="1">
      <c r="B154" s="155"/>
      <c r="D154" s="152" t="s">
        <v>142</v>
      </c>
      <c r="E154" s="156" t="s">
        <v>3</v>
      </c>
      <c r="F154" s="157" t="s">
        <v>451</v>
      </c>
      <c r="H154" s="156" t="s">
        <v>3</v>
      </c>
      <c r="I154" s="158"/>
      <c r="L154" s="155"/>
      <c r="M154" s="159"/>
      <c r="N154" s="160"/>
      <c r="O154" s="160"/>
      <c r="P154" s="160"/>
      <c r="Q154" s="160"/>
      <c r="R154" s="160"/>
      <c r="S154" s="160"/>
      <c r="T154" s="161"/>
      <c r="AT154" s="156" t="s">
        <v>142</v>
      </c>
      <c r="AU154" s="156" t="s">
        <v>87</v>
      </c>
      <c r="AV154" s="11" t="s">
        <v>22</v>
      </c>
      <c r="AW154" s="11" t="s">
        <v>41</v>
      </c>
      <c r="AX154" s="11" t="s">
        <v>79</v>
      </c>
      <c r="AY154" s="156" t="s">
        <v>128</v>
      </c>
    </row>
    <row r="155" spans="2:65" s="12" customFormat="1">
      <c r="B155" s="162"/>
      <c r="D155" s="152" t="s">
        <v>142</v>
      </c>
      <c r="E155" s="163" t="s">
        <v>3</v>
      </c>
      <c r="F155" s="164" t="s">
        <v>465</v>
      </c>
      <c r="H155" s="165">
        <v>42</v>
      </c>
      <c r="I155" s="166"/>
      <c r="L155" s="162"/>
      <c r="M155" s="167"/>
      <c r="N155" s="168"/>
      <c r="O155" s="168"/>
      <c r="P155" s="168"/>
      <c r="Q155" s="168"/>
      <c r="R155" s="168"/>
      <c r="S155" s="168"/>
      <c r="T155" s="169"/>
      <c r="AT155" s="163" t="s">
        <v>142</v>
      </c>
      <c r="AU155" s="163" t="s">
        <v>87</v>
      </c>
      <c r="AV155" s="12" t="s">
        <v>87</v>
      </c>
      <c r="AW155" s="12" t="s">
        <v>41</v>
      </c>
      <c r="AX155" s="12" t="s">
        <v>79</v>
      </c>
      <c r="AY155" s="163" t="s">
        <v>128</v>
      </c>
    </row>
    <row r="156" spans="2:65" s="13" customFormat="1">
      <c r="B156" s="170"/>
      <c r="D156" s="152" t="s">
        <v>142</v>
      </c>
      <c r="E156" s="171" t="s">
        <v>3</v>
      </c>
      <c r="F156" s="172" t="s">
        <v>145</v>
      </c>
      <c r="H156" s="173">
        <v>204.9</v>
      </c>
      <c r="I156" s="174"/>
      <c r="L156" s="170"/>
      <c r="M156" s="175"/>
      <c r="N156" s="176"/>
      <c r="O156" s="176"/>
      <c r="P156" s="176"/>
      <c r="Q156" s="176"/>
      <c r="R156" s="176"/>
      <c r="S156" s="176"/>
      <c r="T156" s="177"/>
      <c r="AT156" s="171" t="s">
        <v>142</v>
      </c>
      <c r="AU156" s="171" t="s">
        <v>87</v>
      </c>
      <c r="AV156" s="13" t="s">
        <v>93</v>
      </c>
      <c r="AW156" s="13" t="s">
        <v>41</v>
      </c>
      <c r="AX156" s="13" t="s">
        <v>22</v>
      </c>
      <c r="AY156" s="171" t="s">
        <v>128</v>
      </c>
    </row>
    <row r="157" spans="2:65" s="1" customFormat="1" ht="16.5" customHeight="1">
      <c r="B157" s="139"/>
      <c r="C157" s="140" t="s">
        <v>230</v>
      </c>
      <c r="D157" s="140" t="s">
        <v>131</v>
      </c>
      <c r="E157" s="141" t="s">
        <v>308</v>
      </c>
      <c r="F157" s="142" t="s">
        <v>309</v>
      </c>
      <c r="G157" s="143" t="s">
        <v>250</v>
      </c>
      <c r="H157" s="144">
        <v>409.8</v>
      </c>
      <c r="I157" s="145"/>
      <c r="J157" s="146">
        <f>ROUND(I157*H157,2)</f>
        <v>0</v>
      </c>
      <c r="K157" s="142" t="s">
        <v>135</v>
      </c>
      <c r="L157" s="31"/>
      <c r="M157" s="147" t="s">
        <v>3</v>
      </c>
      <c r="N157" s="148" t="s">
        <v>50</v>
      </c>
      <c r="O157" s="50"/>
      <c r="P157" s="149">
        <f>O157*H157</f>
        <v>0</v>
      </c>
      <c r="Q157" s="149">
        <v>0</v>
      </c>
      <c r="R157" s="149">
        <f>Q157*H157</f>
        <v>0</v>
      </c>
      <c r="S157" s="149">
        <v>0</v>
      </c>
      <c r="T157" s="150">
        <f>S157*H157</f>
        <v>0</v>
      </c>
      <c r="AR157" s="17" t="s">
        <v>168</v>
      </c>
      <c r="AT157" s="17" t="s">
        <v>131</v>
      </c>
      <c r="AU157" s="17" t="s">
        <v>87</v>
      </c>
      <c r="AY157" s="17" t="s">
        <v>128</v>
      </c>
      <c r="BE157" s="151">
        <f>IF(N157="základní",J157,0)</f>
        <v>0</v>
      </c>
      <c r="BF157" s="151">
        <f>IF(N157="snížená",J157,0)</f>
        <v>0</v>
      </c>
      <c r="BG157" s="151">
        <f>IF(N157="zákl. přenesená",J157,0)</f>
        <v>0</v>
      </c>
      <c r="BH157" s="151">
        <f>IF(N157="sníž. přenesená",J157,0)</f>
        <v>0</v>
      </c>
      <c r="BI157" s="151">
        <f>IF(N157="nulová",J157,0)</f>
        <v>0</v>
      </c>
      <c r="BJ157" s="17" t="s">
        <v>22</v>
      </c>
      <c r="BK157" s="151">
        <f>ROUND(I157*H157,2)</f>
        <v>0</v>
      </c>
      <c r="BL157" s="17" t="s">
        <v>168</v>
      </c>
      <c r="BM157" s="17" t="s">
        <v>466</v>
      </c>
    </row>
    <row r="158" spans="2:65" s="1" customFormat="1" ht="57.6">
      <c r="B158" s="31"/>
      <c r="D158" s="152" t="s">
        <v>137</v>
      </c>
      <c r="F158" s="153" t="s">
        <v>306</v>
      </c>
      <c r="I158" s="85"/>
      <c r="L158" s="31"/>
      <c r="M158" s="154"/>
      <c r="N158" s="50"/>
      <c r="O158" s="50"/>
      <c r="P158" s="50"/>
      <c r="Q158" s="50"/>
      <c r="R158" s="50"/>
      <c r="S158" s="50"/>
      <c r="T158" s="51"/>
      <c r="AT158" s="17" t="s">
        <v>137</v>
      </c>
      <c r="AU158" s="17" t="s">
        <v>87</v>
      </c>
    </row>
    <row r="159" spans="2:65" s="11" customFormat="1">
      <c r="B159" s="155"/>
      <c r="D159" s="152" t="s">
        <v>142</v>
      </c>
      <c r="E159" s="156" t="s">
        <v>3</v>
      </c>
      <c r="F159" s="157" t="s">
        <v>441</v>
      </c>
      <c r="H159" s="156" t="s">
        <v>3</v>
      </c>
      <c r="I159" s="158"/>
      <c r="L159" s="155"/>
      <c r="M159" s="159"/>
      <c r="N159" s="160"/>
      <c r="O159" s="160"/>
      <c r="P159" s="160"/>
      <c r="Q159" s="160"/>
      <c r="R159" s="160"/>
      <c r="S159" s="160"/>
      <c r="T159" s="161"/>
      <c r="AT159" s="156" t="s">
        <v>142</v>
      </c>
      <c r="AU159" s="156" t="s">
        <v>87</v>
      </c>
      <c r="AV159" s="11" t="s">
        <v>22</v>
      </c>
      <c r="AW159" s="11" t="s">
        <v>41</v>
      </c>
      <c r="AX159" s="11" t="s">
        <v>79</v>
      </c>
      <c r="AY159" s="156" t="s">
        <v>128</v>
      </c>
    </row>
    <row r="160" spans="2:65" s="11" customFormat="1">
      <c r="B160" s="155"/>
      <c r="D160" s="152" t="s">
        <v>142</v>
      </c>
      <c r="E160" s="156" t="s">
        <v>3</v>
      </c>
      <c r="F160" s="157" t="s">
        <v>455</v>
      </c>
      <c r="H160" s="156" t="s">
        <v>3</v>
      </c>
      <c r="I160" s="158"/>
      <c r="L160" s="155"/>
      <c r="M160" s="159"/>
      <c r="N160" s="160"/>
      <c r="O160" s="160"/>
      <c r="P160" s="160"/>
      <c r="Q160" s="160"/>
      <c r="R160" s="160"/>
      <c r="S160" s="160"/>
      <c r="T160" s="161"/>
      <c r="AT160" s="156" t="s">
        <v>142</v>
      </c>
      <c r="AU160" s="156" t="s">
        <v>87</v>
      </c>
      <c r="AV160" s="11" t="s">
        <v>22</v>
      </c>
      <c r="AW160" s="11" t="s">
        <v>41</v>
      </c>
      <c r="AX160" s="11" t="s">
        <v>79</v>
      </c>
      <c r="AY160" s="156" t="s">
        <v>128</v>
      </c>
    </row>
    <row r="161" spans="2:51" s="11" customFormat="1">
      <c r="B161" s="155"/>
      <c r="D161" s="152" t="s">
        <v>142</v>
      </c>
      <c r="E161" s="156" t="s">
        <v>3</v>
      </c>
      <c r="F161" s="157" t="s">
        <v>456</v>
      </c>
      <c r="H161" s="156" t="s">
        <v>3</v>
      </c>
      <c r="I161" s="158"/>
      <c r="L161" s="155"/>
      <c r="M161" s="159"/>
      <c r="N161" s="160"/>
      <c r="O161" s="160"/>
      <c r="P161" s="160"/>
      <c r="Q161" s="160"/>
      <c r="R161" s="160"/>
      <c r="S161" s="160"/>
      <c r="T161" s="161"/>
      <c r="AT161" s="156" t="s">
        <v>142</v>
      </c>
      <c r="AU161" s="156" t="s">
        <v>87</v>
      </c>
      <c r="AV161" s="11" t="s">
        <v>22</v>
      </c>
      <c r="AW161" s="11" t="s">
        <v>41</v>
      </c>
      <c r="AX161" s="11" t="s">
        <v>79</v>
      </c>
      <c r="AY161" s="156" t="s">
        <v>128</v>
      </c>
    </row>
    <row r="162" spans="2:51" s="12" customFormat="1">
      <c r="B162" s="162"/>
      <c r="D162" s="152" t="s">
        <v>142</v>
      </c>
      <c r="E162" s="163" t="s">
        <v>3</v>
      </c>
      <c r="F162" s="164" t="s">
        <v>467</v>
      </c>
      <c r="H162" s="165">
        <v>19.399999999999999</v>
      </c>
      <c r="I162" s="166"/>
      <c r="L162" s="162"/>
      <c r="M162" s="167"/>
      <c r="N162" s="168"/>
      <c r="O162" s="168"/>
      <c r="P162" s="168"/>
      <c r="Q162" s="168"/>
      <c r="R162" s="168"/>
      <c r="S162" s="168"/>
      <c r="T162" s="169"/>
      <c r="AT162" s="163" t="s">
        <v>142</v>
      </c>
      <c r="AU162" s="163" t="s">
        <v>87</v>
      </c>
      <c r="AV162" s="12" t="s">
        <v>87</v>
      </c>
      <c r="AW162" s="12" t="s">
        <v>41</v>
      </c>
      <c r="AX162" s="12" t="s">
        <v>79</v>
      </c>
      <c r="AY162" s="163" t="s">
        <v>128</v>
      </c>
    </row>
    <row r="163" spans="2:51" s="11" customFormat="1">
      <c r="B163" s="155"/>
      <c r="D163" s="152" t="s">
        <v>142</v>
      </c>
      <c r="E163" s="156" t="s">
        <v>3</v>
      </c>
      <c r="F163" s="157" t="s">
        <v>442</v>
      </c>
      <c r="H163" s="156" t="s">
        <v>3</v>
      </c>
      <c r="I163" s="158"/>
      <c r="L163" s="155"/>
      <c r="M163" s="159"/>
      <c r="N163" s="160"/>
      <c r="O163" s="160"/>
      <c r="P163" s="160"/>
      <c r="Q163" s="160"/>
      <c r="R163" s="160"/>
      <c r="S163" s="160"/>
      <c r="T163" s="161"/>
      <c r="AT163" s="156" t="s">
        <v>142</v>
      </c>
      <c r="AU163" s="156" t="s">
        <v>87</v>
      </c>
      <c r="AV163" s="11" t="s">
        <v>22</v>
      </c>
      <c r="AW163" s="11" t="s">
        <v>41</v>
      </c>
      <c r="AX163" s="11" t="s">
        <v>79</v>
      </c>
      <c r="AY163" s="156" t="s">
        <v>128</v>
      </c>
    </row>
    <row r="164" spans="2:51" s="11" customFormat="1">
      <c r="B164" s="155"/>
      <c r="D164" s="152" t="s">
        <v>142</v>
      </c>
      <c r="E164" s="156" t="s">
        <v>3</v>
      </c>
      <c r="F164" s="157" t="s">
        <v>443</v>
      </c>
      <c r="H164" s="156" t="s">
        <v>3</v>
      </c>
      <c r="I164" s="158"/>
      <c r="L164" s="155"/>
      <c r="M164" s="159"/>
      <c r="N164" s="160"/>
      <c r="O164" s="160"/>
      <c r="P164" s="160"/>
      <c r="Q164" s="160"/>
      <c r="R164" s="160"/>
      <c r="S164" s="160"/>
      <c r="T164" s="161"/>
      <c r="AT164" s="156" t="s">
        <v>142</v>
      </c>
      <c r="AU164" s="156" t="s">
        <v>87</v>
      </c>
      <c r="AV164" s="11" t="s">
        <v>22</v>
      </c>
      <c r="AW164" s="11" t="s">
        <v>41</v>
      </c>
      <c r="AX164" s="11" t="s">
        <v>79</v>
      </c>
      <c r="AY164" s="156" t="s">
        <v>128</v>
      </c>
    </row>
    <row r="165" spans="2:51" s="12" customFormat="1">
      <c r="B165" s="162"/>
      <c r="D165" s="152" t="s">
        <v>142</v>
      </c>
      <c r="E165" s="163" t="s">
        <v>3</v>
      </c>
      <c r="F165" s="164" t="s">
        <v>468</v>
      </c>
      <c r="H165" s="165">
        <v>42.3</v>
      </c>
      <c r="I165" s="166"/>
      <c r="L165" s="162"/>
      <c r="M165" s="167"/>
      <c r="N165" s="168"/>
      <c r="O165" s="168"/>
      <c r="P165" s="168"/>
      <c r="Q165" s="168"/>
      <c r="R165" s="168"/>
      <c r="S165" s="168"/>
      <c r="T165" s="169"/>
      <c r="AT165" s="163" t="s">
        <v>142</v>
      </c>
      <c r="AU165" s="163" t="s">
        <v>87</v>
      </c>
      <c r="AV165" s="12" t="s">
        <v>87</v>
      </c>
      <c r="AW165" s="12" t="s">
        <v>41</v>
      </c>
      <c r="AX165" s="12" t="s">
        <v>79</v>
      </c>
      <c r="AY165" s="163" t="s">
        <v>128</v>
      </c>
    </row>
    <row r="166" spans="2:51" s="11" customFormat="1">
      <c r="B166" s="155"/>
      <c r="D166" s="152" t="s">
        <v>142</v>
      </c>
      <c r="E166" s="156" t="s">
        <v>3</v>
      </c>
      <c r="F166" s="157" t="s">
        <v>444</v>
      </c>
      <c r="H166" s="156" t="s">
        <v>3</v>
      </c>
      <c r="I166" s="158"/>
      <c r="L166" s="155"/>
      <c r="M166" s="159"/>
      <c r="N166" s="160"/>
      <c r="O166" s="160"/>
      <c r="P166" s="160"/>
      <c r="Q166" s="160"/>
      <c r="R166" s="160"/>
      <c r="S166" s="160"/>
      <c r="T166" s="161"/>
      <c r="AT166" s="156" t="s">
        <v>142</v>
      </c>
      <c r="AU166" s="156" t="s">
        <v>87</v>
      </c>
      <c r="AV166" s="11" t="s">
        <v>22</v>
      </c>
      <c r="AW166" s="11" t="s">
        <v>41</v>
      </c>
      <c r="AX166" s="11" t="s">
        <v>79</v>
      </c>
      <c r="AY166" s="156" t="s">
        <v>128</v>
      </c>
    </row>
    <row r="167" spans="2:51" s="11" customFormat="1">
      <c r="B167" s="155"/>
      <c r="D167" s="152" t="s">
        <v>142</v>
      </c>
      <c r="E167" s="156" t="s">
        <v>3</v>
      </c>
      <c r="F167" s="157" t="s">
        <v>445</v>
      </c>
      <c r="H167" s="156" t="s">
        <v>3</v>
      </c>
      <c r="I167" s="158"/>
      <c r="L167" s="155"/>
      <c r="M167" s="159"/>
      <c r="N167" s="160"/>
      <c r="O167" s="160"/>
      <c r="P167" s="160"/>
      <c r="Q167" s="160"/>
      <c r="R167" s="160"/>
      <c r="S167" s="160"/>
      <c r="T167" s="161"/>
      <c r="AT167" s="156" t="s">
        <v>142</v>
      </c>
      <c r="AU167" s="156" t="s">
        <v>87</v>
      </c>
      <c r="AV167" s="11" t="s">
        <v>22</v>
      </c>
      <c r="AW167" s="11" t="s">
        <v>41</v>
      </c>
      <c r="AX167" s="11" t="s">
        <v>79</v>
      </c>
      <c r="AY167" s="156" t="s">
        <v>128</v>
      </c>
    </row>
    <row r="168" spans="2:51" s="12" customFormat="1">
      <c r="B168" s="162"/>
      <c r="D168" s="152" t="s">
        <v>142</v>
      </c>
      <c r="E168" s="163" t="s">
        <v>3</v>
      </c>
      <c r="F168" s="164" t="s">
        <v>469</v>
      </c>
      <c r="H168" s="165">
        <v>31.7</v>
      </c>
      <c r="I168" s="166"/>
      <c r="L168" s="162"/>
      <c r="M168" s="167"/>
      <c r="N168" s="168"/>
      <c r="O168" s="168"/>
      <c r="P168" s="168"/>
      <c r="Q168" s="168"/>
      <c r="R168" s="168"/>
      <c r="S168" s="168"/>
      <c r="T168" s="169"/>
      <c r="AT168" s="163" t="s">
        <v>142</v>
      </c>
      <c r="AU168" s="163" t="s">
        <v>87</v>
      </c>
      <c r="AV168" s="12" t="s">
        <v>87</v>
      </c>
      <c r="AW168" s="12" t="s">
        <v>41</v>
      </c>
      <c r="AX168" s="12" t="s">
        <v>79</v>
      </c>
      <c r="AY168" s="163" t="s">
        <v>128</v>
      </c>
    </row>
    <row r="169" spans="2:51" s="11" customFormat="1">
      <c r="B169" s="155"/>
      <c r="D169" s="152" t="s">
        <v>142</v>
      </c>
      <c r="E169" s="156" t="s">
        <v>3</v>
      </c>
      <c r="F169" s="157" t="s">
        <v>446</v>
      </c>
      <c r="H169" s="156" t="s">
        <v>3</v>
      </c>
      <c r="I169" s="158"/>
      <c r="L169" s="155"/>
      <c r="M169" s="159"/>
      <c r="N169" s="160"/>
      <c r="O169" s="160"/>
      <c r="P169" s="160"/>
      <c r="Q169" s="160"/>
      <c r="R169" s="160"/>
      <c r="S169" s="160"/>
      <c r="T169" s="161"/>
      <c r="AT169" s="156" t="s">
        <v>142</v>
      </c>
      <c r="AU169" s="156" t="s">
        <v>87</v>
      </c>
      <c r="AV169" s="11" t="s">
        <v>22</v>
      </c>
      <c r="AW169" s="11" t="s">
        <v>41</v>
      </c>
      <c r="AX169" s="11" t="s">
        <v>79</v>
      </c>
      <c r="AY169" s="156" t="s">
        <v>128</v>
      </c>
    </row>
    <row r="170" spans="2:51" s="12" customFormat="1">
      <c r="B170" s="162"/>
      <c r="D170" s="152" t="s">
        <v>142</v>
      </c>
      <c r="E170" s="163" t="s">
        <v>3</v>
      </c>
      <c r="F170" s="164" t="s">
        <v>470</v>
      </c>
      <c r="H170" s="165">
        <v>27</v>
      </c>
      <c r="I170" s="166"/>
      <c r="L170" s="162"/>
      <c r="M170" s="167"/>
      <c r="N170" s="168"/>
      <c r="O170" s="168"/>
      <c r="P170" s="168"/>
      <c r="Q170" s="168"/>
      <c r="R170" s="168"/>
      <c r="S170" s="168"/>
      <c r="T170" s="169"/>
      <c r="AT170" s="163" t="s">
        <v>142</v>
      </c>
      <c r="AU170" s="163" t="s">
        <v>87</v>
      </c>
      <c r="AV170" s="12" t="s">
        <v>87</v>
      </c>
      <c r="AW170" s="12" t="s">
        <v>41</v>
      </c>
      <c r="AX170" s="12" t="s">
        <v>79</v>
      </c>
      <c r="AY170" s="163" t="s">
        <v>128</v>
      </c>
    </row>
    <row r="171" spans="2:51" s="11" customFormat="1">
      <c r="B171" s="155"/>
      <c r="D171" s="152" t="s">
        <v>142</v>
      </c>
      <c r="E171" s="156" t="s">
        <v>3</v>
      </c>
      <c r="F171" s="157" t="s">
        <v>447</v>
      </c>
      <c r="H171" s="156" t="s">
        <v>3</v>
      </c>
      <c r="I171" s="158"/>
      <c r="L171" s="155"/>
      <c r="M171" s="159"/>
      <c r="N171" s="160"/>
      <c r="O171" s="160"/>
      <c r="P171" s="160"/>
      <c r="Q171" s="160"/>
      <c r="R171" s="160"/>
      <c r="S171" s="160"/>
      <c r="T171" s="161"/>
      <c r="AT171" s="156" t="s">
        <v>142</v>
      </c>
      <c r="AU171" s="156" t="s">
        <v>87</v>
      </c>
      <c r="AV171" s="11" t="s">
        <v>22</v>
      </c>
      <c r="AW171" s="11" t="s">
        <v>41</v>
      </c>
      <c r="AX171" s="11" t="s">
        <v>79</v>
      </c>
      <c r="AY171" s="156" t="s">
        <v>128</v>
      </c>
    </row>
    <row r="172" spans="2:51" s="12" customFormat="1">
      <c r="B172" s="162"/>
      <c r="D172" s="152" t="s">
        <v>142</v>
      </c>
      <c r="E172" s="163" t="s">
        <v>3</v>
      </c>
      <c r="F172" s="164" t="s">
        <v>471</v>
      </c>
      <c r="H172" s="165">
        <v>65</v>
      </c>
      <c r="I172" s="166"/>
      <c r="L172" s="162"/>
      <c r="M172" s="167"/>
      <c r="N172" s="168"/>
      <c r="O172" s="168"/>
      <c r="P172" s="168"/>
      <c r="Q172" s="168"/>
      <c r="R172" s="168"/>
      <c r="S172" s="168"/>
      <c r="T172" s="169"/>
      <c r="AT172" s="163" t="s">
        <v>142</v>
      </c>
      <c r="AU172" s="163" t="s">
        <v>87</v>
      </c>
      <c r="AV172" s="12" t="s">
        <v>87</v>
      </c>
      <c r="AW172" s="12" t="s">
        <v>41</v>
      </c>
      <c r="AX172" s="12" t="s">
        <v>79</v>
      </c>
      <c r="AY172" s="163" t="s">
        <v>128</v>
      </c>
    </row>
    <row r="173" spans="2:51" s="11" customFormat="1">
      <c r="B173" s="155"/>
      <c r="D173" s="152" t="s">
        <v>142</v>
      </c>
      <c r="E173" s="156" t="s">
        <v>3</v>
      </c>
      <c r="F173" s="157" t="s">
        <v>448</v>
      </c>
      <c r="H173" s="156" t="s">
        <v>3</v>
      </c>
      <c r="I173" s="158"/>
      <c r="L173" s="155"/>
      <c r="M173" s="159"/>
      <c r="N173" s="160"/>
      <c r="O173" s="160"/>
      <c r="P173" s="160"/>
      <c r="Q173" s="160"/>
      <c r="R173" s="160"/>
      <c r="S173" s="160"/>
      <c r="T173" s="161"/>
      <c r="AT173" s="156" t="s">
        <v>142</v>
      </c>
      <c r="AU173" s="156" t="s">
        <v>87</v>
      </c>
      <c r="AV173" s="11" t="s">
        <v>22</v>
      </c>
      <c r="AW173" s="11" t="s">
        <v>41</v>
      </c>
      <c r="AX173" s="11" t="s">
        <v>79</v>
      </c>
      <c r="AY173" s="156" t="s">
        <v>128</v>
      </c>
    </row>
    <row r="174" spans="2:51" s="12" customFormat="1">
      <c r="B174" s="162"/>
      <c r="D174" s="152" t="s">
        <v>142</v>
      </c>
      <c r="E174" s="163" t="s">
        <v>3</v>
      </c>
      <c r="F174" s="164" t="s">
        <v>472</v>
      </c>
      <c r="H174" s="165">
        <v>30.4</v>
      </c>
      <c r="I174" s="166"/>
      <c r="L174" s="162"/>
      <c r="M174" s="167"/>
      <c r="N174" s="168"/>
      <c r="O174" s="168"/>
      <c r="P174" s="168"/>
      <c r="Q174" s="168"/>
      <c r="R174" s="168"/>
      <c r="S174" s="168"/>
      <c r="T174" s="169"/>
      <c r="AT174" s="163" t="s">
        <v>142</v>
      </c>
      <c r="AU174" s="163" t="s">
        <v>87</v>
      </c>
      <c r="AV174" s="12" t="s">
        <v>87</v>
      </c>
      <c r="AW174" s="12" t="s">
        <v>41</v>
      </c>
      <c r="AX174" s="12" t="s">
        <v>79</v>
      </c>
      <c r="AY174" s="163" t="s">
        <v>128</v>
      </c>
    </row>
    <row r="175" spans="2:51" s="11" customFormat="1">
      <c r="B175" s="155"/>
      <c r="D175" s="152" t="s">
        <v>142</v>
      </c>
      <c r="E175" s="156" t="s">
        <v>3</v>
      </c>
      <c r="F175" s="157" t="s">
        <v>449</v>
      </c>
      <c r="H175" s="156" t="s">
        <v>3</v>
      </c>
      <c r="I175" s="158"/>
      <c r="L175" s="155"/>
      <c r="M175" s="159"/>
      <c r="N175" s="160"/>
      <c r="O175" s="160"/>
      <c r="P175" s="160"/>
      <c r="Q175" s="160"/>
      <c r="R175" s="160"/>
      <c r="S175" s="160"/>
      <c r="T175" s="161"/>
      <c r="AT175" s="156" t="s">
        <v>142</v>
      </c>
      <c r="AU175" s="156" t="s">
        <v>87</v>
      </c>
      <c r="AV175" s="11" t="s">
        <v>22</v>
      </c>
      <c r="AW175" s="11" t="s">
        <v>41</v>
      </c>
      <c r="AX175" s="11" t="s">
        <v>79</v>
      </c>
      <c r="AY175" s="156" t="s">
        <v>128</v>
      </c>
    </row>
    <row r="176" spans="2:51" s="12" customFormat="1">
      <c r="B176" s="162"/>
      <c r="D176" s="152" t="s">
        <v>142</v>
      </c>
      <c r="E176" s="163" t="s">
        <v>3</v>
      </c>
      <c r="F176" s="164" t="s">
        <v>473</v>
      </c>
      <c r="H176" s="165">
        <v>64.5</v>
      </c>
      <c r="I176" s="166"/>
      <c r="L176" s="162"/>
      <c r="M176" s="167"/>
      <c r="N176" s="168"/>
      <c r="O176" s="168"/>
      <c r="P176" s="168"/>
      <c r="Q176" s="168"/>
      <c r="R176" s="168"/>
      <c r="S176" s="168"/>
      <c r="T176" s="169"/>
      <c r="AT176" s="163" t="s">
        <v>142</v>
      </c>
      <c r="AU176" s="163" t="s">
        <v>87</v>
      </c>
      <c r="AV176" s="12" t="s">
        <v>87</v>
      </c>
      <c r="AW176" s="12" t="s">
        <v>41</v>
      </c>
      <c r="AX176" s="12" t="s">
        <v>79</v>
      </c>
      <c r="AY176" s="163" t="s">
        <v>128</v>
      </c>
    </row>
    <row r="177" spans="2:65" s="11" customFormat="1">
      <c r="B177" s="155"/>
      <c r="D177" s="152" t="s">
        <v>142</v>
      </c>
      <c r="E177" s="156" t="s">
        <v>3</v>
      </c>
      <c r="F177" s="157" t="s">
        <v>450</v>
      </c>
      <c r="H177" s="156" t="s">
        <v>3</v>
      </c>
      <c r="I177" s="158"/>
      <c r="L177" s="155"/>
      <c r="M177" s="159"/>
      <c r="N177" s="160"/>
      <c r="O177" s="160"/>
      <c r="P177" s="160"/>
      <c r="Q177" s="160"/>
      <c r="R177" s="160"/>
      <c r="S177" s="160"/>
      <c r="T177" s="161"/>
      <c r="AT177" s="156" t="s">
        <v>142</v>
      </c>
      <c r="AU177" s="156" t="s">
        <v>87</v>
      </c>
      <c r="AV177" s="11" t="s">
        <v>22</v>
      </c>
      <c r="AW177" s="11" t="s">
        <v>41</v>
      </c>
      <c r="AX177" s="11" t="s">
        <v>79</v>
      </c>
      <c r="AY177" s="156" t="s">
        <v>128</v>
      </c>
    </row>
    <row r="178" spans="2:65" s="12" customFormat="1">
      <c r="B178" s="162"/>
      <c r="D178" s="152" t="s">
        <v>142</v>
      </c>
      <c r="E178" s="163" t="s">
        <v>3</v>
      </c>
      <c r="F178" s="164" t="s">
        <v>474</v>
      </c>
      <c r="H178" s="165">
        <v>45.5</v>
      </c>
      <c r="I178" s="166"/>
      <c r="L178" s="162"/>
      <c r="M178" s="167"/>
      <c r="N178" s="168"/>
      <c r="O178" s="168"/>
      <c r="P178" s="168"/>
      <c r="Q178" s="168"/>
      <c r="R178" s="168"/>
      <c r="S178" s="168"/>
      <c r="T178" s="169"/>
      <c r="AT178" s="163" t="s">
        <v>142</v>
      </c>
      <c r="AU178" s="163" t="s">
        <v>87</v>
      </c>
      <c r="AV178" s="12" t="s">
        <v>87</v>
      </c>
      <c r="AW178" s="12" t="s">
        <v>41</v>
      </c>
      <c r="AX178" s="12" t="s">
        <v>79</v>
      </c>
      <c r="AY178" s="163" t="s">
        <v>128</v>
      </c>
    </row>
    <row r="179" spans="2:65" s="11" customFormat="1">
      <c r="B179" s="155"/>
      <c r="D179" s="152" t="s">
        <v>142</v>
      </c>
      <c r="E179" s="156" t="s">
        <v>3</v>
      </c>
      <c r="F179" s="157" t="s">
        <v>451</v>
      </c>
      <c r="H179" s="156" t="s">
        <v>3</v>
      </c>
      <c r="I179" s="158"/>
      <c r="L179" s="155"/>
      <c r="M179" s="159"/>
      <c r="N179" s="160"/>
      <c r="O179" s="160"/>
      <c r="P179" s="160"/>
      <c r="Q179" s="160"/>
      <c r="R179" s="160"/>
      <c r="S179" s="160"/>
      <c r="T179" s="161"/>
      <c r="AT179" s="156" t="s">
        <v>142</v>
      </c>
      <c r="AU179" s="156" t="s">
        <v>87</v>
      </c>
      <c r="AV179" s="11" t="s">
        <v>22</v>
      </c>
      <c r="AW179" s="11" t="s">
        <v>41</v>
      </c>
      <c r="AX179" s="11" t="s">
        <v>79</v>
      </c>
      <c r="AY179" s="156" t="s">
        <v>128</v>
      </c>
    </row>
    <row r="180" spans="2:65" s="12" customFormat="1">
      <c r="B180" s="162"/>
      <c r="D180" s="152" t="s">
        <v>142</v>
      </c>
      <c r="E180" s="163" t="s">
        <v>3</v>
      </c>
      <c r="F180" s="164" t="s">
        <v>475</v>
      </c>
      <c r="H180" s="165">
        <v>84</v>
      </c>
      <c r="I180" s="166"/>
      <c r="L180" s="162"/>
      <c r="M180" s="167"/>
      <c r="N180" s="168"/>
      <c r="O180" s="168"/>
      <c r="P180" s="168"/>
      <c r="Q180" s="168"/>
      <c r="R180" s="168"/>
      <c r="S180" s="168"/>
      <c r="T180" s="169"/>
      <c r="AT180" s="163" t="s">
        <v>142</v>
      </c>
      <c r="AU180" s="163" t="s">
        <v>87</v>
      </c>
      <c r="AV180" s="12" t="s">
        <v>87</v>
      </c>
      <c r="AW180" s="12" t="s">
        <v>41</v>
      </c>
      <c r="AX180" s="12" t="s">
        <v>79</v>
      </c>
      <c r="AY180" s="163" t="s">
        <v>128</v>
      </c>
    </row>
    <row r="181" spans="2:65" s="13" customFormat="1">
      <c r="B181" s="170"/>
      <c r="D181" s="152" t="s">
        <v>142</v>
      </c>
      <c r="E181" s="171" t="s">
        <v>3</v>
      </c>
      <c r="F181" s="172" t="s">
        <v>145</v>
      </c>
      <c r="H181" s="173">
        <v>409.8</v>
      </c>
      <c r="I181" s="174"/>
      <c r="L181" s="170"/>
      <c r="M181" s="175"/>
      <c r="N181" s="176"/>
      <c r="O181" s="176"/>
      <c r="P181" s="176"/>
      <c r="Q181" s="176"/>
      <c r="R181" s="176"/>
      <c r="S181" s="176"/>
      <c r="T181" s="177"/>
      <c r="AT181" s="171" t="s">
        <v>142</v>
      </c>
      <c r="AU181" s="171" t="s">
        <v>87</v>
      </c>
      <c r="AV181" s="13" t="s">
        <v>93</v>
      </c>
      <c r="AW181" s="13" t="s">
        <v>41</v>
      </c>
      <c r="AX181" s="13" t="s">
        <v>22</v>
      </c>
      <c r="AY181" s="171" t="s">
        <v>128</v>
      </c>
    </row>
    <row r="182" spans="2:65" s="1" customFormat="1" ht="16.5" customHeight="1">
      <c r="B182" s="139"/>
      <c r="C182" s="140" t="s">
        <v>241</v>
      </c>
      <c r="D182" s="140" t="s">
        <v>131</v>
      </c>
      <c r="E182" s="141" t="s">
        <v>329</v>
      </c>
      <c r="F182" s="142" t="s">
        <v>330</v>
      </c>
      <c r="G182" s="143" t="s">
        <v>250</v>
      </c>
      <c r="H182" s="144">
        <v>204.9</v>
      </c>
      <c r="I182" s="145"/>
      <c r="J182" s="146">
        <f>ROUND(I182*H182,2)</f>
        <v>0</v>
      </c>
      <c r="K182" s="142" t="s">
        <v>135</v>
      </c>
      <c r="L182" s="31"/>
      <c r="M182" s="147" t="s">
        <v>3</v>
      </c>
      <c r="N182" s="148" t="s">
        <v>50</v>
      </c>
      <c r="O182" s="50"/>
      <c r="P182" s="149">
        <f>O182*H182</f>
        <v>0</v>
      </c>
      <c r="Q182" s="149">
        <v>6.9999999999999994E-5</v>
      </c>
      <c r="R182" s="149">
        <f>Q182*H182</f>
        <v>1.4343E-2</v>
      </c>
      <c r="S182" s="149">
        <v>0</v>
      </c>
      <c r="T182" s="150">
        <f>S182*H182</f>
        <v>0</v>
      </c>
      <c r="AR182" s="17" t="s">
        <v>168</v>
      </c>
      <c r="AT182" s="17" t="s">
        <v>131</v>
      </c>
      <c r="AU182" s="17" t="s">
        <v>87</v>
      </c>
      <c r="AY182" s="17" t="s">
        <v>128</v>
      </c>
      <c r="BE182" s="151">
        <f>IF(N182="základní",J182,0)</f>
        <v>0</v>
      </c>
      <c r="BF182" s="151">
        <f>IF(N182="snížená",J182,0)</f>
        <v>0</v>
      </c>
      <c r="BG182" s="151">
        <f>IF(N182="zákl. přenesená",J182,0)</f>
        <v>0</v>
      </c>
      <c r="BH182" s="151">
        <f>IF(N182="sníž. přenesená",J182,0)</f>
        <v>0</v>
      </c>
      <c r="BI182" s="151">
        <f>IF(N182="nulová",J182,0)</f>
        <v>0</v>
      </c>
      <c r="BJ182" s="17" t="s">
        <v>22</v>
      </c>
      <c r="BK182" s="151">
        <f>ROUND(I182*H182,2)</f>
        <v>0</v>
      </c>
      <c r="BL182" s="17" t="s">
        <v>168</v>
      </c>
      <c r="BM182" s="17" t="s">
        <v>476</v>
      </c>
    </row>
    <row r="183" spans="2:65" s="1" customFormat="1" ht="57.6">
      <c r="B183" s="31"/>
      <c r="D183" s="152" t="s">
        <v>137</v>
      </c>
      <c r="F183" s="153" t="s">
        <v>306</v>
      </c>
      <c r="I183" s="85"/>
      <c r="L183" s="31"/>
      <c r="M183" s="154"/>
      <c r="N183" s="50"/>
      <c r="O183" s="50"/>
      <c r="P183" s="50"/>
      <c r="Q183" s="50"/>
      <c r="R183" s="50"/>
      <c r="S183" s="50"/>
      <c r="T183" s="51"/>
      <c r="AT183" s="17" t="s">
        <v>137</v>
      </c>
      <c r="AU183" s="17" t="s">
        <v>87</v>
      </c>
    </row>
    <row r="184" spans="2:65" s="11" customFormat="1">
      <c r="B184" s="155"/>
      <c r="D184" s="152" t="s">
        <v>142</v>
      </c>
      <c r="E184" s="156" t="s">
        <v>3</v>
      </c>
      <c r="F184" s="157" t="s">
        <v>441</v>
      </c>
      <c r="H184" s="156" t="s">
        <v>3</v>
      </c>
      <c r="I184" s="158"/>
      <c r="L184" s="155"/>
      <c r="M184" s="159"/>
      <c r="N184" s="160"/>
      <c r="O184" s="160"/>
      <c r="P184" s="160"/>
      <c r="Q184" s="160"/>
      <c r="R184" s="160"/>
      <c r="S184" s="160"/>
      <c r="T184" s="161"/>
      <c r="AT184" s="156" t="s">
        <v>142</v>
      </c>
      <c r="AU184" s="156" t="s">
        <v>87</v>
      </c>
      <c r="AV184" s="11" t="s">
        <v>22</v>
      </c>
      <c r="AW184" s="11" t="s">
        <v>41</v>
      </c>
      <c r="AX184" s="11" t="s">
        <v>79</v>
      </c>
      <c r="AY184" s="156" t="s">
        <v>128</v>
      </c>
    </row>
    <row r="185" spans="2:65" s="11" customFormat="1">
      <c r="B185" s="155"/>
      <c r="D185" s="152" t="s">
        <v>142</v>
      </c>
      <c r="E185" s="156" t="s">
        <v>3</v>
      </c>
      <c r="F185" s="157" t="s">
        <v>455</v>
      </c>
      <c r="H185" s="156" t="s">
        <v>3</v>
      </c>
      <c r="I185" s="158"/>
      <c r="L185" s="155"/>
      <c r="M185" s="159"/>
      <c r="N185" s="160"/>
      <c r="O185" s="160"/>
      <c r="P185" s="160"/>
      <c r="Q185" s="160"/>
      <c r="R185" s="160"/>
      <c r="S185" s="160"/>
      <c r="T185" s="161"/>
      <c r="AT185" s="156" t="s">
        <v>142</v>
      </c>
      <c r="AU185" s="156" t="s">
        <v>87</v>
      </c>
      <c r="AV185" s="11" t="s">
        <v>22</v>
      </c>
      <c r="AW185" s="11" t="s">
        <v>41</v>
      </c>
      <c r="AX185" s="11" t="s">
        <v>79</v>
      </c>
      <c r="AY185" s="156" t="s">
        <v>128</v>
      </c>
    </row>
    <row r="186" spans="2:65" s="11" customFormat="1">
      <c r="B186" s="155"/>
      <c r="D186" s="152" t="s">
        <v>142</v>
      </c>
      <c r="E186" s="156" t="s">
        <v>3</v>
      </c>
      <c r="F186" s="157" t="s">
        <v>456</v>
      </c>
      <c r="H186" s="156" t="s">
        <v>3</v>
      </c>
      <c r="I186" s="158"/>
      <c r="L186" s="155"/>
      <c r="M186" s="159"/>
      <c r="N186" s="160"/>
      <c r="O186" s="160"/>
      <c r="P186" s="160"/>
      <c r="Q186" s="160"/>
      <c r="R186" s="160"/>
      <c r="S186" s="160"/>
      <c r="T186" s="161"/>
      <c r="AT186" s="156" t="s">
        <v>142</v>
      </c>
      <c r="AU186" s="156" t="s">
        <v>87</v>
      </c>
      <c r="AV186" s="11" t="s">
        <v>22</v>
      </c>
      <c r="AW186" s="11" t="s">
        <v>41</v>
      </c>
      <c r="AX186" s="11" t="s">
        <v>79</v>
      </c>
      <c r="AY186" s="156" t="s">
        <v>128</v>
      </c>
    </row>
    <row r="187" spans="2:65" s="12" customFormat="1">
      <c r="B187" s="162"/>
      <c r="D187" s="152" t="s">
        <v>142</v>
      </c>
      <c r="E187" s="163" t="s">
        <v>3</v>
      </c>
      <c r="F187" s="164" t="s">
        <v>457</v>
      </c>
      <c r="H187" s="165">
        <v>9.6999999999999993</v>
      </c>
      <c r="I187" s="166"/>
      <c r="L187" s="162"/>
      <c r="M187" s="167"/>
      <c r="N187" s="168"/>
      <c r="O187" s="168"/>
      <c r="P187" s="168"/>
      <c r="Q187" s="168"/>
      <c r="R187" s="168"/>
      <c r="S187" s="168"/>
      <c r="T187" s="169"/>
      <c r="AT187" s="163" t="s">
        <v>142</v>
      </c>
      <c r="AU187" s="163" t="s">
        <v>87</v>
      </c>
      <c r="AV187" s="12" t="s">
        <v>87</v>
      </c>
      <c r="AW187" s="12" t="s">
        <v>41</v>
      </c>
      <c r="AX187" s="12" t="s">
        <v>79</v>
      </c>
      <c r="AY187" s="163" t="s">
        <v>128</v>
      </c>
    </row>
    <row r="188" spans="2:65" s="11" customFormat="1">
      <c r="B188" s="155"/>
      <c r="D188" s="152" t="s">
        <v>142</v>
      </c>
      <c r="E188" s="156" t="s">
        <v>3</v>
      </c>
      <c r="F188" s="157" t="s">
        <v>442</v>
      </c>
      <c r="H188" s="156" t="s">
        <v>3</v>
      </c>
      <c r="I188" s="158"/>
      <c r="L188" s="155"/>
      <c r="M188" s="159"/>
      <c r="N188" s="160"/>
      <c r="O188" s="160"/>
      <c r="P188" s="160"/>
      <c r="Q188" s="160"/>
      <c r="R188" s="160"/>
      <c r="S188" s="160"/>
      <c r="T188" s="161"/>
      <c r="AT188" s="156" t="s">
        <v>142</v>
      </c>
      <c r="AU188" s="156" t="s">
        <v>87</v>
      </c>
      <c r="AV188" s="11" t="s">
        <v>22</v>
      </c>
      <c r="AW188" s="11" t="s">
        <v>41</v>
      </c>
      <c r="AX188" s="11" t="s">
        <v>79</v>
      </c>
      <c r="AY188" s="156" t="s">
        <v>128</v>
      </c>
    </row>
    <row r="189" spans="2:65" s="11" customFormat="1">
      <c r="B189" s="155"/>
      <c r="D189" s="152" t="s">
        <v>142</v>
      </c>
      <c r="E189" s="156" t="s">
        <v>3</v>
      </c>
      <c r="F189" s="157" t="s">
        <v>443</v>
      </c>
      <c r="H189" s="156" t="s">
        <v>3</v>
      </c>
      <c r="I189" s="158"/>
      <c r="L189" s="155"/>
      <c r="M189" s="159"/>
      <c r="N189" s="160"/>
      <c r="O189" s="160"/>
      <c r="P189" s="160"/>
      <c r="Q189" s="160"/>
      <c r="R189" s="160"/>
      <c r="S189" s="160"/>
      <c r="T189" s="161"/>
      <c r="AT189" s="156" t="s">
        <v>142</v>
      </c>
      <c r="AU189" s="156" t="s">
        <v>87</v>
      </c>
      <c r="AV189" s="11" t="s">
        <v>22</v>
      </c>
      <c r="AW189" s="11" t="s">
        <v>41</v>
      </c>
      <c r="AX189" s="11" t="s">
        <v>79</v>
      </c>
      <c r="AY189" s="156" t="s">
        <v>128</v>
      </c>
    </row>
    <row r="190" spans="2:65" s="12" customFormat="1">
      <c r="B190" s="162"/>
      <c r="D190" s="152" t="s">
        <v>142</v>
      </c>
      <c r="E190" s="163" t="s">
        <v>3</v>
      </c>
      <c r="F190" s="164" t="s">
        <v>458</v>
      </c>
      <c r="H190" s="165">
        <v>21.15</v>
      </c>
      <c r="I190" s="166"/>
      <c r="L190" s="162"/>
      <c r="M190" s="167"/>
      <c r="N190" s="168"/>
      <c r="O190" s="168"/>
      <c r="P190" s="168"/>
      <c r="Q190" s="168"/>
      <c r="R190" s="168"/>
      <c r="S190" s="168"/>
      <c r="T190" s="169"/>
      <c r="AT190" s="163" t="s">
        <v>142</v>
      </c>
      <c r="AU190" s="163" t="s">
        <v>87</v>
      </c>
      <c r="AV190" s="12" t="s">
        <v>87</v>
      </c>
      <c r="AW190" s="12" t="s">
        <v>41</v>
      </c>
      <c r="AX190" s="12" t="s">
        <v>79</v>
      </c>
      <c r="AY190" s="163" t="s">
        <v>128</v>
      </c>
    </row>
    <row r="191" spans="2:65" s="11" customFormat="1">
      <c r="B191" s="155"/>
      <c r="D191" s="152" t="s">
        <v>142</v>
      </c>
      <c r="E191" s="156" t="s">
        <v>3</v>
      </c>
      <c r="F191" s="157" t="s">
        <v>444</v>
      </c>
      <c r="H191" s="156" t="s">
        <v>3</v>
      </c>
      <c r="I191" s="158"/>
      <c r="L191" s="155"/>
      <c r="M191" s="159"/>
      <c r="N191" s="160"/>
      <c r="O191" s="160"/>
      <c r="P191" s="160"/>
      <c r="Q191" s="160"/>
      <c r="R191" s="160"/>
      <c r="S191" s="160"/>
      <c r="T191" s="161"/>
      <c r="AT191" s="156" t="s">
        <v>142</v>
      </c>
      <c r="AU191" s="156" t="s">
        <v>87</v>
      </c>
      <c r="AV191" s="11" t="s">
        <v>22</v>
      </c>
      <c r="AW191" s="11" t="s">
        <v>41</v>
      </c>
      <c r="AX191" s="11" t="s">
        <v>79</v>
      </c>
      <c r="AY191" s="156" t="s">
        <v>128</v>
      </c>
    </row>
    <row r="192" spans="2:65" s="11" customFormat="1">
      <c r="B192" s="155"/>
      <c r="D192" s="152" t="s">
        <v>142</v>
      </c>
      <c r="E192" s="156" t="s">
        <v>3</v>
      </c>
      <c r="F192" s="157" t="s">
        <v>445</v>
      </c>
      <c r="H192" s="156" t="s">
        <v>3</v>
      </c>
      <c r="I192" s="158"/>
      <c r="L192" s="155"/>
      <c r="M192" s="159"/>
      <c r="N192" s="160"/>
      <c r="O192" s="160"/>
      <c r="P192" s="160"/>
      <c r="Q192" s="160"/>
      <c r="R192" s="160"/>
      <c r="S192" s="160"/>
      <c r="T192" s="161"/>
      <c r="AT192" s="156" t="s">
        <v>142</v>
      </c>
      <c r="AU192" s="156" t="s">
        <v>87</v>
      </c>
      <c r="AV192" s="11" t="s">
        <v>22</v>
      </c>
      <c r="AW192" s="11" t="s">
        <v>41</v>
      </c>
      <c r="AX192" s="11" t="s">
        <v>79</v>
      </c>
      <c r="AY192" s="156" t="s">
        <v>128</v>
      </c>
    </row>
    <row r="193" spans="2:65" s="12" customFormat="1">
      <c r="B193" s="162"/>
      <c r="D193" s="152" t="s">
        <v>142</v>
      </c>
      <c r="E193" s="163" t="s">
        <v>3</v>
      </c>
      <c r="F193" s="164" t="s">
        <v>459</v>
      </c>
      <c r="H193" s="165">
        <v>15.85</v>
      </c>
      <c r="I193" s="166"/>
      <c r="L193" s="162"/>
      <c r="M193" s="167"/>
      <c r="N193" s="168"/>
      <c r="O193" s="168"/>
      <c r="P193" s="168"/>
      <c r="Q193" s="168"/>
      <c r="R193" s="168"/>
      <c r="S193" s="168"/>
      <c r="T193" s="169"/>
      <c r="AT193" s="163" t="s">
        <v>142</v>
      </c>
      <c r="AU193" s="163" t="s">
        <v>87</v>
      </c>
      <c r="AV193" s="12" t="s">
        <v>87</v>
      </c>
      <c r="AW193" s="12" t="s">
        <v>41</v>
      </c>
      <c r="AX193" s="12" t="s">
        <v>79</v>
      </c>
      <c r="AY193" s="163" t="s">
        <v>128</v>
      </c>
    </row>
    <row r="194" spans="2:65" s="11" customFormat="1">
      <c r="B194" s="155"/>
      <c r="D194" s="152" t="s">
        <v>142</v>
      </c>
      <c r="E194" s="156" t="s">
        <v>3</v>
      </c>
      <c r="F194" s="157" t="s">
        <v>446</v>
      </c>
      <c r="H194" s="156" t="s">
        <v>3</v>
      </c>
      <c r="I194" s="158"/>
      <c r="L194" s="155"/>
      <c r="M194" s="159"/>
      <c r="N194" s="160"/>
      <c r="O194" s="160"/>
      <c r="P194" s="160"/>
      <c r="Q194" s="160"/>
      <c r="R194" s="160"/>
      <c r="S194" s="160"/>
      <c r="T194" s="161"/>
      <c r="AT194" s="156" t="s">
        <v>142</v>
      </c>
      <c r="AU194" s="156" t="s">
        <v>87</v>
      </c>
      <c r="AV194" s="11" t="s">
        <v>22</v>
      </c>
      <c r="AW194" s="11" t="s">
        <v>41</v>
      </c>
      <c r="AX194" s="11" t="s">
        <v>79</v>
      </c>
      <c r="AY194" s="156" t="s">
        <v>128</v>
      </c>
    </row>
    <row r="195" spans="2:65" s="12" customFormat="1">
      <c r="B195" s="162"/>
      <c r="D195" s="152" t="s">
        <v>142</v>
      </c>
      <c r="E195" s="163" t="s">
        <v>3</v>
      </c>
      <c r="F195" s="164" t="s">
        <v>460</v>
      </c>
      <c r="H195" s="165">
        <v>13.5</v>
      </c>
      <c r="I195" s="166"/>
      <c r="L195" s="162"/>
      <c r="M195" s="167"/>
      <c r="N195" s="168"/>
      <c r="O195" s="168"/>
      <c r="P195" s="168"/>
      <c r="Q195" s="168"/>
      <c r="R195" s="168"/>
      <c r="S195" s="168"/>
      <c r="T195" s="169"/>
      <c r="AT195" s="163" t="s">
        <v>142</v>
      </c>
      <c r="AU195" s="163" t="s">
        <v>87</v>
      </c>
      <c r="AV195" s="12" t="s">
        <v>87</v>
      </c>
      <c r="AW195" s="12" t="s">
        <v>41</v>
      </c>
      <c r="AX195" s="12" t="s">
        <v>79</v>
      </c>
      <c r="AY195" s="163" t="s">
        <v>128</v>
      </c>
    </row>
    <row r="196" spans="2:65" s="11" customFormat="1">
      <c r="B196" s="155"/>
      <c r="D196" s="152" t="s">
        <v>142</v>
      </c>
      <c r="E196" s="156" t="s">
        <v>3</v>
      </c>
      <c r="F196" s="157" t="s">
        <v>447</v>
      </c>
      <c r="H196" s="156" t="s">
        <v>3</v>
      </c>
      <c r="I196" s="158"/>
      <c r="L196" s="155"/>
      <c r="M196" s="159"/>
      <c r="N196" s="160"/>
      <c r="O196" s="160"/>
      <c r="P196" s="160"/>
      <c r="Q196" s="160"/>
      <c r="R196" s="160"/>
      <c r="S196" s="160"/>
      <c r="T196" s="161"/>
      <c r="AT196" s="156" t="s">
        <v>142</v>
      </c>
      <c r="AU196" s="156" t="s">
        <v>87</v>
      </c>
      <c r="AV196" s="11" t="s">
        <v>22</v>
      </c>
      <c r="AW196" s="11" t="s">
        <v>41</v>
      </c>
      <c r="AX196" s="11" t="s">
        <v>79</v>
      </c>
      <c r="AY196" s="156" t="s">
        <v>128</v>
      </c>
    </row>
    <row r="197" spans="2:65" s="12" customFormat="1">
      <c r="B197" s="162"/>
      <c r="D197" s="152" t="s">
        <v>142</v>
      </c>
      <c r="E197" s="163" t="s">
        <v>3</v>
      </c>
      <c r="F197" s="164" t="s">
        <v>461</v>
      </c>
      <c r="H197" s="165">
        <v>32.5</v>
      </c>
      <c r="I197" s="166"/>
      <c r="L197" s="162"/>
      <c r="M197" s="167"/>
      <c r="N197" s="168"/>
      <c r="O197" s="168"/>
      <c r="P197" s="168"/>
      <c r="Q197" s="168"/>
      <c r="R197" s="168"/>
      <c r="S197" s="168"/>
      <c r="T197" s="169"/>
      <c r="AT197" s="163" t="s">
        <v>142</v>
      </c>
      <c r="AU197" s="163" t="s">
        <v>87</v>
      </c>
      <c r="AV197" s="12" t="s">
        <v>87</v>
      </c>
      <c r="AW197" s="12" t="s">
        <v>41</v>
      </c>
      <c r="AX197" s="12" t="s">
        <v>79</v>
      </c>
      <c r="AY197" s="163" t="s">
        <v>128</v>
      </c>
    </row>
    <row r="198" spans="2:65" s="11" customFormat="1">
      <c r="B198" s="155"/>
      <c r="D198" s="152" t="s">
        <v>142</v>
      </c>
      <c r="E198" s="156" t="s">
        <v>3</v>
      </c>
      <c r="F198" s="157" t="s">
        <v>448</v>
      </c>
      <c r="H198" s="156" t="s">
        <v>3</v>
      </c>
      <c r="I198" s="158"/>
      <c r="L198" s="155"/>
      <c r="M198" s="159"/>
      <c r="N198" s="160"/>
      <c r="O198" s="160"/>
      <c r="P198" s="160"/>
      <c r="Q198" s="160"/>
      <c r="R198" s="160"/>
      <c r="S198" s="160"/>
      <c r="T198" s="161"/>
      <c r="AT198" s="156" t="s">
        <v>142</v>
      </c>
      <c r="AU198" s="156" t="s">
        <v>87</v>
      </c>
      <c r="AV198" s="11" t="s">
        <v>22</v>
      </c>
      <c r="AW198" s="11" t="s">
        <v>41</v>
      </c>
      <c r="AX198" s="11" t="s">
        <v>79</v>
      </c>
      <c r="AY198" s="156" t="s">
        <v>128</v>
      </c>
    </row>
    <row r="199" spans="2:65" s="12" customFormat="1">
      <c r="B199" s="162"/>
      <c r="D199" s="152" t="s">
        <v>142</v>
      </c>
      <c r="E199" s="163" t="s">
        <v>3</v>
      </c>
      <c r="F199" s="164" t="s">
        <v>462</v>
      </c>
      <c r="H199" s="165">
        <v>15.2</v>
      </c>
      <c r="I199" s="166"/>
      <c r="L199" s="162"/>
      <c r="M199" s="167"/>
      <c r="N199" s="168"/>
      <c r="O199" s="168"/>
      <c r="P199" s="168"/>
      <c r="Q199" s="168"/>
      <c r="R199" s="168"/>
      <c r="S199" s="168"/>
      <c r="T199" s="169"/>
      <c r="AT199" s="163" t="s">
        <v>142</v>
      </c>
      <c r="AU199" s="163" t="s">
        <v>87</v>
      </c>
      <c r="AV199" s="12" t="s">
        <v>87</v>
      </c>
      <c r="AW199" s="12" t="s">
        <v>41</v>
      </c>
      <c r="AX199" s="12" t="s">
        <v>79</v>
      </c>
      <c r="AY199" s="163" t="s">
        <v>128</v>
      </c>
    </row>
    <row r="200" spans="2:65" s="11" customFormat="1">
      <c r="B200" s="155"/>
      <c r="D200" s="152" t="s">
        <v>142</v>
      </c>
      <c r="E200" s="156" t="s">
        <v>3</v>
      </c>
      <c r="F200" s="157" t="s">
        <v>449</v>
      </c>
      <c r="H200" s="156" t="s">
        <v>3</v>
      </c>
      <c r="I200" s="158"/>
      <c r="L200" s="155"/>
      <c r="M200" s="159"/>
      <c r="N200" s="160"/>
      <c r="O200" s="160"/>
      <c r="P200" s="160"/>
      <c r="Q200" s="160"/>
      <c r="R200" s="160"/>
      <c r="S200" s="160"/>
      <c r="T200" s="161"/>
      <c r="AT200" s="156" t="s">
        <v>142</v>
      </c>
      <c r="AU200" s="156" t="s">
        <v>87</v>
      </c>
      <c r="AV200" s="11" t="s">
        <v>22</v>
      </c>
      <c r="AW200" s="11" t="s">
        <v>41</v>
      </c>
      <c r="AX200" s="11" t="s">
        <v>79</v>
      </c>
      <c r="AY200" s="156" t="s">
        <v>128</v>
      </c>
    </row>
    <row r="201" spans="2:65" s="12" customFormat="1">
      <c r="B201" s="162"/>
      <c r="D201" s="152" t="s">
        <v>142</v>
      </c>
      <c r="E201" s="163" t="s">
        <v>3</v>
      </c>
      <c r="F201" s="164" t="s">
        <v>463</v>
      </c>
      <c r="H201" s="165">
        <v>32.25</v>
      </c>
      <c r="I201" s="166"/>
      <c r="L201" s="162"/>
      <c r="M201" s="167"/>
      <c r="N201" s="168"/>
      <c r="O201" s="168"/>
      <c r="P201" s="168"/>
      <c r="Q201" s="168"/>
      <c r="R201" s="168"/>
      <c r="S201" s="168"/>
      <c r="T201" s="169"/>
      <c r="AT201" s="163" t="s">
        <v>142</v>
      </c>
      <c r="AU201" s="163" t="s">
        <v>87</v>
      </c>
      <c r="AV201" s="12" t="s">
        <v>87</v>
      </c>
      <c r="AW201" s="12" t="s">
        <v>41</v>
      </c>
      <c r="AX201" s="12" t="s">
        <v>79</v>
      </c>
      <c r="AY201" s="163" t="s">
        <v>128</v>
      </c>
    </row>
    <row r="202" spans="2:65" s="11" customFormat="1">
      <c r="B202" s="155"/>
      <c r="D202" s="152" t="s">
        <v>142</v>
      </c>
      <c r="E202" s="156" t="s">
        <v>3</v>
      </c>
      <c r="F202" s="157" t="s">
        <v>450</v>
      </c>
      <c r="H202" s="156" t="s">
        <v>3</v>
      </c>
      <c r="I202" s="158"/>
      <c r="L202" s="155"/>
      <c r="M202" s="159"/>
      <c r="N202" s="160"/>
      <c r="O202" s="160"/>
      <c r="P202" s="160"/>
      <c r="Q202" s="160"/>
      <c r="R202" s="160"/>
      <c r="S202" s="160"/>
      <c r="T202" s="161"/>
      <c r="AT202" s="156" t="s">
        <v>142</v>
      </c>
      <c r="AU202" s="156" t="s">
        <v>87</v>
      </c>
      <c r="AV202" s="11" t="s">
        <v>22</v>
      </c>
      <c r="AW202" s="11" t="s">
        <v>41</v>
      </c>
      <c r="AX202" s="11" t="s">
        <v>79</v>
      </c>
      <c r="AY202" s="156" t="s">
        <v>128</v>
      </c>
    </row>
    <row r="203" spans="2:65" s="12" customFormat="1">
      <c r="B203" s="162"/>
      <c r="D203" s="152" t="s">
        <v>142</v>
      </c>
      <c r="E203" s="163" t="s">
        <v>3</v>
      </c>
      <c r="F203" s="164" t="s">
        <v>464</v>
      </c>
      <c r="H203" s="165">
        <v>22.75</v>
      </c>
      <c r="I203" s="166"/>
      <c r="L203" s="162"/>
      <c r="M203" s="167"/>
      <c r="N203" s="168"/>
      <c r="O203" s="168"/>
      <c r="P203" s="168"/>
      <c r="Q203" s="168"/>
      <c r="R203" s="168"/>
      <c r="S203" s="168"/>
      <c r="T203" s="169"/>
      <c r="AT203" s="163" t="s">
        <v>142</v>
      </c>
      <c r="AU203" s="163" t="s">
        <v>87</v>
      </c>
      <c r="AV203" s="12" t="s">
        <v>87</v>
      </c>
      <c r="AW203" s="12" t="s">
        <v>41</v>
      </c>
      <c r="AX203" s="12" t="s">
        <v>79</v>
      </c>
      <c r="AY203" s="163" t="s">
        <v>128</v>
      </c>
    </row>
    <row r="204" spans="2:65" s="11" customFormat="1">
      <c r="B204" s="155"/>
      <c r="D204" s="152" t="s">
        <v>142</v>
      </c>
      <c r="E204" s="156" t="s">
        <v>3</v>
      </c>
      <c r="F204" s="157" t="s">
        <v>451</v>
      </c>
      <c r="H204" s="156" t="s">
        <v>3</v>
      </c>
      <c r="I204" s="158"/>
      <c r="L204" s="155"/>
      <c r="M204" s="159"/>
      <c r="N204" s="160"/>
      <c r="O204" s="160"/>
      <c r="P204" s="160"/>
      <c r="Q204" s="160"/>
      <c r="R204" s="160"/>
      <c r="S204" s="160"/>
      <c r="T204" s="161"/>
      <c r="AT204" s="156" t="s">
        <v>142</v>
      </c>
      <c r="AU204" s="156" t="s">
        <v>87</v>
      </c>
      <c r="AV204" s="11" t="s">
        <v>22</v>
      </c>
      <c r="AW204" s="11" t="s">
        <v>41</v>
      </c>
      <c r="AX204" s="11" t="s">
        <v>79</v>
      </c>
      <c r="AY204" s="156" t="s">
        <v>128</v>
      </c>
    </row>
    <row r="205" spans="2:65" s="12" customFormat="1">
      <c r="B205" s="162"/>
      <c r="D205" s="152" t="s">
        <v>142</v>
      </c>
      <c r="E205" s="163" t="s">
        <v>3</v>
      </c>
      <c r="F205" s="164" t="s">
        <v>465</v>
      </c>
      <c r="H205" s="165">
        <v>42</v>
      </c>
      <c r="I205" s="166"/>
      <c r="L205" s="162"/>
      <c r="M205" s="167"/>
      <c r="N205" s="168"/>
      <c r="O205" s="168"/>
      <c r="P205" s="168"/>
      <c r="Q205" s="168"/>
      <c r="R205" s="168"/>
      <c r="S205" s="168"/>
      <c r="T205" s="169"/>
      <c r="AT205" s="163" t="s">
        <v>142</v>
      </c>
      <c r="AU205" s="163" t="s">
        <v>87</v>
      </c>
      <c r="AV205" s="12" t="s">
        <v>87</v>
      </c>
      <c r="AW205" s="12" t="s">
        <v>41</v>
      </c>
      <c r="AX205" s="12" t="s">
        <v>79</v>
      </c>
      <c r="AY205" s="163" t="s">
        <v>128</v>
      </c>
    </row>
    <row r="206" spans="2:65" s="13" customFormat="1">
      <c r="B206" s="170"/>
      <c r="D206" s="152" t="s">
        <v>142</v>
      </c>
      <c r="E206" s="171" t="s">
        <v>3</v>
      </c>
      <c r="F206" s="172" t="s">
        <v>145</v>
      </c>
      <c r="H206" s="173">
        <v>204.9</v>
      </c>
      <c r="I206" s="174"/>
      <c r="L206" s="170"/>
      <c r="M206" s="175"/>
      <c r="N206" s="176"/>
      <c r="O206" s="176"/>
      <c r="P206" s="176"/>
      <c r="Q206" s="176"/>
      <c r="R206" s="176"/>
      <c r="S206" s="176"/>
      <c r="T206" s="177"/>
      <c r="AT206" s="171" t="s">
        <v>142</v>
      </c>
      <c r="AU206" s="171" t="s">
        <v>87</v>
      </c>
      <c r="AV206" s="13" t="s">
        <v>93</v>
      </c>
      <c r="AW206" s="13" t="s">
        <v>41</v>
      </c>
      <c r="AX206" s="13" t="s">
        <v>22</v>
      </c>
      <c r="AY206" s="171" t="s">
        <v>128</v>
      </c>
    </row>
    <row r="207" spans="2:65" s="1" customFormat="1" ht="16.5" customHeight="1">
      <c r="B207" s="139"/>
      <c r="C207" s="140" t="s">
        <v>9</v>
      </c>
      <c r="D207" s="140" t="s">
        <v>131</v>
      </c>
      <c r="E207" s="141" t="s">
        <v>477</v>
      </c>
      <c r="F207" s="142" t="s">
        <v>478</v>
      </c>
      <c r="G207" s="143" t="s">
        <v>250</v>
      </c>
      <c r="H207" s="144">
        <v>204.9</v>
      </c>
      <c r="I207" s="145"/>
      <c r="J207" s="146">
        <f>ROUND(I207*H207,2)</f>
        <v>0</v>
      </c>
      <c r="K207" s="142" t="s">
        <v>3</v>
      </c>
      <c r="L207" s="31"/>
      <c r="M207" s="147" t="s">
        <v>3</v>
      </c>
      <c r="N207" s="148" t="s">
        <v>50</v>
      </c>
      <c r="O207" s="50"/>
      <c r="P207" s="149">
        <f>O207*H207</f>
        <v>0</v>
      </c>
      <c r="Q207" s="149">
        <v>6.9999999999999994E-5</v>
      </c>
      <c r="R207" s="149">
        <f>Q207*H207</f>
        <v>1.4343E-2</v>
      </c>
      <c r="S207" s="149">
        <v>0</v>
      </c>
      <c r="T207" s="150">
        <f>S207*H207</f>
        <v>0</v>
      </c>
      <c r="AR207" s="17" t="s">
        <v>168</v>
      </c>
      <c r="AT207" s="17" t="s">
        <v>131</v>
      </c>
      <c r="AU207" s="17" t="s">
        <v>87</v>
      </c>
      <c r="AY207" s="17" t="s">
        <v>128</v>
      </c>
      <c r="BE207" s="151">
        <f>IF(N207="základní",J207,0)</f>
        <v>0</v>
      </c>
      <c r="BF207" s="151">
        <f>IF(N207="snížená",J207,0)</f>
        <v>0</v>
      </c>
      <c r="BG207" s="151">
        <f>IF(N207="zákl. přenesená",J207,0)</f>
        <v>0</v>
      </c>
      <c r="BH207" s="151">
        <f>IF(N207="sníž. přenesená",J207,0)</f>
        <v>0</v>
      </c>
      <c r="BI207" s="151">
        <f>IF(N207="nulová",J207,0)</f>
        <v>0</v>
      </c>
      <c r="BJ207" s="17" t="s">
        <v>22</v>
      </c>
      <c r="BK207" s="151">
        <f>ROUND(I207*H207,2)</f>
        <v>0</v>
      </c>
      <c r="BL207" s="17" t="s">
        <v>168</v>
      </c>
      <c r="BM207" s="17" t="s">
        <v>479</v>
      </c>
    </row>
    <row r="208" spans="2:65" s="1" customFormat="1" ht="57.6">
      <c r="B208" s="31"/>
      <c r="D208" s="152" t="s">
        <v>137</v>
      </c>
      <c r="F208" s="153" t="s">
        <v>306</v>
      </c>
      <c r="I208" s="85"/>
      <c r="L208" s="31"/>
      <c r="M208" s="154"/>
      <c r="N208" s="50"/>
      <c r="O208" s="50"/>
      <c r="P208" s="50"/>
      <c r="Q208" s="50"/>
      <c r="R208" s="50"/>
      <c r="S208" s="50"/>
      <c r="T208" s="51"/>
      <c r="AT208" s="17" t="s">
        <v>137</v>
      </c>
      <c r="AU208" s="17" t="s">
        <v>87</v>
      </c>
    </row>
    <row r="209" spans="2:51" s="11" customFormat="1">
      <c r="B209" s="155"/>
      <c r="D209" s="152" t="s">
        <v>142</v>
      </c>
      <c r="E209" s="156" t="s">
        <v>3</v>
      </c>
      <c r="F209" s="157" t="s">
        <v>441</v>
      </c>
      <c r="H209" s="156" t="s">
        <v>3</v>
      </c>
      <c r="I209" s="158"/>
      <c r="L209" s="155"/>
      <c r="M209" s="159"/>
      <c r="N209" s="160"/>
      <c r="O209" s="160"/>
      <c r="P209" s="160"/>
      <c r="Q209" s="160"/>
      <c r="R209" s="160"/>
      <c r="S209" s="160"/>
      <c r="T209" s="161"/>
      <c r="AT209" s="156" t="s">
        <v>142</v>
      </c>
      <c r="AU209" s="156" t="s">
        <v>87</v>
      </c>
      <c r="AV209" s="11" t="s">
        <v>22</v>
      </c>
      <c r="AW209" s="11" t="s">
        <v>41</v>
      </c>
      <c r="AX209" s="11" t="s">
        <v>79</v>
      </c>
      <c r="AY209" s="156" t="s">
        <v>128</v>
      </c>
    </row>
    <row r="210" spans="2:51" s="11" customFormat="1">
      <c r="B210" s="155"/>
      <c r="D210" s="152" t="s">
        <v>142</v>
      </c>
      <c r="E210" s="156" t="s">
        <v>3</v>
      </c>
      <c r="F210" s="157" t="s">
        <v>455</v>
      </c>
      <c r="H210" s="156" t="s">
        <v>3</v>
      </c>
      <c r="I210" s="158"/>
      <c r="L210" s="155"/>
      <c r="M210" s="159"/>
      <c r="N210" s="160"/>
      <c r="O210" s="160"/>
      <c r="P210" s="160"/>
      <c r="Q210" s="160"/>
      <c r="R210" s="160"/>
      <c r="S210" s="160"/>
      <c r="T210" s="161"/>
      <c r="AT210" s="156" t="s">
        <v>142</v>
      </c>
      <c r="AU210" s="156" t="s">
        <v>87</v>
      </c>
      <c r="AV210" s="11" t="s">
        <v>22</v>
      </c>
      <c r="AW210" s="11" t="s">
        <v>41</v>
      </c>
      <c r="AX210" s="11" t="s">
        <v>79</v>
      </c>
      <c r="AY210" s="156" t="s">
        <v>128</v>
      </c>
    </row>
    <row r="211" spans="2:51" s="11" customFormat="1">
      <c r="B211" s="155"/>
      <c r="D211" s="152" t="s">
        <v>142</v>
      </c>
      <c r="E211" s="156" t="s">
        <v>3</v>
      </c>
      <c r="F211" s="157" t="s">
        <v>456</v>
      </c>
      <c r="H211" s="156" t="s">
        <v>3</v>
      </c>
      <c r="I211" s="158"/>
      <c r="L211" s="155"/>
      <c r="M211" s="159"/>
      <c r="N211" s="160"/>
      <c r="O211" s="160"/>
      <c r="P211" s="160"/>
      <c r="Q211" s="160"/>
      <c r="R211" s="160"/>
      <c r="S211" s="160"/>
      <c r="T211" s="161"/>
      <c r="AT211" s="156" t="s">
        <v>142</v>
      </c>
      <c r="AU211" s="156" t="s">
        <v>87</v>
      </c>
      <c r="AV211" s="11" t="s">
        <v>22</v>
      </c>
      <c r="AW211" s="11" t="s">
        <v>41</v>
      </c>
      <c r="AX211" s="11" t="s">
        <v>79</v>
      </c>
      <c r="AY211" s="156" t="s">
        <v>128</v>
      </c>
    </row>
    <row r="212" spans="2:51" s="12" customFormat="1">
      <c r="B212" s="162"/>
      <c r="D212" s="152" t="s">
        <v>142</v>
      </c>
      <c r="E212" s="163" t="s">
        <v>3</v>
      </c>
      <c r="F212" s="164" t="s">
        <v>457</v>
      </c>
      <c r="H212" s="165">
        <v>9.6999999999999993</v>
      </c>
      <c r="I212" s="166"/>
      <c r="L212" s="162"/>
      <c r="M212" s="167"/>
      <c r="N212" s="168"/>
      <c r="O212" s="168"/>
      <c r="P212" s="168"/>
      <c r="Q212" s="168"/>
      <c r="R212" s="168"/>
      <c r="S212" s="168"/>
      <c r="T212" s="169"/>
      <c r="AT212" s="163" t="s">
        <v>142</v>
      </c>
      <c r="AU212" s="163" t="s">
        <v>87</v>
      </c>
      <c r="AV212" s="12" t="s">
        <v>87</v>
      </c>
      <c r="AW212" s="12" t="s">
        <v>41</v>
      </c>
      <c r="AX212" s="12" t="s">
        <v>79</v>
      </c>
      <c r="AY212" s="163" t="s">
        <v>128</v>
      </c>
    </row>
    <row r="213" spans="2:51" s="11" customFormat="1">
      <c r="B213" s="155"/>
      <c r="D213" s="152" t="s">
        <v>142</v>
      </c>
      <c r="E213" s="156" t="s">
        <v>3</v>
      </c>
      <c r="F213" s="157" t="s">
        <v>442</v>
      </c>
      <c r="H213" s="156" t="s">
        <v>3</v>
      </c>
      <c r="I213" s="158"/>
      <c r="L213" s="155"/>
      <c r="M213" s="159"/>
      <c r="N213" s="160"/>
      <c r="O213" s="160"/>
      <c r="P213" s="160"/>
      <c r="Q213" s="160"/>
      <c r="R213" s="160"/>
      <c r="S213" s="160"/>
      <c r="T213" s="161"/>
      <c r="AT213" s="156" t="s">
        <v>142</v>
      </c>
      <c r="AU213" s="156" t="s">
        <v>87</v>
      </c>
      <c r="AV213" s="11" t="s">
        <v>22</v>
      </c>
      <c r="AW213" s="11" t="s">
        <v>41</v>
      </c>
      <c r="AX213" s="11" t="s">
        <v>79</v>
      </c>
      <c r="AY213" s="156" t="s">
        <v>128</v>
      </c>
    </row>
    <row r="214" spans="2:51" s="11" customFormat="1">
      <c r="B214" s="155"/>
      <c r="D214" s="152" t="s">
        <v>142</v>
      </c>
      <c r="E214" s="156" t="s">
        <v>3</v>
      </c>
      <c r="F214" s="157" t="s">
        <v>443</v>
      </c>
      <c r="H214" s="156" t="s">
        <v>3</v>
      </c>
      <c r="I214" s="158"/>
      <c r="L214" s="155"/>
      <c r="M214" s="159"/>
      <c r="N214" s="160"/>
      <c r="O214" s="160"/>
      <c r="P214" s="160"/>
      <c r="Q214" s="160"/>
      <c r="R214" s="160"/>
      <c r="S214" s="160"/>
      <c r="T214" s="161"/>
      <c r="AT214" s="156" t="s">
        <v>142</v>
      </c>
      <c r="AU214" s="156" t="s">
        <v>87</v>
      </c>
      <c r="AV214" s="11" t="s">
        <v>22</v>
      </c>
      <c r="AW214" s="11" t="s">
        <v>41</v>
      </c>
      <c r="AX214" s="11" t="s">
        <v>79</v>
      </c>
      <c r="AY214" s="156" t="s">
        <v>128</v>
      </c>
    </row>
    <row r="215" spans="2:51" s="12" customFormat="1">
      <c r="B215" s="162"/>
      <c r="D215" s="152" t="s">
        <v>142</v>
      </c>
      <c r="E215" s="163" t="s">
        <v>3</v>
      </c>
      <c r="F215" s="164" t="s">
        <v>458</v>
      </c>
      <c r="H215" s="165">
        <v>21.15</v>
      </c>
      <c r="I215" s="166"/>
      <c r="L215" s="162"/>
      <c r="M215" s="167"/>
      <c r="N215" s="168"/>
      <c r="O215" s="168"/>
      <c r="P215" s="168"/>
      <c r="Q215" s="168"/>
      <c r="R215" s="168"/>
      <c r="S215" s="168"/>
      <c r="T215" s="169"/>
      <c r="AT215" s="163" t="s">
        <v>142</v>
      </c>
      <c r="AU215" s="163" t="s">
        <v>87</v>
      </c>
      <c r="AV215" s="12" t="s">
        <v>87</v>
      </c>
      <c r="AW215" s="12" t="s">
        <v>41</v>
      </c>
      <c r="AX215" s="12" t="s">
        <v>79</v>
      </c>
      <c r="AY215" s="163" t="s">
        <v>128</v>
      </c>
    </row>
    <row r="216" spans="2:51" s="11" customFormat="1">
      <c r="B216" s="155"/>
      <c r="D216" s="152" t="s">
        <v>142</v>
      </c>
      <c r="E216" s="156" t="s">
        <v>3</v>
      </c>
      <c r="F216" s="157" t="s">
        <v>444</v>
      </c>
      <c r="H216" s="156" t="s">
        <v>3</v>
      </c>
      <c r="I216" s="158"/>
      <c r="L216" s="155"/>
      <c r="M216" s="159"/>
      <c r="N216" s="160"/>
      <c r="O216" s="160"/>
      <c r="P216" s="160"/>
      <c r="Q216" s="160"/>
      <c r="R216" s="160"/>
      <c r="S216" s="160"/>
      <c r="T216" s="161"/>
      <c r="AT216" s="156" t="s">
        <v>142</v>
      </c>
      <c r="AU216" s="156" t="s">
        <v>87</v>
      </c>
      <c r="AV216" s="11" t="s">
        <v>22</v>
      </c>
      <c r="AW216" s="11" t="s">
        <v>41</v>
      </c>
      <c r="AX216" s="11" t="s">
        <v>79</v>
      </c>
      <c r="AY216" s="156" t="s">
        <v>128</v>
      </c>
    </row>
    <row r="217" spans="2:51" s="11" customFormat="1">
      <c r="B217" s="155"/>
      <c r="D217" s="152" t="s">
        <v>142</v>
      </c>
      <c r="E217" s="156" t="s">
        <v>3</v>
      </c>
      <c r="F217" s="157" t="s">
        <v>445</v>
      </c>
      <c r="H217" s="156" t="s">
        <v>3</v>
      </c>
      <c r="I217" s="158"/>
      <c r="L217" s="155"/>
      <c r="M217" s="159"/>
      <c r="N217" s="160"/>
      <c r="O217" s="160"/>
      <c r="P217" s="160"/>
      <c r="Q217" s="160"/>
      <c r="R217" s="160"/>
      <c r="S217" s="160"/>
      <c r="T217" s="161"/>
      <c r="AT217" s="156" t="s">
        <v>142</v>
      </c>
      <c r="AU217" s="156" t="s">
        <v>87</v>
      </c>
      <c r="AV217" s="11" t="s">
        <v>22</v>
      </c>
      <c r="AW217" s="11" t="s">
        <v>41</v>
      </c>
      <c r="AX217" s="11" t="s">
        <v>79</v>
      </c>
      <c r="AY217" s="156" t="s">
        <v>128</v>
      </c>
    </row>
    <row r="218" spans="2:51" s="12" customFormat="1">
      <c r="B218" s="162"/>
      <c r="D218" s="152" t="s">
        <v>142</v>
      </c>
      <c r="E218" s="163" t="s">
        <v>3</v>
      </c>
      <c r="F218" s="164" t="s">
        <v>459</v>
      </c>
      <c r="H218" s="165">
        <v>15.85</v>
      </c>
      <c r="I218" s="166"/>
      <c r="L218" s="162"/>
      <c r="M218" s="167"/>
      <c r="N218" s="168"/>
      <c r="O218" s="168"/>
      <c r="P218" s="168"/>
      <c r="Q218" s="168"/>
      <c r="R218" s="168"/>
      <c r="S218" s="168"/>
      <c r="T218" s="169"/>
      <c r="AT218" s="163" t="s">
        <v>142</v>
      </c>
      <c r="AU218" s="163" t="s">
        <v>87</v>
      </c>
      <c r="AV218" s="12" t="s">
        <v>87</v>
      </c>
      <c r="AW218" s="12" t="s">
        <v>41</v>
      </c>
      <c r="AX218" s="12" t="s">
        <v>79</v>
      </c>
      <c r="AY218" s="163" t="s">
        <v>128</v>
      </c>
    </row>
    <row r="219" spans="2:51" s="11" customFormat="1">
      <c r="B219" s="155"/>
      <c r="D219" s="152" t="s">
        <v>142</v>
      </c>
      <c r="E219" s="156" t="s">
        <v>3</v>
      </c>
      <c r="F219" s="157" t="s">
        <v>446</v>
      </c>
      <c r="H219" s="156" t="s">
        <v>3</v>
      </c>
      <c r="I219" s="158"/>
      <c r="L219" s="155"/>
      <c r="M219" s="159"/>
      <c r="N219" s="160"/>
      <c r="O219" s="160"/>
      <c r="P219" s="160"/>
      <c r="Q219" s="160"/>
      <c r="R219" s="160"/>
      <c r="S219" s="160"/>
      <c r="T219" s="161"/>
      <c r="AT219" s="156" t="s">
        <v>142</v>
      </c>
      <c r="AU219" s="156" t="s">
        <v>87</v>
      </c>
      <c r="AV219" s="11" t="s">
        <v>22</v>
      </c>
      <c r="AW219" s="11" t="s">
        <v>41</v>
      </c>
      <c r="AX219" s="11" t="s">
        <v>79</v>
      </c>
      <c r="AY219" s="156" t="s">
        <v>128</v>
      </c>
    </row>
    <row r="220" spans="2:51" s="12" customFormat="1">
      <c r="B220" s="162"/>
      <c r="D220" s="152" t="s">
        <v>142</v>
      </c>
      <c r="E220" s="163" t="s">
        <v>3</v>
      </c>
      <c r="F220" s="164" t="s">
        <v>460</v>
      </c>
      <c r="H220" s="165">
        <v>13.5</v>
      </c>
      <c r="I220" s="166"/>
      <c r="L220" s="162"/>
      <c r="M220" s="167"/>
      <c r="N220" s="168"/>
      <c r="O220" s="168"/>
      <c r="P220" s="168"/>
      <c r="Q220" s="168"/>
      <c r="R220" s="168"/>
      <c r="S220" s="168"/>
      <c r="T220" s="169"/>
      <c r="AT220" s="163" t="s">
        <v>142</v>
      </c>
      <c r="AU220" s="163" t="s">
        <v>87</v>
      </c>
      <c r="AV220" s="12" t="s">
        <v>87</v>
      </c>
      <c r="AW220" s="12" t="s">
        <v>41</v>
      </c>
      <c r="AX220" s="12" t="s">
        <v>79</v>
      </c>
      <c r="AY220" s="163" t="s">
        <v>128</v>
      </c>
    </row>
    <row r="221" spans="2:51" s="11" customFormat="1">
      <c r="B221" s="155"/>
      <c r="D221" s="152" t="s">
        <v>142</v>
      </c>
      <c r="E221" s="156" t="s">
        <v>3</v>
      </c>
      <c r="F221" s="157" t="s">
        <v>447</v>
      </c>
      <c r="H221" s="156" t="s">
        <v>3</v>
      </c>
      <c r="I221" s="158"/>
      <c r="L221" s="155"/>
      <c r="M221" s="159"/>
      <c r="N221" s="160"/>
      <c r="O221" s="160"/>
      <c r="P221" s="160"/>
      <c r="Q221" s="160"/>
      <c r="R221" s="160"/>
      <c r="S221" s="160"/>
      <c r="T221" s="161"/>
      <c r="AT221" s="156" t="s">
        <v>142</v>
      </c>
      <c r="AU221" s="156" t="s">
        <v>87</v>
      </c>
      <c r="AV221" s="11" t="s">
        <v>22</v>
      </c>
      <c r="AW221" s="11" t="s">
        <v>41</v>
      </c>
      <c r="AX221" s="11" t="s">
        <v>79</v>
      </c>
      <c r="AY221" s="156" t="s">
        <v>128</v>
      </c>
    </row>
    <row r="222" spans="2:51" s="12" customFormat="1">
      <c r="B222" s="162"/>
      <c r="D222" s="152" t="s">
        <v>142</v>
      </c>
      <c r="E222" s="163" t="s">
        <v>3</v>
      </c>
      <c r="F222" s="164" t="s">
        <v>461</v>
      </c>
      <c r="H222" s="165">
        <v>32.5</v>
      </c>
      <c r="I222" s="166"/>
      <c r="L222" s="162"/>
      <c r="M222" s="167"/>
      <c r="N222" s="168"/>
      <c r="O222" s="168"/>
      <c r="P222" s="168"/>
      <c r="Q222" s="168"/>
      <c r="R222" s="168"/>
      <c r="S222" s="168"/>
      <c r="T222" s="169"/>
      <c r="AT222" s="163" t="s">
        <v>142</v>
      </c>
      <c r="AU222" s="163" t="s">
        <v>87</v>
      </c>
      <c r="AV222" s="12" t="s">
        <v>87</v>
      </c>
      <c r="AW222" s="12" t="s">
        <v>41</v>
      </c>
      <c r="AX222" s="12" t="s">
        <v>79</v>
      </c>
      <c r="AY222" s="163" t="s">
        <v>128</v>
      </c>
    </row>
    <row r="223" spans="2:51" s="11" customFormat="1">
      <c r="B223" s="155"/>
      <c r="D223" s="152" t="s">
        <v>142</v>
      </c>
      <c r="E223" s="156" t="s">
        <v>3</v>
      </c>
      <c r="F223" s="157" t="s">
        <v>448</v>
      </c>
      <c r="H223" s="156" t="s">
        <v>3</v>
      </c>
      <c r="I223" s="158"/>
      <c r="L223" s="155"/>
      <c r="M223" s="159"/>
      <c r="N223" s="160"/>
      <c r="O223" s="160"/>
      <c r="P223" s="160"/>
      <c r="Q223" s="160"/>
      <c r="R223" s="160"/>
      <c r="S223" s="160"/>
      <c r="T223" s="161"/>
      <c r="AT223" s="156" t="s">
        <v>142</v>
      </c>
      <c r="AU223" s="156" t="s">
        <v>87</v>
      </c>
      <c r="AV223" s="11" t="s">
        <v>22</v>
      </c>
      <c r="AW223" s="11" t="s">
        <v>41</v>
      </c>
      <c r="AX223" s="11" t="s">
        <v>79</v>
      </c>
      <c r="AY223" s="156" t="s">
        <v>128</v>
      </c>
    </row>
    <row r="224" spans="2:51" s="12" customFormat="1">
      <c r="B224" s="162"/>
      <c r="D224" s="152" t="s">
        <v>142</v>
      </c>
      <c r="E224" s="163" t="s">
        <v>3</v>
      </c>
      <c r="F224" s="164" t="s">
        <v>462</v>
      </c>
      <c r="H224" s="165">
        <v>15.2</v>
      </c>
      <c r="I224" s="166"/>
      <c r="L224" s="162"/>
      <c r="M224" s="167"/>
      <c r="N224" s="168"/>
      <c r="O224" s="168"/>
      <c r="P224" s="168"/>
      <c r="Q224" s="168"/>
      <c r="R224" s="168"/>
      <c r="S224" s="168"/>
      <c r="T224" s="169"/>
      <c r="AT224" s="163" t="s">
        <v>142</v>
      </c>
      <c r="AU224" s="163" t="s">
        <v>87</v>
      </c>
      <c r="AV224" s="12" t="s">
        <v>87</v>
      </c>
      <c r="AW224" s="12" t="s">
        <v>41</v>
      </c>
      <c r="AX224" s="12" t="s">
        <v>79</v>
      </c>
      <c r="AY224" s="163" t="s">
        <v>128</v>
      </c>
    </row>
    <row r="225" spans="2:65" s="11" customFormat="1">
      <c r="B225" s="155"/>
      <c r="D225" s="152" t="s">
        <v>142</v>
      </c>
      <c r="E225" s="156" t="s">
        <v>3</v>
      </c>
      <c r="F225" s="157" t="s">
        <v>449</v>
      </c>
      <c r="H225" s="156" t="s">
        <v>3</v>
      </c>
      <c r="I225" s="158"/>
      <c r="L225" s="155"/>
      <c r="M225" s="159"/>
      <c r="N225" s="160"/>
      <c r="O225" s="160"/>
      <c r="P225" s="160"/>
      <c r="Q225" s="160"/>
      <c r="R225" s="160"/>
      <c r="S225" s="160"/>
      <c r="T225" s="161"/>
      <c r="AT225" s="156" t="s">
        <v>142</v>
      </c>
      <c r="AU225" s="156" t="s">
        <v>87</v>
      </c>
      <c r="AV225" s="11" t="s">
        <v>22</v>
      </c>
      <c r="AW225" s="11" t="s">
        <v>41</v>
      </c>
      <c r="AX225" s="11" t="s">
        <v>79</v>
      </c>
      <c r="AY225" s="156" t="s">
        <v>128</v>
      </c>
    </row>
    <row r="226" spans="2:65" s="12" customFormat="1">
      <c r="B226" s="162"/>
      <c r="D226" s="152" t="s">
        <v>142</v>
      </c>
      <c r="E226" s="163" t="s">
        <v>3</v>
      </c>
      <c r="F226" s="164" t="s">
        <v>463</v>
      </c>
      <c r="H226" s="165">
        <v>32.25</v>
      </c>
      <c r="I226" s="166"/>
      <c r="L226" s="162"/>
      <c r="M226" s="167"/>
      <c r="N226" s="168"/>
      <c r="O226" s="168"/>
      <c r="P226" s="168"/>
      <c r="Q226" s="168"/>
      <c r="R226" s="168"/>
      <c r="S226" s="168"/>
      <c r="T226" s="169"/>
      <c r="AT226" s="163" t="s">
        <v>142</v>
      </c>
      <c r="AU226" s="163" t="s">
        <v>87</v>
      </c>
      <c r="AV226" s="12" t="s">
        <v>87</v>
      </c>
      <c r="AW226" s="12" t="s">
        <v>41</v>
      </c>
      <c r="AX226" s="12" t="s">
        <v>79</v>
      </c>
      <c r="AY226" s="163" t="s">
        <v>128</v>
      </c>
    </row>
    <row r="227" spans="2:65" s="11" customFormat="1">
      <c r="B227" s="155"/>
      <c r="D227" s="152" t="s">
        <v>142</v>
      </c>
      <c r="E227" s="156" t="s">
        <v>3</v>
      </c>
      <c r="F227" s="157" t="s">
        <v>450</v>
      </c>
      <c r="H227" s="156" t="s">
        <v>3</v>
      </c>
      <c r="I227" s="158"/>
      <c r="L227" s="155"/>
      <c r="M227" s="159"/>
      <c r="N227" s="160"/>
      <c r="O227" s="160"/>
      <c r="P227" s="160"/>
      <c r="Q227" s="160"/>
      <c r="R227" s="160"/>
      <c r="S227" s="160"/>
      <c r="T227" s="161"/>
      <c r="AT227" s="156" t="s">
        <v>142</v>
      </c>
      <c r="AU227" s="156" t="s">
        <v>87</v>
      </c>
      <c r="AV227" s="11" t="s">
        <v>22</v>
      </c>
      <c r="AW227" s="11" t="s">
        <v>41</v>
      </c>
      <c r="AX227" s="11" t="s">
        <v>79</v>
      </c>
      <c r="AY227" s="156" t="s">
        <v>128</v>
      </c>
    </row>
    <row r="228" spans="2:65" s="12" customFormat="1">
      <c r="B228" s="162"/>
      <c r="D228" s="152" t="s">
        <v>142</v>
      </c>
      <c r="E228" s="163" t="s">
        <v>3</v>
      </c>
      <c r="F228" s="164" t="s">
        <v>464</v>
      </c>
      <c r="H228" s="165">
        <v>22.75</v>
      </c>
      <c r="I228" s="166"/>
      <c r="L228" s="162"/>
      <c r="M228" s="167"/>
      <c r="N228" s="168"/>
      <c r="O228" s="168"/>
      <c r="P228" s="168"/>
      <c r="Q228" s="168"/>
      <c r="R228" s="168"/>
      <c r="S228" s="168"/>
      <c r="T228" s="169"/>
      <c r="AT228" s="163" t="s">
        <v>142</v>
      </c>
      <c r="AU228" s="163" t="s">
        <v>87</v>
      </c>
      <c r="AV228" s="12" t="s">
        <v>87</v>
      </c>
      <c r="AW228" s="12" t="s">
        <v>41</v>
      </c>
      <c r="AX228" s="12" t="s">
        <v>79</v>
      </c>
      <c r="AY228" s="163" t="s">
        <v>128</v>
      </c>
    </row>
    <row r="229" spans="2:65" s="11" customFormat="1">
      <c r="B229" s="155"/>
      <c r="D229" s="152" t="s">
        <v>142</v>
      </c>
      <c r="E229" s="156" t="s">
        <v>3</v>
      </c>
      <c r="F229" s="157" t="s">
        <v>451</v>
      </c>
      <c r="H229" s="156" t="s">
        <v>3</v>
      </c>
      <c r="I229" s="158"/>
      <c r="L229" s="155"/>
      <c r="M229" s="159"/>
      <c r="N229" s="160"/>
      <c r="O229" s="160"/>
      <c r="P229" s="160"/>
      <c r="Q229" s="160"/>
      <c r="R229" s="160"/>
      <c r="S229" s="160"/>
      <c r="T229" s="161"/>
      <c r="AT229" s="156" t="s">
        <v>142</v>
      </c>
      <c r="AU229" s="156" t="s">
        <v>87</v>
      </c>
      <c r="AV229" s="11" t="s">
        <v>22</v>
      </c>
      <c r="AW229" s="11" t="s">
        <v>41</v>
      </c>
      <c r="AX229" s="11" t="s">
        <v>79</v>
      </c>
      <c r="AY229" s="156" t="s">
        <v>128</v>
      </c>
    </row>
    <row r="230" spans="2:65" s="12" customFormat="1">
      <c r="B230" s="162"/>
      <c r="D230" s="152" t="s">
        <v>142</v>
      </c>
      <c r="E230" s="163" t="s">
        <v>3</v>
      </c>
      <c r="F230" s="164" t="s">
        <v>465</v>
      </c>
      <c r="H230" s="165">
        <v>42</v>
      </c>
      <c r="I230" s="166"/>
      <c r="L230" s="162"/>
      <c r="M230" s="167"/>
      <c r="N230" s="168"/>
      <c r="O230" s="168"/>
      <c r="P230" s="168"/>
      <c r="Q230" s="168"/>
      <c r="R230" s="168"/>
      <c r="S230" s="168"/>
      <c r="T230" s="169"/>
      <c r="AT230" s="163" t="s">
        <v>142</v>
      </c>
      <c r="AU230" s="163" t="s">
        <v>87</v>
      </c>
      <c r="AV230" s="12" t="s">
        <v>87</v>
      </c>
      <c r="AW230" s="12" t="s">
        <v>41</v>
      </c>
      <c r="AX230" s="12" t="s">
        <v>79</v>
      </c>
      <c r="AY230" s="163" t="s">
        <v>128</v>
      </c>
    </row>
    <row r="231" spans="2:65" s="13" customFormat="1">
      <c r="B231" s="170"/>
      <c r="D231" s="152" t="s">
        <v>142</v>
      </c>
      <c r="E231" s="171" t="s">
        <v>3</v>
      </c>
      <c r="F231" s="172" t="s">
        <v>145</v>
      </c>
      <c r="H231" s="173">
        <v>204.9</v>
      </c>
      <c r="I231" s="174"/>
      <c r="L231" s="170"/>
      <c r="M231" s="175"/>
      <c r="N231" s="176"/>
      <c r="O231" s="176"/>
      <c r="P231" s="176"/>
      <c r="Q231" s="176"/>
      <c r="R231" s="176"/>
      <c r="S231" s="176"/>
      <c r="T231" s="177"/>
      <c r="AT231" s="171" t="s">
        <v>142</v>
      </c>
      <c r="AU231" s="171" t="s">
        <v>87</v>
      </c>
      <c r="AV231" s="13" t="s">
        <v>93</v>
      </c>
      <c r="AW231" s="13" t="s">
        <v>41</v>
      </c>
      <c r="AX231" s="13" t="s">
        <v>22</v>
      </c>
      <c r="AY231" s="171" t="s">
        <v>128</v>
      </c>
    </row>
    <row r="232" spans="2:65" s="1" customFormat="1" ht="16.5" customHeight="1">
      <c r="B232" s="139"/>
      <c r="C232" s="140" t="s">
        <v>168</v>
      </c>
      <c r="D232" s="140" t="s">
        <v>131</v>
      </c>
      <c r="E232" s="141" t="s">
        <v>333</v>
      </c>
      <c r="F232" s="142" t="s">
        <v>334</v>
      </c>
      <c r="G232" s="143" t="s">
        <v>250</v>
      </c>
      <c r="H232" s="144">
        <v>204.9</v>
      </c>
      <c r="I232" s="145"/>
      <c r="J232" s="146">
        <f>ROUND(I232*H232,2)</f>
        <v>0</v>
      </c>
      <c r="K232" s="142" t="s">
        <v>135</v>
      </c>
      <c r="L232" s="31"/>
      <c r="M232" s="147" t="s">
        <v>3</v>
      </c>
      <c r="N232" s="148" t="s">
        <v>50</v>
      </c>
      <c r="O232" s="50"/>
      <c r="P232" s="149">
        <f>O232*H232</f>
        <v>0</v>
      </c>
      <c r="Q232" s="149">
        <v>4.4999999999999997E-3</v>
      </c>
      <c r="R232" s="149">
        <f>Q232*H232</f>
        <v>0.92204999999999993</v>
      </c>
      <c r="S232" s="149">
        <v>0</v>
      </c>
      <c r="T232" s="150">
        <f>S232*H232</f>
        <v>0</v>
      </c>
      <c r="AR232" s="17" t="s">
        <v>168</v>
      </c>
      <c r="AT232" s="17" t="s">
        <v>131</v>
      </c>
      <c r="AU232" s="17" t="s">
        <v>87</v>
      </c>
      <c r="AY232" s="17" t="s">
        <v>128</v>
      </c>
      <c r="BE232" s="151">
        <f>IF(N232="základní",J232,0)</f>
        <v>0</v>
      </c>
      <c r="BF232" s="151">
        <f>IF(N232="snížená",J232,0)</f>
        <v>0</v>
      </c>
      <c r="BG232" s="151">
        <f>IF(N232="zákl. přenesená",J232,0)</f>
        <v>0</v>
      </c>
      <c r="BH232" s="151">
        <f>IF(N232="sníž. přenesená",J232,0)</f>
        <v>0</v>
      </c>
      <c r="BI232" s="151">
        <f>IF(N232="nulová",J232,0)</f>
        <v>0</v>
      </c>
      <c r="BJ232" s="17" t="s">
        <v>22</v>
      </c>
      <c r="BK232" s="151">
        <f>ROUND(I232*H232,2)</f>
        <v>0</v>
      </c>
      <c r="BL232" s="17" t="s">
        <v>168</v>
      </c>
      <c r="BM232" s="17" t="s">
        <v>480</v>
      </c>
    </row>
    <row r="233" spans="2:65" s="1" customFormat="1" ht="57.6">
      <c r="B233" s="31"/>
      <c r="D233" s="152" t="s">
        <v>137</v>
      </c>
      <c r="F233" s="153" t="s">
        <v>306</v>
      </c>
      <c r="I233" s="85"/>
      <c r="L233" s="31"/>
      <c r="M233" s="154"/>
      <c r="N233" s="50"/>
      <c r="O233" s="50"/>
      <c r="P233" s="50"/>
      <c r="Q233" s="50"/>
      <c r="R233" s="50"/>
      <c r="S233" s="50"/>
      <c r="T233" s="51"/>
      <c r="AT233" s="17" t="s">
        <v>137</v>
      </c>
      <c r="AU233" s="17" t="s">
        <v>87</v>
      </c>
    </row>
    <row r="234" spans="2:65" s="11" customFormat="1">
      <c r="B234" s="155"/>
      <c r="D234" s="152" t="s">
        <v>142</v>
      </c>
      <c r="E234" s="156" t="s">
        <v>3</v>
      </c>
      <c r="F234" s="157" t="s">
        <v>441</v>
      </c>
      <c r="H234" s="156" t="s">
        <v>3</v>
      </c>
      <c r="I234" s="158"/>
      <c r="L234" s="155"/>
      <c r="M234" s="159"/>
      <c r="N234" s="160"/>
      <c r="O234" s="160"/>
      <c r="P234" s="160"/>
      <c r="Q234" s="160"/>
      <c r="R234" s="160"/>
      <c r="S234" s="160"/>
      <c r="T234" s="161"/>
      <c r="AT234" s="156" t="s">
        <v>142</v>
      </c>
      <c r="AU234" s="156" t="s">
        <v>87</v>
      </c>
      <c r="AV234" s="11" t="s">
        <v>22</v>
      </c>
      <c r="AW234" s="11" t="s">
        <v>41</v>
      </c>
      <c r="AX234" s="11" t="s">
        <v>79</v>
      </c>
      <c r="AY234" s="156" t="s">
        <v>128</v>
      </c>
    </row>
    <row r="235" spans="2:65" s="11" customFormat="1">
      <c r="B235" s="155"/>
      <c r="D235" s="152" t="s">
        <v>142</v>
      </c>
      <c r="E235" s="156" t="s">
        <v>3</v>
      </c>
      <c r="F235" s="157" t="s">
        <v>455</v>
      </c>
      <c r="H235" s="156" t="s">
        <v>3</v>
      </c>
      <c r="I235" s="158"/>
      <c r="L235" s="155"/>
      <c r="M235" s="159"/>
      <c r="N235" s="160"/>
      <c r="O235" s="160"/>
      <c r="P235" s="160"/>
      <c r="Q235" s="160"/>
      <c r="R235" s="160"/>
      <c r="S235" s="160"/>
      <c r="T235" s="161"/>
      <c r="AT235" s="156" t="s">
        <v>142</v>
      </c>
      <c r="AU235" s="156" t="s">
        <v>87</v>
      </c>
      <c r="AV235" s="11" t="s">
        <v>22</v>
      </c>
      <c r="AW235" s="11" t="s">
        <v>41</v>
      </c>
      <c r="AX235" s="11" t="s">
        <v>79</v>
      </c>
      <c r="AY235" s="156" t="s">
        <v>128</v>
      </c>
    </row>
    <row r="236" spans="2:65" s="11" customFormat="1">
      <c r="B236" s="155"/>
      <c r="D236" s="152" t="s">
        <v>142</v>
      </c>
      <c r="E236" s="156" t="s">
        <v>3</v>
      </c>
      <c r="F236" s="157" t="s">
        <v>456</v>
      </c>
      <c r="H236" s="156" t="s">
        <v>3</v>
      </c>
      <c r="I236" s="158"/>
      <c r="L236" s="155"/>
      <c r="M236" s="159"/>
      <c r="N236" s="160"/>
      <c r="O236" s="160"/>
      <c r="P236" s="160"/>
      <c r="Q236" s="160"/>
      <c r="R236" s="160"/>
      <c r="S236" s="160"/>
      <c r="T236" s="161"/>
      <c r="AT236" s="156" t="s">
        <v>142</v>
      </c>
      <c r="AU236" s="156" t="s">
        <v>87</v>
      </c>
      <c r="AV236" s="11" t="s">
        <v>22</v>
      </c>
      <c r="AW236" s="11" t="s">
        <v>41</v>
      </c>
      <c r="AX236" s="11" t="s">
        <v>79</v>
      </c>
      <c r="AY236" s="156" t="s">
        <v>128</v>
      </c>
    </row>
    <row r="237" spans="2:65" s="12" customFormat="1">
      <c r="B237" s="162"/>
      <c r="D237" s="152" t="s">
        <v>142</v>
      </c>
      <c r="E237" s="163" t="s">
        <v>3</v>
      </c>
      <c r="F237" s="164" t="s">
        <v>457</v>
      </c>
      <c r="H237" s="165">
        <v>9.6999999999999993</v>
      </c>
      <c r="I237" s="166"/>
      <c r="L237" s="162"/>
      <c r="M237" s="167"/>
      <c r="N237" s="168"/>
      <c r="O237" s="168"/>
      <c r="P237" s="168"/>
      <c r="Q237" s="168"/>
      <c r="R237" s="168"/>
      <c r="S237" s="168"/>
      <c r="T237" s="169"/>
      <c r="AT237" s="163" t="s">
        <v>142</v>
      </c>
      <c r="AU237" s="163" t="s">
        <v>87</v>
      </c>
      <c r="AV237" s="12" t="s">
        <v>87</v>
      </c>
      <c r="AW237" s="12" t="s">
        <v>41</v>
      </c>
      <c r="AX237" s="12" t="s">
        <v>79</v>
      </c>
      <c r="AY237" s="163" t="s">
        <v>128</v>
      </c>
    </row>
    <row r="238" spans="2:65" s="11" customFormat="1">
      <c r="B238" s="155"/>
      <c r="D238" s="152" t="s">
        <v>142</v>
      </c>
      <c r="E238" s="156" t="s">
        <v>3</v>
      </c>
      <c r="F238" s="157" t="s">
        <v>442</v>
      </c>
      <c r="H238" s="156" t="s">
        <v>3</v>
      </c>
      <c r="I238" s="158"/>
      <c r="L238" s="155"/>
      <c r="M238" s="159"/>
      <c r="N238" s="160"/>
      <c r="O238" s="160"/>
      <c r="P238" s="160"/>
      <c r="Q238" s="160"/>
      <c r="R238" s="160"/>
      <c r="S238" s="160"/>
      <c r="T238" s="161"/>
      <c r="AT238" s="156" t="s">
        <v>142</v>
      </c>
      <c r="AU238" s="156" t="s">
        <v>87</v>
      </c>
      <c r="AV238" s="11" t="s">
        <v>22</v>
      </c>
      <c r="AW238" s="11" t="s">
        <v>41</v>
      </c>
      <c r="AX238" s="11" t="s">
        <v>79</v>
      </c>
      <c r="AY238" s="156" t="s">
        <v>128</v>
      </c>
    </row>
    <row r="239" spans="2:65" s="11" customFormat="1">
      <c r="B239" s="155"/>
      <c r="D239" s="152" t="s">
        <v>142</v>
      </c>
      <c r="E239" s="156" t="s">
        <v>3</v>
      </c>
      <c r="F239" s="157" t="s">
        <v>443</v>
      </c>
      <c r="H239" s="156" t="s">
        <v>3</v>
      </c>
      <c r="I239" s="158"/>
      <c r="L239" s="155"/>
      <c r="M239" s="159"/>
      <c r="N239" s="160"/>
      <c r="O239" s="160"/>
      <c r="P239" s="160"/>
      <c r="Q239" s="160"/>
      <c r="R239" s="160"/>
      <c r="S239" s="160"/>
      <c r="T239" s="161"/>
      <c r="AT239" s="156" t="s">
        <v>142</v>
      </c>
      <c r="AU239" s="156" t="s">
        <v>87</v>
      </c>
      <c r="AV239" s="11" t="s">
        <v>22</v>
      </c>
      <c r="AW239" s="11" t="s">
        <v>41</v>
      </c>
      <c r="AX239" s="11" t="s">
        <v>79</v>
      </c>
      <c r="AY239" s="156" t="s">
        <v>128</v>
      </c>
    </row>
    <row r="240" spans="2:65" s="12" customFormat="1">
      <c r="B240" s="162"/>
      <c r="D240" s="152" t="s">
        <v>142</v>
      </c>
      <c r="E240" s="163" t="s">
        <v>3</v>
      </c>
      <c r="F240" s="164" t="s">
        <v>458</v>
      </c>
      <c r="H240" s="165">
        <v>21.15</v>
      </c>
      <c r="I240" s="166"/>
      <c r="L240" s="162"/>
      <c r="M240" s="167"/>
      <c r="N240" s="168"/>
      <c r="O240" s="168"/>
      <c r="P240" s="168"/>
      <c r="Q240" s="168"/>
      <c r="R240" s="168"/>
      <c r="S240" s="168"/>
      <c r="T240" s="169"/>
      <c r="AT240" s="163" t="s">
        <v>142</v>
      </c>
      <c r="AU240" s="163" t="s">
        <v>87</v>
      </c>
      <c r="AV240" s="12" t="s">
        <v>87</v>
      </c>
      <c r="AW240" s="12" t="s">
        <v>41</v>
      </c>
      <c r="AX240" s="12" t="s">
        <v>79</v>
      </c>
      <c r="AY240" s="163" t="s">
        <v>128</v>
      </c>
    </row>
    <row r="241" spans="2:51" s="11" customFormat="1">
      <c r="B241" s="155"/>
      <c r="D241" s="152" t="s">
        <v>142</v>
      </c>
      <c r="E241" s="156" t="s">
        <v>3</v>
      </c>
      <c r="F241" s="157" t="s">
        <v>444</v>
      </c>
      <c r="H241" s="156" t="s">
        <v>3</v>
      </c>
      <c r="I241" s="158"/>
      <c r="L241" s="155"/>
      <c r="M241" s="159"/>
      <c r="N241" s="160"/>
      <c r="O241" s="160"/>
      <c r="P241" s="160"/>
      <c r="Q241" s="160"/>
      <c r="R241" s="160"/>
      <c r="S241" s="160"/>
      <c r="T241" s="161"/>
      <c r="AT241" s="156" t="s">
        <v>142</v>
      </c>
      <c r="AU241" s="156" t="s">
        <v>87</v>
      </c>
      <c r="AV241" s="11" t="s">
        <v>22</v>
      </c>
      <c r="AW241" s="11" t="s">
        <v>41</v>
      </c>
      <c r="AX241" s="11" t="s">
        <v>79</v>
      </c>
      <c r="AY241" s="156" t="s">
        <v>128</v>
      </c>
    </row>
    <row r="242" spans="2:51" s="11" customFormat="1">
      <c r="B242" s="155"/>
      <c r="D242" s="152" t="s">
        <v>142</v>
      </c>
      <c r="E242" s="156" t="s">
        <v>3</v>
      </c>
      <c r="F242" s="157" t="s">
        <v>445</v>
      </c>
      <c r="H242" s="156" t="s">
        <v>3</v>
      </c>
      <c r="I242" s="158"/>
      <c r="L242" s="155"/>
      <c r="M242" s="159"/>
      <c r="N242" s="160"/>
      <c r="O242" s="160"/>
      <c r="P242" s="160"/>
      <c r="Q242" s="160"/>
      <c r="R242" s="160"/>
      <c r="S242" s="160"/>
      <c r="T242" s="161"/>
      <c r="AT242" s="156" t="s">
        <v>142</v>
      </c>
      <c r="AU242" s="156" t="s">
        <v>87</v>
      </c>
      <c r="AV242" s="11" t="s">
        <v>22</v>
      </c>
      <c r="AW242" s="11" t="s">
        <v>41</v>
      </c>
      <c r="AX242" s="11" t="s">
        <v>79</v>
      </c>
      <c r="AY242" s="156" t="s">
        <v>128</v>
      </c>
    </row>
    <row r="243" spans="2:51" s="12" customFormat="1">
      <c r="B243" s="162"/>
      <c r="D243" s="152" t="s">
        <v>142</v>
      </c>
      <c r="E243" s="163" t="s">
        <v>3</v>
      </c>
      <c r="F243" s="164" t="s">
        <v>459</v>
      </c>
      <c r="H243" s="165">
        <v>15.85</v>
      </c>
      <c r="I243" s="166"/>
      <c r="L243" s="162"/>
      <c r="M243" s="167"/>
      <c r="N243" s="168"/>
      <c r="O243" s="168"/>
      <c r="P243" s="168"/>
      <c r="Q243" s="168"/>
      <c r="R243" s="168"/>
      <c r="S243" s="168"/>
      <c r="T243" s="169"/>
      <c r="AT243" s="163" t="s">
        <v>142</v>
      </c>
      <c r="AU243" s="163" t="s">
        <v>87</v>
      </c>
      <c r="AV243" s="12" t="s">
        <v>87</v>
      </c>
      <c r="AW243" s="12" t="s">
        <v>41</v>
      </c>
      <c r="AX243" s="12" t="s">
        <v>79</v>
      </c>
      <c r="AY243" s="163" t="s">
        <v>128</v>
      </c>
    </row>
    <row r="244" spans="2:51" s="11" customFormat="1">
      <c r="B244" s="155"/>
      <c r="D244" s="152" t="s">
        <v>142</v>
      </c>
      <c r="E244" s="156" t="s">
        <v>3</v>
      </c>
      <c r="F244" s="157" t="s">
        <v>446</v>
      </c>
      <c r="H244" s="156" t="s">
        <v>3</v>
      </c>
      <c r="I244" s="158"/>
      <c r="L244" s="155"/>
      <c r="M244" s="159"/>
      <c r="N244" s="160"/>
      <c r="O244" s="160"/>
      <c r="P244" s="160"/>
      <c r="Q244" s="160"/>
      <c r="R244" s="160"/>
      <c r="S244" s="160"/>
      <c r="T244" s="161"/>
      <c r="AT244" s="156" t="s">
        <v>142</v>
      </c>
      <c r="AU244" s="156" t="s">
        <v>87</v>
      </c>
      <c r="AV244" s="11" t="s">
        <v>22</v>
      </c>
      <c r="AW244" s="11" t="s">
        <v>41</v>
      </c>
      <c r="AX244" s="11" t="s">
        <v>79</v>
      </c>
      <c r="AY244" s="156" t="s">
        <v>128</v>
      </c>
    </row>
    <row r="245" spans="2:51" s="12" customFormat="1">
      <c r="B245" s="162"/>
      <c r="D245" s="152" t="s">
        <v>142</v>
      </c>
      <c r="E245" s="163" t="s">
        <v>3</v>
      </c>
      <c r="F245" s="164" t="s">
        <v>460</v>
      </c>
      <c r="H245" s="165">
        <v>13.5</v>
      </c>
      <c r="I245" s="166"/>
      <c r="L245" s="162"/>
      <c r="M245" s="167"/>
      <c r="N245" s="168"/>
      <c r="O245" s="168"/>
      <c r="P245" s="168"/>
      <c r="Q245" s="168"/>
      <c r="R245" s="168"/>
      <c r="S245" s="168"/>
      <c r="T245" s="169"/>
      <c r="AT245" s="163" t="s">
        <v>142</v>
      </c>
      <c r="AU245" s="163" t="s">
        <v>87</v>
      </c>
      <c r="AV245" s="12" t="s">
        <v>87</v>
      </c>
      <c r="AW245" s="12" t="s">
        <v>41</v>
      </c>
      <c r="AX245" s="12" t="s">
        <v>79</v>
      </c>
      <c r="AY245" s="163" t="s">
        <v>128</v>
      </c>
    </row>
    <row r="246" spans="2:51" s="11" customFormat="1">
      <c r="B246" s="155"/>
      <c r="D246" s="152" t="s">
        <v>142</v>
      </c>
      <c r="E246" s="156" t="s">
        <v>3</v>
      </c>
      <c r="F246" s="157" t="s">
        <v>447</v>
      </c>
      <c r="H246" s="156" t="s">
        <v>3</v>
      </c>
      <c r="I246" s="158"/>
      <c r="L246" s="155"/>
      <c r="M246" s="159"/>
      <c r="N246" s="160"/>
      <c r="O246" s="160"/>
      <c r="P246" s="160"/>
      <c r="Q246" s="160"/>
      <c r="R246" s="160"/>
      <c r="S246" s="160"/>
      <c r="T246" s="161"/>
      <c r="AT246" s="156" t="s">
        <v>142</v>
      </c>
      <c r="AU246" s="156" t="s">
        <v>87</v>
      </c>
      <c r="AV246" s="11" t="s">
        <v>22</v>
      </c>
      <c r="AW246" s="11" t="s">
        <v>41</v>
      </c>
      <c r="AX246" s="11" t="s">
        <v>79</v>
      </c>
      <c r="AY246" s="156" t="s">
        <v>128</v>
      </c>
    </row>
    <row r="247" spans="2:51" s="12" customFormat="1">
      <c r="B247" s="162"/>
      <c r="D247" s="152" t="s">
        <v>142</v>
      </c>
      <c r="E247" s="163" t="s">
        <v>3</v>
      </c>
      <c r="F247" s="164" t="s">
        <v>461</v>
      </c>
      <c r="H247" s="165">
        <v>32.5</v>
      </c>
      <c r="I247" s="166"/>
      <c r="L247" s="162"/>
      <c r="M247" s="167"/>
      <c r="N247" s="168"/>
      <c r="O247" s="168"/>
      <c r="P247" s="168"/>
      <c r="Q247" s="168"/>
      <c r="R247" s="168"/>
      <c r="S247" s="168"/>
      <c r="T247" s="169"/>
      <c r="AT247" s="163" t="s">
        <v>142</v>
      </c>
      <c r="AU247" s="163" t="s">
        <v>87</v>
      </c>
      <c r="AV247" s="12" t="s">
        <v>87</v>
      </c>
      <c r="AW247" s="12" t="s">
        <v>41</v>
      </c>
      <c r="AX247" s="12" t="s">
        <v>79</v>
      </c>
      <c r="AY247" s="163" t="s">
        <v>128</v>
      </c>
    </row>
    <row r="248" spans="2:51" s="11" customFormat="1">
      <c r="B248" s="155"/>
      <c r="D248" s="152" t="s">
        <v>142</v>
      </c>
      <c r="E248" s="156" t="s">
        <v>3</v>
      </c>
      <c r="F248" s="157" t="s">
        <v>448</v>
      </c>
      <c r="H248" s="156" t="s">
        <v>3</v>
      </c>
      <c r="I248" s="158"/>
      <c r="L248" s="155"/>
      <c r="M248" s="159"/>
      <c r="N248" s="160"/>
      <c r="O248" s="160"/>
      <c r="P248" s="160"/>
      <c r="Q248" s="160"/>
      <c r="R248" s="160"/>
      <c r="S248" s="160"/>
      <c r="T248" s="161"/>
      <c r="AT248" s="156" t="s">
        <v>142</v>
      </c>
      <c r="AU248" s="156" t="s">
        <v>87</v>
      </c>
      <c r="AV248" s="11" t="s">
        <v>22</v>
      </c>
      <c r="AW248" s="11" t="s">
        <v>41</v>
      </c>
      <c r="AX248" s="11" t="s">
        <v>79</v>
      </c>
      <c r="AY248" s="156" t="s">
        <v>128</v>
      </c>
    </row>
    <row r="249" spans="2:51" s="12" customFormat="1">
      <c r="B249" s="162"/>
      <c r="D249" s="152" t="s">
        <v>142</v>
      </c>
      <c r="E249" s="163" t="s">
        <v>3</v>
      </c>
      <c r="F249" s="164" t="s">
        <v>462</v>
      </c>
      <c r="H249" s="165">
        <v>15.2</v>
      </c>
      <c r="I249" s="166"/>
      <c r="L249" s="162"/>
      <c r="M249" s="167"/>
      <c r="N249" s="168"/>
      <c r="O249" s="168"/>
      <c r="P249" s="168"/>
      <c r="Q249" s="168"/>
      <c r="R249" s="168"/>
      <c r="S249" s="168"/>
      <c r="T249" s="169"/>
      <c r="AT249" s="163" t="s">
        <v>142</v>
      </c>
      <c r="AU249" s="163" t="s">
        <v>87</v>
      </c>
      <c r="AV249" s="12" t="s">
        <v>87</v>
      </c>
      <c r="AW249" s="12" t="s">
        <v>41</v>
      </c>
      <c r="AX249" s="12" t="s">
        <v>79</v>
      </c>
      <c r="AY249" s="163" t="s">
        <v>128</v>
      </c>
    </row>
    <row r="250" spans="2:51" s="11" customFormat="1">
      <c r="B250" s="155"/>
      <c r="D250" s="152" t="s">
        <v>142</v>
      </c>
      <c r="E250" s="156" t="s">
        <v>3</v>
      </c>
      <c r="F250" s="157" t="s">
        <v>449</v>
      </c>
      <c r="H250" s="156" t="s">
        <v>3</v>
      </c>
      <c r="I250" s="158"/>
      <c r="L250" s="155"/>
      <c r="M250" s="159"/>
      <c r="N250" s="160"/>
      <c r="O250" s="160"/>
      <c r="P250" s="160"/>
      <c r="Q250" s="160"/>
      <c r="R250" s="160"/>
      <c r="S250" s="160"/>
      <c r="T250" s="161"/>
      <c r="AT250" s="156" t="s">
        <v>142</v>
      </c>
      <c r="AU250" s="156" t="s">
        <v>87</v>
      </c>
      <c r="AV250" s="11" t="s">
        <v>22</v>
      </c>
      <c r="AW250" s="11" t="s">
        <v>41</v>
      </c>
      <c r="AX250" s="11" t="s">
        <v>79</v>
      </c>
      <c r="AY250" s="156" t="s">
        <v>128</v>
      </c>
    </row>
    <row r="251" spans="2:51" s="12" customFormat="1">
      <c r="B251" s="162"/>
      <c r="D251" s="152" t="s">
        <v>142</v>
      </c>
      <c r="E251" s="163" t="s">
        <v>3</v>
      </c>
      <c r="F251" s="164" t="s">
        <v>463</v>
      </c>
      <c r="H251" s="165">
        <v>32.25</v>
      </c>
      <c r="I251" s="166"/>
      <c r="L251" s="162"/>
      <c r="M251" s="167"/>
      <c r="N251" s="168"/>
      <c r="O251" s="168"/>
      <c r="P251" s="168"/>
      <c r="Q251" s="168"/>
      <c r="R251" s="168"/>
      <c r="S251" s="168"/>
      <c r="T251" s="169"/>
      <c r="AT251" s="163" t="s">
        <v>142</v>
      </c>
      <c r="AU251" s="163" t="s">
        <v>87</v>
      </c>
      <c r="AV251" s="12" t="s">
        <v>87</v>
      </c>
      <c r="AW251" s="12" t="s">
        <v>41</v>
      </c>
      <c r="AX251" s="12" t="s">
        <v>79</v>
      </c>
      <c r="AY251" s="163" t="s">
        <v>128</v>
      </c>
    </row>
    <row r="252" spans="2:51" s="11" customFormat="1">
      <c r="B252" s="155"/>
      <c r="D252" s="152" t="s">
        <v>142</v>
      </c>
      <c r="E252" s="156" t="s">
        <v>3</v>
      </c>
      <c r="F252" s="157" t="s">
        <v>450</v>
      </c>
      <c r="H252" s="156" t="s">
        <v>3</v>
      </c>
      <c r="I252" s="158"/>
      <c r="L252" s="155"/>
      <c r="M252" s="159"/>
      <c r="N252" s="160"/>
      <c r="O252" s="160"/>
      <c r="P252" s="160"/>
      <c r="Q252" s="160"/>
      <c r="R252" s="160"/>
      <c r="S252" s="160"/>
      <c r="T252" s="161"/>
      <c r="AT252" s="156" t="s">
        <v>142</v>
      </c>
      <c r="AU252" s="156" t="s">
        <v>87</v>
      </c>
      <c r="AV252" s="11" t="s">
        <v>22</v>
      </c>
      <c r="AW252" s="11" t="s">
        <v>41</v>
      </c>
      <c r="AX252" s="11" t="s">
        <v>79</v>
      </c>
      <c r="AY252" s="156" t="s">
        <v>128</v>
      </c>
    </row>
    <row r="253" spans="2:51" s="12" customFormat="1">
      <c r="B253" s="162"/>
      <c r="D253" s="152" t="s">
        <v>142</v>
      </c>
      <c r="E253" s="163" t="s">
        <v>3</v>
      </c>
      <c r="F253" s="164" t="s">
        <v>464</v>
      </c>
      <c r="H253" s="165">
        <v>22.75</v>
      </c>
      <c r="I253" s="166"/>
      <c r="L253" s="162"/>
      <c r="M253" s="167"/>
      <c r="N253" s="168"/>
      <c r="O253" s="168"/>
      <c r="P253" s="168"/>
      <c r="Q253" s="168"/>
      <c r="R253" s="168"/>
      <c r="S253" s="168"/>
      <c r="T253" s="169"/>
      <c r="AT253" s="163" t="s">
        <v>142</v>
      </c>
      <c r="AU253" s="163" t="s">
        <v>87</v>
      </c>
      <c r="AV253" s="12" t="s">
        <v>87</v>
      </c>
      <c r="AW253" s="12" t="s">
        <v>41</v>
      </c>
      <c r="AX253" s="12" t="s">
        <v>79</v>
      </c>
      <c r="AY253" s="163" t="s">
        <v>128</v>
      </c>
    </row>
    <row r="254" spans="2:51" s="11" customFormat="1">
      <c r="B254" s="155"/>
      <c r="D254" s="152" t="s">
        <v>142</v>
      </c>
      <c r="E254" s="156" t="s">
        <v>3</v>
      </c>
      <c r="F254" s="157" t="s">
        <v>451</v>
      </c>
      <c r="H254" s="156" t="s">
        <v>3</v>
      </c>
      <c r="I254" s="158"/>
      <c r="L254" s="155"/>
      <c r="M254" s="159"/>
      <c r="N254" s="160"/>
      <c r="O254" s="160"/>
      <c r="P254" s="160"/>
      <c r="Q254" s="160"/>
      <c r="R254" s="160"/>
      <c r="S254" s="160"/>
      <c r="T254" s="161"/>
      <c r="AT254" s="156" t="s">
        <v>142</v>
      </c>
      <c r="AU254" s="156" t="s">
        <v>87</v>
      </c>
      <c r="AV254" s="11" t="s">
        <v>22</v>
      </c>
      <c r="AW254" s="11" t="s">
        <v>41</v>
      </c>
      <c r="AX254" s="11" t="s">
        <v>79</v>
      </c>
      <c r="AY254" s="156" t="s">
        <v>128</v>
      </c>
    </row>
    <row r="255" spans="2:51" s="12" customFormat="1">
      <c r="B255" s="162"/>
      <c r="D255" s="152" t="s">
        <v>142</v>
      </c>
      <c r="E255" s="163" t="s">
        <v>3</v>
      </c>
      <c r="F255" s="164" t="s">
        <v>465</v>
      </c>
      <c r="H255" s="165">
        <v>42</v>
      </c>
      <c r="I255" s="166"/>
      <c r="L255" s="162"/>
      <c r="M255" s="167"/>
      <c r="N255" s="168"/>
      <c r="O255" s="168"/>
      <c r="P255" s="168"/>
      <c r="Q255" s="168"/>
      <c r="R255" s="168"/>
      <c r="S255" s="168"/>
      <c r="T255" s="169"/>
      <c r="AT255" s="163" t="s">
        <v>142</v>
      </c>
      <c r="AU255" s="163" t="s">
        <v>87</v>
      </c>
      <c r="AV255" s="12" t="s">
        <v>87</v>
      </c>
      <c r="AW255" s="12" t="s">
        <v>41</v>
      </c>
      <c r="AX255" s="12" t="s">
        <v>79</v>
      </c>
      <c r="AY255" s="163" t="s">
        <v>128</v>
      </c>
    </row>
    <row r="256" spans="2:51" s="13" customFormat="1">
      <c r="B256" s="170"/>
      <c r="D256" s="152" t="s">
        <v>142</v>
      </c>
      <c r="E256" s="171" t="s">
        <v>3</v>
      </c>
      <c r="F256" s="172" t="s">
        <v>145</v>
      </c>
      <c r="H256" s="173">
        <v>204.9</v>
      </c>
      <c r="I256" s="174"/>
      <c r="L256" s="170"/>
      <c r="M256" s="175"/>
      <c r="N256" s="176"/>
      <c r="O256" s="176"/>
      <c r="P256" s="176"/>
      <c r="Q256" s="176"/>
      <c r="R256" s="176"/>
      <c r="S256" s="176"/>
      <c r="T256" s="177"/>
      <c r="AT256" s="171" t="s">
        <v>142</v>
      </c>
      <c r="AU256" s="171" t="s">
        <v>87</v>
      </c>
      <c r="AV256" s="13" t="s">
        <v>93</v>
      </c>
      <c r="AW256" s="13" t="s">
        <v>41</v>
      </c>
      <c r="AX256" s="13" t="s">
        <v>22</v>
      </c>
      <c r="AY256" s="171" t="s">
        <v>128</v>
      </c>
    </row>
    <row r="257" spans="2:65" s="1" customFormat="1" ht="16.5" customHeight="1">
      <c r="B257" s="139"/>
      <c r="C257" s="140" t="s">
        <v>273</v>
      </c>
      <c r="D257" s="140" t="s">
        <v>131</v>
      </c>
      <c r="E257" s="141" t="s">
        <v>337</v>
      </c>
      <c r="F257" s="142" t="s">
        <v>338</v>
      </c>
      <c r="G257" s="143" t="s">
        <v>250</v>
      </c>
      <c r="H257" s="144">
        <v>40.98</v>
      </c>
      <c r="I257" s="145"/>
      <c r="J257" s="146">
        <f>ROUND(I257*H257,2)</f>
        <v>0</v>
      </c>
      <c r="K257" s="142" t="s">
        <v>135</v>
      </c>
      <c r="L257" s="31"/>
      <c r="M257" s="147" t="s">
        <v>3</v>
      </c>
      <c r="N257" s="148" t="s">
        <v>50</v>
      </c>
      <c r="O257" s="50"/>
      <c r="P257" s="149">
        <f>O257*H257</f>
        <v>0</v>
      </c>
      <c r="Q257" s="149">
        <v>1.4999999999999999E-2</v>
      </c>
      <c r="R257" s="149">
        <f>Q257*H257</f>
        <v>0.61469999999999991</v>
      </c>
      <c r="S257" s="149">
        <v>0</v>
      </c>
      <c r="T257" s="150">
        <f>S257*H257</f>
        <v>0</v>
      </c>
      <c r="AR257" s="17" t="s">
        <v>168</v>
      </c>
      <c r="AT257" s="17" t="s">
        <v>131</v>
      </c>
      <c r="AU257" s="17" t="s">
        <v>87</v>
      </c>
      <c r="AY257" s="17" t="s">
        <v>128</v>
      </c>
      <c r="BE257" s="151">
        <f>IF(N257="základní",J257,0)</f>
        <v>0</v>
      </c>
      <c r="BF257" s="151">
        <f>IF(N257="snížená",J257,0)</f>
        <v>0</v>
      </c>
      <c r="BG257" s="151">
        <f>IF(N257="zákl. přenesená",J257,0)</f>
        <v>0</v>
      </c>
      <c r="BH257" s="151">
        <f>IF(N257="sníž. přenesená",J257,0)</f>
        <v>0</v>
      </c>
      <c r="BI257" s="151">
        <f>IF(N257="nulová",J257,0)</f>
        <v>0</v>
      </c>
      <c r="BJ257" s="17" t="s">
        <v>22</v>
      </c>
      <c r="BK257" s="151">
        <f>ROUND(I257*H257,2)</f>
        <v>0</v>
      </c>
      <c r="BL257" s="17" t="s">
        <v>168</v>
      </c>
      <c r="BM257" s="17" t="s">
        <v>481</v>
      </c>
    </row>
    <row r="258" spans="2:65" s="1" customFormat="1" ht="57.6">
      <c r="B258" s="31"/>
      <c r="D258" s="152" t="s">
        <v>137</v>
      </c>
      <c r="F258" s="153" t="s">
        <v>306</v>
      </c>
      <c r="I258" s="85"/>
      <c r="L258" s="31"/>
      <c r="M258" s="154"/>
      <c r="N258" s="50"/>
      <c r="O258" s="50"/>
      <c r="P258" s="50"/>
      <c r="Q258" s="50"/>
      <c r="R258" s="50"/>
      <c r="S258" s="50"/>
      <c r="T258" s="51"/>
      <c r="AT258" s="17" t="s">
        <v>137</v>
      </c>
      <c r="AU258" s="17" t="s">
        <v>87</v>
      </c>
    </row>
    <row r="259" spans="2:65" s="11" customFormat="1">
      <c r="B259" s="155"/>
      <c r="D259" s="152" t="s">
        <v>142</v>
      </c>
      <c r="E259" s="156" t="s">
        <v>3</v>
      </c>
      <c r="F259" s="157" t="s">
        <v>340</v>
      </c>
      <c r="H259" s="156" t="s">
        <v>3</v>
      </c>
      <c r="I259" s="158"/>
      <c r="L259" s="155"/>
      <c r="M259" s="159"/>
      <c r="N259" s="160"/>
      <c r="O259" s="160"/>
      <c r="P259" s="160"/>
      <c r="Q259" s="160"/>
      <c r="R259" s="160"/>
      <c r="S259" s="160"/>
      <c r="T259" s="161"/>
      <c r="AT259" s="156" t="s">
        <v>142</v>
      </c>
      <c r="AU259" s="156" t="s">
        <v>87</v>
      </c>
      <c r="AV259" s="11" t="s">
        <v>22</v>
      </c>
      <c r="AW259" s="11" t="s">
        <v>41</v>
      </c>
      <c r="AX259" s="11" t="s">
        <v>79</v>
      </c>
      <c r="AY259" s="156" t="s">
        <v>128</v>
      </c>
    </row>
    <row r="260" spans="2:65" s="11" customFormat="1">
      <c r="B260" s="155"/>
      <c r="D260" s="152" t="s">
        <v>142</v>
      </c>
      <c r="E260" s="156" t="s">
        <v>3</v>
      </c>
      <c r="F260" s="157" t="s">
        <v>341</v>
      </c>
      <c r="H260" s="156" t="s">
        <v>3</v>
      </c>
      <c r="I260" s="158"/>
      <c r="L260" s="155"/>
      <c r="M260" s="159"/>
      <c r="N260" s="160"/>
      <c r="O260" s="160"/>
      <c r="P260" s="160"/>
      <c r="Q260" s="160"/>
      <c r="R260" s="160"/>
      <c r="S260" s="160"/>
      <c r="T260" s="161"/>
      <c r="AT260" s="156" t="s">
        <v>142</v>
      </c>
      <c r="AU260" s="156" t="s">
        <v>87</v>
      </c>
      <c r="AV260" s="11" t="s">
        <v>22</v>
      </c>
      <c r="AW260" s="11" t="s">
        <v>41</v>
      </c>
      <c r="AX260" s="11" t="s">
        <v>79</v>
      </c>
      <c r="AY260" s="156" t="s">
        <v>128</v>
      </c>
    </row>
    <row r="261" spans="2:65" s="12" customFormat="1">
      <c r="B261" s="162"/>
      <c r="D261" s="152" t="s">
        <v>142</v>
      </c>
      <c r="E261" s="163" t="s">
        <v>3</v>
      </c>
      <c r="F261" s="164" t="s">
        <v>482</v>
      </c>
      <c r="H261" s="165">
        <v>40.98</v>
      </c>
      <c r="I261" s="166"/>
      <c r="L261" s="162"/>
      <c r="M261" s="167"/>
      <c r="N261" s="168"/>
      <c r="O261" s="168"/>
      <c r="P261" s="168"/>
      <c r="Q261" s="168"/>
      <c r="R261" s="168"/>
      <c r="S261" s="168"/>
      <c r="T261" s="169"/>
      <c r="AT261" s="163" t="s">
        <v>142</v>
      </c>
      <c r="AU261" s="163" t="s">
        <v>87</v>
      </c>
      <c r="AV261" s="12" t="s">
        <v>87</v>
      </c>
      <c r="AW261" s="12" t="s">
        <v>41</v>
      </c>
      <c r="AX261" s="12" t="s">
        <v>79</v>
      </c>
      <c r="AY261" s="163" t="s">
        <v>128</v>
      </c>
    </row>
    <row r="262" spans="2:65" s="13" customFormat="1">
      <c r="B262" s="170"/>
      <c r="D262" s="152" t="s">
        <v>142</v>
      </c>
      <c r="E262" s="171" t="s">
        <v>3</v>
      </c>
      <c r="F262" s="172" t="s">
        <v>145</v>
      </c>
      <c r="H262" s="173">
        <v>40.98</v>
      </c>
      <c r="I262" s="174"/>
      <c r="L262" s="170"/>
      <c r="M262" s="175"/>
      <c r="N262" s="176"/>
      <c r="O262" s="176"/>
      <c r="P262" s="176"/>
      <c r="Q262" s="176"/>
      <c r="R262" s="176"/>
      <c r="S262" s="176"/>
      <c r="T262" s="177"/>
      <c r="AT262" s="171" t="s">
        <v>142</v>
      </c>
      <c r="AU262" s="171" t="s">
        <v>87</v>
      </c>
      <c r="AV262" s="13" t="s">
        <v>93</v>
      </c>
      <c r="AW262" s="13" t="s">
        <v>41</v>
      </c>
      <c r="AX262" s="13" t="s">
        <v>22</v>
      </c>
      <c r="AY262" s="171" t="s">
        <v>128</v>
      </c>
    </row>
    <row r="263" spans="2:65" s="1" customFormat="1" ht="16.5" customHeight="1">
      <c r="B263" s="139"/>
      <c r="C263" s="140" t="s">
        <v>211</v>
      </c>
      <c r="D263" s="140" t="s">
        <v>131</v>
      </c>
      <c r="E263" s="141" t="s">
        <v>248</v>
      </c>
      <c r="F263" s="142" t="s">
        <v>249</v>
      </c>
      <c r="G263" s="143" t="s">
        <v>250</v>
      </c>
      <c r="H263" s="144">
        <v>204.9</v>
      </c>
      <c r="I263" s="145"/>
      <c r="J263" s="146">
        <f>ROUND(I263*H263,2)</f>
        <v>0</v>
      </c>
      <c r="K263" s="142" t="s">
        <v>135</v>
      </c>
      <c r="L263" s="31"/>
      <c r="M263" s="147" t="s">
        <v>3</v>
      </c>
      <c r="N263" s="148" t="s">
        <v>50</v>
      </c>
      <c r="O263" s="50"/>
      <c r="P263" s="149">
        <f>O263*H263</f>
        <v>0</v>
      </c>
      <c r="Q263" s="149">
        <v>0</v>
      </c>
      <c r="R263" s="149">
        <f>Q263*H263</f>
        <v>0</v>
      </c>
      <c r="S263" s="149">
        <v>2.5000000000000001E-3</v>
      </c>
      <c r="T263" s="150">
        <f>S263*H263</f>
        <v>0.51224999999999998</v>
      </c>
      <c r="AR263" s="17" t="s">
        <v>168</v>
      </c>
      <c r="AT263" s="17" t="s">
        <v>131</v>
      </c>
      <c r="AU263" s="17" t="s">
        <v>87</v>
      </c>
      <c r="AY263" s="17" t="s">
        <v>128</v>
      </c>
      <c r="BE263" s="151">
        <f>IF(N263="základní",J263,0)</f>
        <v>0</v>
      </c>
      <c r="BF263" s="151">
        <f>IF(N263="snížená",J263,0)</f>
        <v>0</v>
      </c>
      <c r="BG263" s="151">
        <f>IF(N263="zákl. přenesená",J263,0)</f>
        <v>0</v>
      </c>
      <c r="BH263" s="151">
        <f>IF(N263="sníž. přenesená",J263,0)</f>
        <v>0</v>
      </c>
      <c r="BI263" s="151">
        <f>IF(N263="nulová",J263,0)</f>
        <v>0</v>
      </c>
      <c r="BJ263" s="17" t="s">
        <v>22</v>
      </c>
      <c r="BK263" s="151">
        <f>ROUND(I263*H263,2)</f>
        <v>0</v>
      </c>
      <c r="BL263" s="17" t="s">
        <v>168</v>
      </c>
      <c r="BM263" s="17" t="s">
        <v>483</v>
      </c>
    </row>
    <row r="264" spans="2:65" s="11" customFormat="1">
      <c r="B264" s="155"/>
      <c r="D264" s="152" t="s">
        <v>142</v>
      </c>
      <c r="E264" s="156" t="s">
        <v>3</v>
      </c>
      <c r="F264" s="157" t="s">
        <v>441</v>
      </c>
      <c r="H264" s="156" t="s">
        <v>3</v>
      </c>
      <c r="I264" s="158"/>
      <c r="L264" s="155"/>
      <c r="M264" s="159"/>
      <c r="N264" s="160"/>
      <c r="O264" s="160"/>
      <c r="P264" s="160"/>
      <c r="Q264" s="160"/>
      <c r="R264" s="160"/>
      <c r="S264" s="160"/>
      <c r="T264" s="161"/>
      <c r="AT264" s="156" t="s">
        <v>142</v>
      </c>
      <c r="AU264" s="156" t="s">
        <v>87</v>
      </c>
      <c r="AV264" s="11" t="s">
        <v>22</v>
      </c>
      <c r="AW264" s="11" t="s">
        <v>41</v>
      </c>
      <c r="AX264" s="11" t="s">
        <v>79</v>
      </c>
      <c r="AY264" s="156" t="s">
        <v>128</v>
      </c>
    </row>
    <row r="265" spans="2:65" s="11" customFormat="1">
      <c r="B265" s="155"/>
      <c r="D265" s="152" t="s">
        <v>142</v>
      </c>
      <c r="E265" s="156" t="s">
        <v>3</v>
      </c>
      <c r="F265" s="157" t="s">
        <v>455</v>
      </c>
      <c r="H265" s="156" t="s">
        <v>3</v>
      </c>
      <c r="I265" s="158"/>
      <c r="L265" s="155"/>
      <c r="M265" s="159"/>
      <c r="N265" s="160"/>
      <c r="O265" s="160"/>
      <c r="P265" s="160"/>
      <c r="Q265" s="160"/>
      <c r="R265" s="160"/>
      <c r="S265" s="160"/>
      <c r="T265" s="161"/>
      <c r="AT265" s="156" t="s">
        <v>142</v>
      </c>
      <c r="AU265" s="156" t="s">
        <v>87</v>
      </c>
      <c r="AV265" s="11" t="s">
        <v>22</v>
      </c>
      <c r="AW265" s="11" t="s">
        <v>41</v>
      </c>
      <c r="AX265" s="11" t="s">
        <v>79</v>
      </c>
      <c r="AY265" s="156" t="s">
        <v>128</v>
      </c>
    </row>
    <row r="266" spans="2:65" s="11" customFormat="1">
      <c r="B266" s="155"/>
      <c r="D266" s="152" t="s">
        <v>142</v>
      </c>
      <c r="E266" s="156" t="s">
        <v>3</v>
      </c>
      <c r="F266" s="157" t="s">
        <v>456</v>
      </c>
      <c r="H266" s="156" t="s">
        <v>3</v>
      </c>
      <c r="I266" s="158"/>
      <c r="L266" s="155"/>
      <c r="M266" s="159"/>
      <c r="N266" s="160"/>
      <c r="O266" s="160"/>
      <c r="P266" s="160"/>
      <c r="Q266" s="160"/>
      <c r="R266" s="160"/>
      <c r="S266" s="160"/>
      <c r="T266" s="161"/>
      <c r="AT266" s="156" t="s">
        <v>142</v>
      </c>
      <c r="AU266" s="156" t="s">
        <v>87</v>
      </c>
      <c r="AV266" s="11" t="s">
        <v>22</v>
      </c>
      <c r="AW266" s="11" t="s">
        <v>41</v>
      </c>
      <c r="AX266" s="11" t="s">
        <v>79</v>
      </c>
      <c r="AY266" s="156" t="s">
        <v>128</v>
      </c>
    </row>
    <row r="267" spans="2:65" s="12" customFormat="1">
      <c r="B267" s="162"/>
      <c r="D267" s="152" t="s">
        <v>142</v>
      </c>
      <c r="E267" s="163" t="s">
        <v>3</v>
      </c>
      <c r="F267" s="164" t="s">
        <v>457</v>
      </c>
      <c r="H267" s="165">
        <v>9.6999999999999993</v>
      </c>
      <c r="I267" s="166"/>
      <c r="L267" s="162"/>
      <c r="M267" s="167"/>
      <c r="N267" s="168"/>
      <c r="O267" s="168"/>
      <c r="P267" s="168"/>
      <c r="Q267" s="168"/>
      <c r="R267" s="168"/>
      <c r="S267" s="168"/>
      <c r="T267" s="169"/>
      <c r="AT267" s="163" t="s">
        <v>142</v>
      </c>
      <c r="AU267" s="163" t="s">
        <v>87</v>
      </c>
      <c r="AV267" s="12" t="s">
        <v>87</v>
      </c>
      <c r="AW267" s="12" t="s">
        <v>41</v>
      </c>
      <c r="AX267" s="12" t="s">
        <v>79</v>
      </c>
      <c r="AY267" s="163" t="s">
        <v>128</v>
      </c>
    </row>
    <row r="268" spans="2:65" s="11" customFormat="1">
      <c r="B268" s="155"/>
      <c r="D268" s="152" t="s">
        <v>142</v>
      </c>
      <c r="E268" s="156" t="s">
        <v>3</v>
      </c>
      <c r="F268" s="157" t="s">
        <v>442</v>
      </c>
      <c r="H268" s="156" t="s">
        <v>3</v>
      </c>
      <c r="I268" s="158"/>
      <c r="L268" s="155"/>
      <c r="M268" s="159"/>
      <c r="N268" s="160"/>
      <c r="O268" s="160"/>
      <c r="P268" s="160"/>
      <c r="Q268" s="160"/>
      <c r="R268" s="160"/>
      <c r="S268" s="160"/>
      <c r="T268" s="161"/>
      <c r="AT268" s="156" t="s">
        <v>142</v>
      </c>
      <c r="AU268" s="156" t="s">
        <v>87</v>
      </c>
      <c r="AV268" s="11" t="s">
        <v>22</v>
      </c>
      <c r="AW268" s="11" t="s">
        <v>41</v>
      </c>
      <c r="AX268" s="11" t="s">
        <v>79</v>
      </c>
      <c r="AY268" s="156" t="s">
        <v>128</v>
      </c>
    </row>
    <row r="269" spans="2:65" s="11" customFormat="1">
      <c r="B269" s="155"/>
      <c r="D269" s="152" t="s">
        <v>142</v>
      </c>
      <c r="E269" s="156" t="s">
        <v>3</v>
      </c>
      <c r="F269" s="157" t="s">
        <v>443</v>
      </c>
      <c r="H269" s="156" t="s">
        <v>3</v>
      </c>
      <c r="I269" s="158"/>
      <c r="L269" s="155"/>
      <c r="M269" s="159"/>
      <c r="N269" s="160"/>
      <c r="O269" s="160"/>
      <c r="P269" s="160"/>
      <c r="Q269" s="160"/>
      <c r="R269" s="160"/>
      <c r="S269" s="160"/>
      <c r="T269" s="161"/>
      <c r="AT269" s="156" t="s">
        <v>142</v>
      </c>
      <c r="AU269" s="156" t="s">
        <v>87</v>
      </c>
      <c r="AV269" s="11" t="s">
        <v>22</v>
      </c>
      <c r="AW269" s="11" t="s">
        <v>41</v>
      </c>
      <c r="AX269" s="11" t="s">
        <v>79</v>
      </c>
      <c r="AY269" s="156" t="s">
        <v>128</v>
      </c>
    </row>
    <row r="270" spans="2:65" s="12" customFormat="1">
      <c r="B270" s="162"/>
      <c r="D270" s="152" t="s">
        <v>142</v>
      </c>
      <c r="E270" s="163" t="s">
        <v>3</v>
      </c>
      <c r="F270" s="164" t="s">
        <v>458</v>
      </c>
      <c r="H270" s="165">
        <v>21.15</v>
      </c>
      <c r="I270" s="166"/>
      <c r="L270" s="162"/>
      <c r="M270" s="167"/>
      <c r="N270" s="168"/>
      <c r="O270" s="168"/>
      <c r="P270" s="168"/>
      <c r="Q270" s="168"/>
      <c r="R270" s="168"/>
      <c r="S270" s="168"/>
      <c r="T270" s="169"/>
      <c r="AT270" s="163" t="s">
        <v>142</v>
      </c>
      <c r="AU270" s="163" t="s">
        <v>87</v>
      </c>
      <c r="AV270" s="12" t="s">
        <v>87</v>
      </c>
      <c r="AW270" s="12" t="s">
        <v>41</v>
      </c>
      <c r="AX270" s="12" t="s">
        <v>79</v>
      </c>
      <c r="AY270" s="163" t="s">
        <v>128</v>
      </c>
    </row>
    <row r="271" spans="2:65" s="11" customFormat="1">
      <c r="B271" s="155"/>
      <c r="D271" s="152" t="s">
        <v>142</v>
      </c>
      <c r="E271" s="156" t="s">
        <v>3</v>
      </c>
      <c r="F271" s="157" t="s">
        <v>444</v>
      </c>
      <c r="H271" s="156" t="s">
        <v>3</v>
      </c>
      <c r="I271" s="158"/>
      <c r="L271" s="155"/>
      <c r="M271" s="159"/>
      <c r="N271" s="160"/>
      <c r="O271" s="160"/>
      <c r="P271" s="160"/>
      <c r="Q271" s="160"/>
      <c r="R271" s="160"/>
      <c r="S271" s="160"/>
      <c r="T271" s="161"/>
      <c r="AT271" s="156" t="s">
        <v>142</v>
      </c>
      <c r="AU271" s="156" t="s">
        <v>87</v>
      </c>
      <c r="AV271" s="11" t="s">
        <v>22</v>
      </c>
      <c r="AW271" s="11" t="s">
        <v>41</v>
      </c>
      <c r="AX271" s="11" t="s">
        <v>79</v>
      </c>
      <c r="AY271" s="156" t="s">
        <v>128</v>
      </c>
    </row>
    <row r="272" spans="2:65" s="11" customFormat="1">
      <c r="B272" s="155"/>
      <c r="D272" s="152" t="s">
        <v>142</v>
      </c>
      <c r="E272" s="156" t="s">
        <v>3</v>
      </c>
      <c r="F272" s="157" t="s">
        <v>445</v>
      </c>
      <c r="H272" s="156" t="s">
        <v>3</v>
      </c>
      <c r="I272" s="158"/>
      <c r="L272" s="155"/>
      <c r="M272" s="159"/>
      <c r="N272" s="160"/>
      <c r="O272" s="160"/>
      <c r="P272" s="160"/>
      <c r="Q272" s="160"/>
      <c r="R272" s="160"/>
      <c r="S272" s="160"/>
      <c r="T272" s="161"/>
      <c r="AT272" s="156" t="s">
        <v>142</v>
      </c>
      <c r="AU272" s="156" t="s">
        <v>87</v>
      </c>
      <c r="AV272" s="11" t="s">
        <v>22</v>
      </c>
      <c r="AW272" s="11" t="s">
        <v>41</v>
      </c>
      <c r="AX272" s="11" t="s">
        <v>79</v>
      </c>
      <c r="AY272" s="156" t="s">
        <v>128</v>
      </c>
    </row>
    <row r="273" spans="2:65" s="12" customFormat="1">
      <c r="B273" s="162"/>
      <c r="D273" s="152" t="s">
        <v>142</v>
      </c>
      <c r="E273" s="163" t="s">
        <v>3</v>
      </c>
      <c r="F273" s="164" t="s">
        <v>459</v>
      </c>
      <c r="H273" s="165">
        <v>15.85</v>
      </c>
      <c r="I273" s="166"/>
      <c r="L273" s="162"/>
      <c r="M273" s="167"/>
      <c r="N273" s="168"/>
      <c r="O273" s="168"/>
      <c r="P273" s="168"/>
      <c r="Q273" s="168"/>
      <c r="R273" s="168"/>
      <c r="S273" s="168"/>
      <c r="T273" s="169"/>
      <c r="AT273" s="163" t="s">
        <v>142</v>
      </c>
      <c r="AU273" s="163" t="s">
        <v>87</v>
      </c>
      <c r="AV273" s="12" t="s">
        <v>87</v>
      </c>
      <c r="AW273" s="12" t="s">
        <v>41</v>
      </c>
      <c r="AX273" s="12" t="s">
        <v>79</v>
      </c>
      <c r="AY273" s="163" t="s">
        <v>128</v>
      </c>
    </row>
    <row r="274" spans="2:65" s="11" customFormat="1">
      <c r="B274" s="155"/>
      <c r="D274" s="152" t="s">
        <v>142</v>
      </c>
      <c r="E274" s="156" t="s">
        <v>3</v>
      </c>
      <c r="F274" s="157" t="s">
        <v>446</v>
      </c>
      <c r="H274" s="156" t="s">
        <v>3</v>
      </c>
      <c r="I274" s="158"/>
      <c r="L274" s="155"/>
      <c r="M274" s="159"/>
      <c r="N274" s="160"/>
      <c r="O274" s="160"/>
      <c r="P274" s="160"/>
      <c r="Q274" s="160"/>
      <c r="R274" s="160"/>
      <c r="S274" s="160"/>
      <c r="T274" s="161"/>
      <c r="AT274" s="156" t="s">
        <v>142</v>
      </c>
      <c r="AU274" s="156" t="s">
        <v>87</v>
      </c>
      <c r="AV274" s="11" t="s">
        <v>22</v>
      </c>
      <c r="AW274" s="11" t="s">
        <v>41</v>
      </c>
      <c r="AX274" s="11" t="s">
        <v>79</v>
      </c>
      <c r="AY274" s="156" t="s">
        <v>128</v>
      </c>
    </row>
    <row r="275" spans="2:65" s="12" customFormat="1">
      <c r="B275" s="162"/>
      <c r="D275" s="152" t="s">
        <v>142</v>
      </c>
      <c r="E275" s="163" t="s">
        <v>3</v>
      </c>
      <c r="F275" s="164" t="s">
        <v>460</v>
      </c>
      <c r="H275" s="165">
        <v>13.5</v>
      </c>
      <c r="I275" s="166"/>
      <c r="L275" s="162"/>
      <c r="M275" s="167"/>
      <c r="N275" s="168"/>
      <c r="O275" s="168"/>
      <c r="P275" s="168"/>
      <c r="Q275" s="168"/>
      <c r="R275" s="168"/>
      <c r="S275" s="168"/>
      <c r="T275" s="169"/>
      <c r="AT275" s="163" t="s">
        <v>142</v>
      </c>
      <c r="AU275" s="163" t="s">
        <v>87</v>
      </c>
      <c r="AV275" s="12" t="s">
        <v>87</v>
      </c>
      <c r="AW275" s="12" t="s">
        <v>41</v>
      </c>
      <c r="AX275" s="12" t="s">
        <v>79</v>
      </c>
      <c r="AY275" s="163" t="s">
        <v>128</v>
      </c>
    </row>
    <row r="276" spans="2:65" s="11" customFormat="1">
      <c r="B276" s="155"/>
      <c r="D276" s="152" t="s">
        <v>142</v>
      </c>
      <c r="E276" s="156" t="s">
        <v>3</v>
      </c>
      <c r="F276" s="157" t="s">
        <v>447</v>
      </c>
      <c r="H276" s="156" t="s">
        <v>3</v>
      </c>
      <c r="I276" s="158"/>
      <c r="L276" s="155"/>
      <c r="M276" s="159"/>
      <c r="N276" s="160"/>
      <c r="O276" s="160"/>
      <c r="P276" s="160"/>
      <c r="Q276" s="160"/>
      <c r="R276" s="160"/>
      <c r="S276" s="160"/>
      <c r="T276" s="161"/>
      <c r="AT276" s="156" t="s">
        <v>142</v>
      </c>
      <c r="AU276" s="156" t="s">
        <v>87</v>
      </c>
      <c r="AV276" s="11" t="s">
        <v>22</v>
      </c>
      <c r="AW276" s="11" t="s">
        <v>41</v>
      </c>
      <c r="AX276" s="11" t="s">
        <v>79</v>
      </c>
      <c r="AY276" s="156" t="s">
        <v>128</v>
      </c>
    </row>
    <row r="277" spans="2:65" s="12" customFormat="1">
      <c r="B277" s="162"/>
      <c r="D277" s="152" t="s">
        <v>142</v>
      </c>
      <c r="E277" s="163" t="s">
        <v>3</v>
      </c>
      <c r="F277" s="164" t="s">
        <v>461</v>
      </c>
      <c r="H277" s="165">
        <v>32.5</v>
      </c>
      <c r="I277" s="166"/>
      <c r="L277" s="162"/>
      <c r="M277" s="167"/>
      <c r="N277" s="168"/>
      <c r="O277" s="168"/>
      <c r="P277" s="168"/>
      <c r="Q277" s="168"/>
      <c r="R277" s="168"/>
      <c r="S277" s="168"/>
      <c r="T277" s="169"/>
      <c r="AT277" s="163" t="s">
        <v>142</v>
      </c>
      <c r="AU277" s="163" t="s">
        <v>87</v>
      </c>
      <c r="AV277" s="12" t="s">
        <v>87</v>
      </c>
      <c r="AW277" s="12" t="s">
        <v>41</v>
      </c>
      <c r="AX277" s="12" t="s">
        <v>79</v>
      </c>
      <c r="AY277" s="163" t="s">
        <v>128</v>
      </c>
    </row>
    <row r="278" spans="2:65" s="11" customFormat="1">
      <c r="B278" s="155"/>
      <c r="D278" s="152" t="s">
        <v>142</v>
      </c>
      <c r="E278" s="156" t="s">
        <v>3</v>
      </c>
      <c r="F278" s="157" t="s">
        <v>448</v>
      </c>
      <c r="H278" s="156" t="s">
        <v>3</v>
      </c>
      <c r="I278" s="158"/>
      <c r="L278" s="155"/>
      <c r="M278" s="159"/>
      <c r="N278" s="160"/>
      <c r="O278" s="160"/>
      <c r="P278" s="160"/>
      <c r="Q278" s="160"/>
      <c r="R278" s="160"/>
      <c r="S278" s="160"/>
      <c r="T278" s="161"/>
      <c r="AT278" s="156" t="s">
        <v>142</v>
      </c>
      <c r="AU278" s="156" t="s">
        <v>87</v>
      </c>
      <c r="AV278" s="11" t="s">
        <v>22</v>
      </c>
      <c r="AW278" s="11" t="s">
        <v>41</v>
      </c>
      <c r="AX278" s="11" t="s">
        <v>79</v>
      </c>
      <c r="AY278" s="156" t="s">
        <v>128</v>
      </c>
    </row>
    <row r="279" spans="2:65" s="12" customFormat="1">
      <c r="B279" s="162"/>
      <c r="D279" s="152" t="s">
        <v>142</v>
      </c>
      <c r="E279" s="163" t="s">
        <v>3</v>
      </c>
      <c r="F279" s="164" t="s">
        <v>462</v>
      </c>
      <c r="H279" s="165">
        <v>15.2</v>
      </c>
      <c r="I279" s="166"/>
      <c r="L279" s="162"/>
      <c r="M279" s="167"/>
      <c r="N279" s="168"/>
      <c r="O279" s="168"/>
      <c r="P279" s="168"/>
      <c r="Q279" s="168"/>
      <c r="R279" s="168"/>
      <c r="S279" s="168"/>
      <c r="T279" s="169"/>
      <c r="AT279" s="163" t="s">
        <v>142</v>
      </c>
      <c r="AU279" s="163" t="s">
        <v>87</v>
      </c>
      <c r="AV279" s="12" t="s">
        <v>87</v>
      </c>
      <c r="AW279" s="12" t="s">
        <v>41</v>
      </c>
      <c r="AX279" s="12" t="s">
        <v>79</v>
      </c>
      <c r="AY279" s="163" t="s">
        <v>128</v>
      </c>
    </row>
    <row r="280" spans="2:65" s="11" customFormat="1">
      <c r="B280" s="155"/>
      <c r="D280" s="152" t="s">
        <v>142</v>
      </c>
      <c r="E280" s="156" t="s">
        <v>3</v>
      </c>
      <c r="F280" s="157" t="s">
        <v>449</v>
      </c>
      <c r="H280" s="156" t="s">
        <v>3</v>
      </c>
      <c r="I280" s="158"/>
      <c r="L280" s="155"/>
      <c r="M280" s="159"/>
      <c r="N280" s="160"/>
      <c r="O280" s="160"/>
      <c r="P280" s="160"/>
      <c r="Q280" s="160"/>
      <c r="R280" s="160"/>
      <c r="S280" s="160"/>
      <c r="T280" s="161"/>
      <c r="AT280" s="156" t="s">
        <v>142</v>
      </c>
      <c r="AU280" s="156" t="s">
        <v>87</v>
      </c>
      <c r="AV280" s="11" t="s">
        <v>22</v>
      </c>
      <c r="AW280" s="11" t="s">
        <v>41</v>
      </c>
      <c r="AX280" s="11" t="s">
        <v>79</v>
      </c>
      <c r="AY280" s="156" t="s">
        <v>128</v>
      </c>
    </row>
    <row r="281" spans="2:65" s="12" customFormat="1">
      <c r="B281" s="162"/>
      <c r="D281" s="152" t="s">
        <v>142</v>
      </c>
      <c r="E281" s="163" t="s">
        <v>3</v>
      </c>
      <c r="F281" s="164" t="s">
        <v>463</v>
      </c>
      <c r="H281" s="165">
        <v>32.25</v>
      </c>
      <c r="I281" s="166"/>
      <c r="L281" s="162"/>
      <c r="M281" s="167"/>
      <c r="N281" s="168"/>
      <c r="O281" s="168"/>
      <c r="P281" s="168"/>
      <c r="Q281" s="168"/>
      <c r="R281" s="168"/>
      <c r="S281" s="168"/>
      <c r="T281" s="169"/>
      <c r="AT281" s="163" t="s">
        <v>142</v>
      </c>
      <c r="AU281" s="163" t="s">
        <v>87</v>
      </c>
      <c r="AV281" s="12" t="s">
        <v>87</v>
      </c>
      <c r="AW281" s="12" t="s">
        <v>41</v>
      </c>
      <c r="AX281" s="12" t="s">
        <v>79</v>
      </c>
      <c r="AY281" s="163" t="s">
        <v>128</v>
      </c>
    </row>
    <row r="282" spans="2:65" s="11" customFormat="1">
      <c r="B282" s="155"/>
      <c r="D282" s="152" t="s">
        <v>142</v>
      </c>
      <c r="E282" s="156" t="s">
        <v>3</v>
      </c>
      <c r="F282" s="157" t="s">
        <v>450</v>
      </c>
      <c r="H282" s="156" t="s">
        <v>3</v>
      </c>
      <c r="I282" s="158"/>
      <c r="L282" s="155"/>
      <c r="M282" s="159"/>
      <c r="N282" s="160"/>
      <c r="O282" s="160"/>
      <c r="P282" s="160"/>
      <c r="Q282" s="160"/>
      <c r="R282" s="160"/>
      <c r="S282" s="160"/>
      <c r="T282" s="161"/>
      <c r="AT282" s="156" t="s">
        <v>142</v>
      </c>
      <c r="AU282" s="156" t="s">
        <v>87</v>
      </c>
      <c r="AV282" s="11" t="s">
        <v>22</v>
      </c>
      <c r="AW282" s="11" t="s">
        <v>41</v>
      </c>
      <c r="AX282" s="11" t="s">
        <v>79</v>
      </c>
      <c r="AY282" s="156" t="s">
        <v>128</v>
      </c>
    </row>
    <row r="283" spans="2:65" s="12" customFormat="1">
      <c r="B283" s="162"/>
      <c r="D283" s="152" t="s">
        <v>142</v>
      </c>
      <c r="E283" s="163" t="s">
        <v>3</v>
      </c>
      <c r="F283" s="164" t="s">
        <v>464</v>
      </c>
      <c r="H283" s="165">
        <v>22.75</v>
      </c>
      <c r="I283" s="166"/>
      <c r="L283" s="162"/>
      <c r="M283" s="167"/>
      <c r="N283" s="168"/>
      <c r="O283" s="168"/>
      <c r="P283" s="168"/>
      <c r="Q283" s="168"/>
      <c r="R283" s="168"/>
      <c r="S283" s="168"/>
      <c r="T283" s="169"/>
      <c r="AT283" s="163" t="s">
        <v>142</v>
      </c>
      <c r="AU283" s="163" t="s">
        <v>87</v>
      </c>
      <c r="AV283" s="12" t="s">
        <v>87</v>
      </c>
      <c r="AW283" s="12" t="s">
        <v>41</v>
      </c>
      <c r="AX283" s="12" t="s">
        <v>79</v>
      </c>
      <c r="AY283" s="163" t="s">
        <v>128</v>
      </c>
    </row>
    <row r="284" spans="2:65" s="11" customFormat="1">
      <c r="B284" s="155"/>
      <c r="D284" s="152" t="s">
        <v>142</v>
      </c>
      <c r="E284" s="156" t="s">
        <v>3</v>
      </c>
      <c r="F284" s="157" t="s">
        <v>451</v>
      </c>
      <c r="H284" s="156" t="s">
        <v>3</v>
      </c>
      <c r="I284" s="158"/>
      <c r="L284" s="155"/>
      <c r="M284" s="159"/>
      <c r="N284" s="160"/>
      <c r="O284" s="160"/>
      <c r="P284" s="160"/>
      <c r="Q284" s="160"/>
      <c r="R284" s="160"/>
      <c r="S284" s="160"/>
      <c r="T284" s="161"/>
      <c r="AT284" s="156" t="s">
        <v>142</v>
      </c>
      <c r="AU284" s="156" t="s">
        <v>87</v>
      </c>
      <c r="AV284" s="11" t="s">
        <v>22</v>
      </c>
      <c r="AW284" s="11" t="s">
        <v>41</v>
      </c>
      <c r="AX284" s="11" t="s">
        <v>79</v>
      </c>
      <c r="AY284" s="156" t="s">
        <v>128</v>
      </c>
    </row>
    <row r="285" spans="2:65" s="12" customFormat="1">
      <c r="B285" s="162"/>
      <c r="D285" s="152" t="s">
        <v>142</v>
      </c>
      <c r="E285" s="163" t="s">
        <v>3</v>
      </c>
      <c r="F285" s="164" t="s">
        <v>465</v>
      </c>
      <c r="H285" s="165">
        <v>42</v>
      </c>
      <c r="I285" s="166"/>
      <c r="L285" s="162"/>
      <c r="M285" s="167"/>
      <c r="N285" s="168"/>
      <c r="O285" s="168"/>
      <c r="P285" s="168"/>
      <c r="Q285" s="168"/>
      <c r="R285" s="168"/>
      <c r="S285" s="168"/>
      <c r="T285" s="169"/>
      <c r="AT285" s="163" t="s">
        <v>142</v>
      </c>
      <c r="AU285" s="163" t="s">
        <v>87</v>
      </c>
      <c r="AV285" s="12" t="s">
        <v>87</v>
      </c>
      <c r="AW285" s="12" t="s">
        <v>41</v>
      </c>
      <c r="AX285" s="12" t="s">
        <v>79</v>
      </c>
      <c r="AY285" s="163" t="s">
        <v>128</v>
      </c>
    </row>
    <row r="286" spans="2:65" s="13" customFormat="1">
      <c r="B286" s="170"/>
      <c r="D286" s="152" t="s">
        <v>142</v>
      </c>
      <c r="E286" s="171" t="s">
        <v>3</v>
      </c>
      <c r="F286" s="172" t="s">
        <v>145</v>
      </c>
      <c r="H286" s="173">
        <v>204.9</v>
      </c>
      <c r="I286" s="174"/>
      <c r="L286" s="170"/>
      <c r="M286" s="175"/>
      <c r="N286" s="176"/>
      <c r="O286" s="176"/>
      <c r="P286" s="176"/>
      <c r="Q286" s="176"/>
      <c r="R286" s="176"/>
      <c r="S286" s="176"/>
      <c r="T286" s="177"/>
      <c r="AT286" s="171" t="s">
        <v>142</v>
      </c>
      <c r="AU286" s="171" t="s">
        <v>87</v>
      </c>
      <c r="AV286" s="13" t="s">
        <v>93</v>
      </c>
      <c r="AW286" s="13" t="s">
        <v>41</v>
      </c>
      <c r="AX286" s="13" t="s">
        <v>22</v>
      </c>
      <c r="AY286" s="171" t="s">
        <v>128</v>
      </c>
    </row>
    <row r="287" spans="2:65" s="1" customFormat="1" ht="16.5" customHeight="1">
      <c r="B287" s="139"/>
      <c r="C287" s="140" t="s">
        <v>298</v>
      </c>
      <c r="D287" s="140" t="s">
        <v>131</v>
      </c>
      <c r="E287" s="141" t="s">
        <v>344</v>
      </c>
      <c r="F287" s="142" t="s">
        <v>345</v>
      </c>
      <c r="G287" s="143" t="s">
        <v>250</v>
      </c>
      <c r="H287" s="144">
        <v>204.9</v>
      </c>
      <c r="I287" s="145"/>
      <c r="J287" s="146">
        <f>ROUND(I287*H287,2)</f>
        <v>0</v>
      </c>
      <c r="K287" s="142" t="s">
        <v>135</v>
      </c>
      <c r="L287" s="31"/>
      <c r="M287" s="147" t="s">
        <v>3</v>
      </c>
      <c r="N287" s="148" t="s">
        <v>50</v>
      </c>
      <c r="O287" s="50"/>
      <c r="P287" s="149">
        <f>O287*H287</f>
        <v>0</v>
      </c>
      <c r="Q287" s="149">
        <v>2.9999999999999997E-4</v>
      </c>
      <c r="R287" s="149">
        <f>Q287*H287</f>
        <v>6.1469999999999997E-2</v>
      </c>
      <c r="S287" s="149">
        <v>0</v>
      </c>
      <c r="T287" s="150">
        <f>S287*H287</f>
        <v>0</v>
      </c>
      <c r="AR287" s="17" t="s">
        <v>168</v>
      </c>
      <c r="AT287" s="17" t="s">
        <v>131</v>
      </c>
      <c r="AU287" s="17" t="s">
        <v>87</v>
      </c>
      <c r="AY287" s="17" t="s">
        <v>128</v>
      </c>
      <c r="BE287" s="151">
        <f>IF(N287="základní",J287,0)</f>
        <v>0</v>
      </c>
      <c r="BF287" s="151">
        <f>IF(N287="snížená",J287,0)</f>
        <v>0</v>
      </c>
      <c r="BG287" s="151">
        <f>IF(N287="zákl. přenesená",J287,0)</f>
        <v>0</v>
      </c>
      <c r="BH287" s="151">
        <f>IF(N287="sníž. přenesená",J287,0)</f>
        <v>0</v>
      </c>
      <c r="BI287" s="151">
        <f>IF(N287="nulová",J287,0)</f>
        <v>0</v>
      </c>
      <c r="BJ287" s="17" t="s">
        <v>22</v>
      </c>
      <c r="BK287" s="151">
        <f>ROUND(I287*H287,2)</f>
        <v>0</v>
      </c>
      <c r="BL287" s="17" t="s">
        <v>168</v>
      </c>
      <c r="BM287" s="17" t="s">
        <v>484</v>
      </c>
    </row>
    <row r="288" spans="2:65" s="11" customFormat="1">
      <c r="B288" s="155"/>
      <c r="D288" s="152" t="s">
        <v>142</v>
      </c>
      <c r="E288" s="156" t="s">
        <v>3</v>
      </c>
      <c r="F288" s="157" t="s">
        <v>441</v>
      </c>
      <c r="H288" s="156" t="s">
        <v>3</v>
      </c>
      <c r="I288" s="158"/>
      <c r="L288" s="155"/>
      <c r="M288" s="159"/>
      <c r="N288" s="160"/>
      <c r="O288" s="160"/>
      <c r="P288" s="160"/>
      <c r="Q288" s="160"/>
      <c r="R288" s="160"/>
      <c r="S288" s="160"/>
      <c r="T288" s="161"/>
      <c r="AT288" s="156" t="s">
        <v>142</v>
      </c>
      <c r="AU288" s="156" t="s">
        <v>87</v>
      </c>
      <c r="AV288" s="11" t="s">
        <v>22</v>
      </c>
      <c r="AW288" s="11" t="s">
        <v>41</v>
      </c>
      <c r="AX288" s="11" t="s">
        <v>79</v>
      </c>
      <c r="AY288" s="156" t="s">
        <v>128</v>
      </c>
    </row>
    <row r="289" spans="2:51" s="11" customFormat="1">
      <c r="B289" s="155"/>
      <c r="D289" s="152" t="s">
        <v>142</v>
      </c>
      <c r="E289" s="156" t="s">
        <v>3</v>
      </c>
      <c r="F289" s="157" t="s">
        <v>455</v>
      </c>
      <c r="H289" s="156" t="s">
        <v>3</v>
      </c>
      <c r="I289" s="158"/>
      <c r="L289" s="155"/>
      <c r="M289" s="159"/>
      <c r="N289" s="160"/>
      <c r="O289" s="160"/>
      <c r="P289" s="160"/>
      <c r="Q289" s="160"/>
      <c r="R289" s="160"/>
      <c r="S289" s="160"/>
      <c r="T289" s="161"/>
      <c r="AT289" s="156" t="s">
        <v>142</v>
      </c>
      <c r="AU289" s="156" t="s">
        <v>87</v>
      </c>
      <c r="AV289" s="11" t="s">
        <v>22</v>
      </c>
      <c r="AW289" s="11" t="s">
        <v>41</v>
      </c>
      <c r="AX289" s="11" t="s">
        <v>79</v>
      </c>
      <c r="AY289" s="156" t="s">
        <v>128</v>
      </c>
    </row>
    <row r="290" spans="2:51" s="11" customFormat="1">
      <c r="B290" s="155"/>
      <c r="D290" s="152" t="s">
        <v>142</v>
      </c>
      <c r="E290" s="156" t="s">
        <v>3</v>
      </c>
      <c r="F290" s="157" t="s">
        <v>456</v>
      </c>
      <c r="H290" s="156" t="s">
        <v>3</v>
      </c>
      <c r="I290" s="158"/>
      <c r="L290" s="155"/>
      <c r="M290" s="159"/>
      <c r="N290" s="160"/>
      <c r="O290" s="160"/>
      <c r="P290" s="160"/>
      <c r="Q290" s="160"/>
      <c r="R290" s="160"/>
      <c r="S290" s="160"/>
      <c r="T290" s="161"/>
      <c r="AT290" s="156" t="s">
        <v>142</v>
      </c>
      <c r="AU290" s="156" t="s">
        <v>87</v>
      </c>
      <c r="AV290" s="11" t="s">
        <v>22</v>
      </c>
      <c r="AW290" s="11" t="s">
        <v>41</v>
      </c>
      <c r="AX290" s="11" t="s">
        <v>79</v>
      </c>
      <c r="AY290" s="156" t="s">
        <v>128</v>
      </c>
    </row>
    <row r="291" spans="2:51" s="12" customFormat="1">
      <c r="B291" s="162"/>
      <c r="D291" s="152" t="s">
        <v>142</v>
      </c>
      <c r="E291" s="163" t="s">
        <v>3</v>
      </c>
      <c r="F291" s="164" t="s">
        <v>457</v>
      </c>
      <c r="H291" s="165">
        <v>9.6999999999999993</v>
      </c>
      <c r="I291" s="166"/>
      <c r="L291" s="162"/>
      <c r="M291" s="167"/>
      <c r="N291" s="168"/>
      <c r="O291" s="168"/>
      <c r="P291" s="168"/>
      <c r="Q291" s="168"/>
      <c r="R291" s="168"/>
      <c r="S291" s="168"/>
      <c r="T291" s="169"/>
      <c r="AT291" s="163" t="s">
        <v>142</v>
      </c>
      <c r="AU291" s="163" t="s">
        <v>87</v>
      </c>
      <c r="AV291" s="12" t="s">
        <v>87</v>
      </c>
      <c r="AW291" s="12" t="s">
        <v>41</v>
      </c>
      <c r="AX291" s="12" t="s">
        <v>79</v>
      </c>
      <c r="AY291" s="163" t="s">
        <v>128</v>
      </c>
    </row>
    <row r="292" spans="2:51" s="11" customFormat="1">
      <c r="B292" s="155"/>
      <c r="D292" s="152" t="s">
        <v>142</v>
      </c>
      <c r="E292" s="156" t="s">
        <v>3</v>
      </c>
      <c r="F292" s="157" t="s">
        <v>442</v>
      </c>
      <c r="H292" s="156" t="s">
        <v>3</v>
      </c>
      <c r="I292" s="158"/>
      <c r="L292" s="155"/>
      <c r="M292" s="159"/>
      <c r="N292" s="160"/>
      <c r="O292" s="160"/>
      <c r="P292" s="160"/>
      <c r="Q292" s="160"/>
      <c r="R292" s="160"/>
      <c r="S292" s="160"/>
      <c r="T292" s="161"/>
      <c r="AT292" s="156" t="s">
        <v>142</v>
      </c>
      <c r="AU292" s="156" t="s">
        <v>87</v>
      </c>
      <c r="AV292" s="11" t="s">
        <v>22</v>
      </c>
      <c r="AW292" s="11" t="s">
        <v>41</v>
      </c>
      <c r="AX292" s="11" t="s">
        <v>79</v>
      </c>
      <c r="AY292" s="156" t="s">
        <v>128</v>
      </c>
    </row>
    <row r="293" spans="2:51" s="11" customFormat="1">
      <c r="B293" s="155"/>
      <c r="D293" s="152" t="s">
        <v>142</v>
      </c>
      <c r="E293" s="156" t="s">
        <v>3</v>
      </c>
      <c r="F293" s="157" t="s">
        <v>443</v>
      </c>
      <c r="H293" s="156" t="s">
        <v>3</v>
      </c>
      <c r="I293" s="158"/>
      <c r="L293" s="155"/>
      <c r="M293" s="159"/>
      <c r="N293" s="160"/>
      <c r="O293" s="160"/>
      <c r="P293" s="160"/>
      <c r="Q293" s="160"/>
      <c r="R293" s="160"/>
      <c r="S293" s="160"/>
      <c r="T293" s="161"/>
      <c r="AT293" s="156" t="s">
        <v>142</v>
      </c>
      <c r="AU293" s="156" t="s">
        <v>87</v>
      </c>
      <c r="AV293" s="11" t="s">
        <v>22</v>
      </c>
      <c r="AW293" s="11" t="s">
        <v>41</v>
      </c>
      <c r="AX293" s="11" t="s">
        <v>79</v>
      </c>
      <c r="AY293" s="156" t="s">
        <v>128</v>
      </c>
    </row>
    <row r="294" spans="2:51" s="12" customFormat="1">
      <c r="B294" s="162"/>
      <c r="D294" s="152" t="s">
        <v>142</v>
      </c>
      <c r="E294" s="163" t="s">
        <v>3</v>
      </c>
      <c r="F294" s="164" t="s">
        <v>458</v>
      </c>
      <c r="H294" s="165">
        <v>21.15</v>
      </c>
      <c r="I294" s="166"/>
      <c r="L294" s="162"/>
      <c r="M294" s="167"/>
      <c r="N294" s="168"/>
      <c r="O294" s="168"/>
      <c r="P294" s="168"/>
      <c r="Q294" s="168"/>
      <c r="R294" s="168"/>
      <c r="S294" s="168"/>
      <c r="T294" s="169"/>
      <c r="AT294" s="163" t="s">
        <v>142</v>
      </c>
      <c r="AU294" s="163" t="s">
        <v>87</v>
      </c>
      <c r="AV294" s="12" t="s">
        <v>87</v>
      </c>
      <c r="AW294" s="12" t="s">
        <v>41</v>
      </c>
      <c r="AX294" s="12" t="s">
        <v>79</v>
      </c>
      <c r="AY294" s="163" t="s">
        <v>128</v>
      </c>
    </row>
    <row r="295" spans="2:51" s="11" customFormat="1">
      <c r="B295" s="155"/>
      <c r="D295" s="152" t="s">
        <v>142</v>
      </c>
      <c r="E295" s="156" t="s">
        <v>3</v>
      </c>
      <c r="F295" s="157" t="s">
        <v>444</v>
      </c>
      <c r="H295" s="156" t="s">
        <v>3</v>
      </c>
      <c r="I295" s="158"/>
      <c r="L295" s="155"/>
      <c r="M295" s="159"/>
      <c r="N295" s="160"/>
      <c r="O295" s="160"/>
      <c r="P295" s="160"/>
      <c r="Q295" s="160"/>
      <c r="R295" s="160"/>
      <c r="S295" s="160"/>
      <c r="T295" s="161"/>
      <c r="AT295" s="156" t="s">
        <v>142</v>
      </c>
      <c r="AU295" s="156" t="s">
        <v>87</v>
      </c>
      <c r="AV295" s="11" t="s">
        <v>22</v>
      </c>
      <c r="AW295" s="11" t="s">
        <v>41</v>
      </c>
      <c r="AX295" s="11" t="s">
        <v>79</v>
      </c>
      <c r="AY295" s="156" t="s">
        <v>128</v>
      </c>
    </row>
    <row r="296" spans="2:51" s="11" customFormat="1">
      <c r="B296" s="155"/>
      <c r="D296" s="152" t="s">
        <v>142</v>
      </c>
      <c r="E296" s="156" t="s">
        <v>3</v>
      </c>
      <c r="F296" s="157" t="s">
        <v>445</v>
      </c>
      <c r="H296" s="156" t="s">
        <v>3</v>
      </c>
      <c r="I296" s="158"/>
      <c r="L296" s="155"/>
      <c r="M296" s="159"/>
      <c r="N296" s="160"/>
      <c r="O296" s="160"/>
      <c r="P296" s="160"/>
      <c r="Q296" s="160"/>
      <c r="R296" s="160"/>
      <c r="S296" s="160"/>
      <c r="T296" s="161"/>
      <c r="AT296" s="156" t="s">
        <v>142</v>
      </c>
      <c r="AU296" s="156" t="s">
        <v>87</v>
      </c>
      <c r="AV296" s="11" t="s">
        <v>22</v>
      </c>
      <c r="AW296" s="11" t="s">
        <v>41</v>
      </c>
      <c r="AX296" s="11" t="s">
        <v>79</v>
      </c>
      <c r="AY296" s="156" t="s">
        <v>128</v>
      </c>
    </row>
    <row r="297" spans="2:51" s="12" customFormat="1">
      <c r="B297" s="162"/>
      <c r="D297" s="152" t="s">
        <v>142</v>
      </c>
      <c r="E297" s="163" t="s">
        <v>3</v>
      </c>
      <c r="F297" s="164" t="s">
        <v>459</v>
      </c>
      <c r="H297" s="165">
        <v>15.85</v>
      </c>
      <c r="I297" s="166"/>
      <c r="L297" s="162"/>
      <c r="M297" s="167"/>
      <c r="N297" s="168"/>
      <c r="O297" s="168"/>
      <c r="P297" s="168"/>
      <c r="Q297" s="168"/>
      <c r="R297" s="168"/>
      <c r="S297" s="168"/>
      <c r="T297" s="169"/>
      <c r="AT297" s="163" t="s">
        <v>142</v>
      </c>
      <c r="AU297" s="163" t="s">
        <v>87</v>
      </c>
      <c r="AV297" s="12" t="s">
        <v>87</v>
      </c>
      <c r="AW297" s="12" t="s">
        <v>41</v>
      </c>
      <c r="AX297" s="12" t="s">
        <v>79</v>
      </c>
      <c r="AY297" s="163" t="s">
        <v>128</v>
      </c>
    </row>
    <row r="298" spans="2:51" s="11" customFormat="1">
      <c r="B298" s="155"/>
      <c r="D298" s="152" t="s">
        <v>142</v>
      </c>
      <c r="E298" s="156" t="s">
        <v>3</v>
      </c>
      <c r="F298" s="157" t="s">
        <v>446</v>
      </c>
      <c r="H298" s="156" t="s">
        <v>3</v>
      </c>
      <c r="I298" s="158"/>
      <c r="L298" s="155"/>
      <c r="M298" s="159"/>
      <c r="N298" s="160"/>
      <c r="O298" s="160"/>
      <c r="P298" s="160"/>
      <c r="Q298" s="160"/>
      <c r="R298" s="160"/>
      <c r="S298" s="160"/>
      <c r="T298" s="161"/>
      <c r="AT298" s="156" t="s">
        <v>142</v>
      </c>
      <c r="AU298" s="156" t="s">
        <v>87</v>
      </c>
      <c r="AV298" s="11" t="s">
        <v>22</v>
      </c>
      <c r="AW298" s="11" t="s">
        <v>41</v>
      </c>
      <c r="AX298" s="11" t="s">
        <v>79</v>
      </c>
      <c r="AY298" s="156" t="s">
        <v>128</v>
      </c>
    </row>
    <row r="299" spans="2:51" s="12" customFormat="1">
      <c r="B299" s="162"/>
      <c r="D299" s="152" t="s">
        <v>142</v>
      </c>
      <c r="E299" s="163" t="s">
        <v>3</v>
      </c>
      <c r="F299" s="164" t="s">
        <v>460</v>
      </c>
      <c r="H299" s="165">
        <v>13.5</v>
      </c>
      <c r="I299" s="166"/>
      <c r="L299" s="162"/>
      <c r="M299" s="167"/>
      <c r="N299" s="168"/>
      <c r="O299" s="168"/>
      <c r="P299" s="168"/>
      <c r="Q299" s="168"/>
      <c r="R299" s="168"/>
      <c r="S299" s="168"/>
      <c r="T299" s="169"/>
      <c r="AT299" s="163" t="s">
        <v>142</v>
      </c>
      <c r="AU299" s="163" t="s">
        <v>87</v>
      </c>
      <c r="AV299" s="12" t="s">
        <v>87</v>
      </c>
      <c r="AW299" s="12" t="s">
        <v>41</v>
      </c>
      <c r="AX299" s="12" t="s">
        <v>79</v>
      </c>
      <c r="AY299" s="163" t="s">
        <v>128</v>
      </c>
    </row>
    <row r="300" spans="2:51" s="11" customFormat="1">
      <c r="B300" s="155"/>
      <c r="D300" s="152" t="s">
        <v>142</v>
      </c>
      <c r="E300" s="156" t="s">
        <v>3</v>
      </c>
      <c r="F300" s="157" t="s">
        <v>447</v>
      </c>
      <c r="H300" s="156" t="s">
        <v>3</v>
      </c>
      <c r="I300" s="158"/>
      <c r="L300" s="155"/>
      <c r="M300" s="159"/>
      <c r="N300" s="160"/>
      <c r="O300" s="160"/>
      <c r="P300" s="160"/>
      <c r="Q300" s="160"/>
      <c r="R300" s="160"/>
      <c r="S300" s="160"/>
      <c r="T300" s="161"/>
      <c r="AT300" s="156" t="s">
        <v>142</v>
      </c>
      <c r="AU300" s="156" t="s">
        <v>87</v>
      </c>
      <c r="AV300" s="11" t="s">
        <v>22</v>
      </c>
      <c r="AW300" s="11" t="s">
        <v>41</v>
      </c>
      <c r="AX300" s="11" t="s">
        <v>79</v>
      </c>
      <c r="AY300" s="156" t="s">
        <v>128</v>
      </c>
    </row>
    <row r="301" spans="2:51" s="12" customFormat="1">
      <c r="B301" s="162"/>
      <c r="D301" s="152" t="s">
        <v>142</v>
      </c>
      <c r="E301" s="163" t="s">
        <v>3</v>
      </c>
      <c r="F301" s="164" t="s">
        <v>461</v>
      </c>
      <c r="H301" s="165">
        <v>32.5</v>
      </c>
      <c r="I301" s="166"/>
      <c r="L301" s="162"/>
      <c r="M301" s="167"/>
      <c r="N301" s="168"/>
      <c r="O301" s="168"/>
      <c r="P301" s="168"/>
      <c r="Q301" s="168"/>
      <c r="R301" s="168"/>
      <c r="S301" s="168"/>
      <c r="T301" s="169"/>
      <c r="AT301" s="163" t="s">
        <v>142</v>
      </c>
      <c r="AU301" s="163" t="s">
        <v>87</v>
      </c>
      <c r="AV301" s="12" t="s">
        <v>87</v>
      </c>
      <c r="AW301" s="12" t="s">
        <v>41</v>
      </c>
      <c r="AX301" s="12" t="s">
        <v>79</v>
      </c>
      <c r="AY301" s="163" t="s">
        <v>128</v>
      </c>
    </row>
    <row r="302" spans="2:51" s="11" customFormat="1">
      <c r="B302" s="155"/>
      <c r="D302" s="152" t="s">
        <v>142</v>
      </c>
      <c r="E302" s="156" t="s">
        <v>3</v>
      </c>
      <c r="F302" s="157" t="s">
        <v>448</v>
      </c>
      <c r="H302" s="156" t="s">
        <v>3</v>
      </c>
      <c r="I302" s="158"/>
      <c r="L302" s="155"/>
      <c r="M302" s="159"/>
      <c r="N302" s="160"/>
      <c r="O302" s="160"/>
      <c r="P302" s="160"/>
      <c r="Q302" s="160"/>
      <c r="R302" s="160"/>
      <c r="S302" s="160"/>
      <c r="T302" s="161"/>
      <c r="AT302" s="156" t="s">
        <v>142</v>
      </c>
      <c r="AU302" s="156" t="s">
        <v>87</v>
      </c>
      <c r="AV302" s="11" t="s">
        <v>22</v>
      </c>
      <c r="AW302" s="11" t="s">
        <v>41</v>
      </c>
      <c r="AX302" s="11" t="s">
        <v>79</v>
      </c>
      <c r="AY302" s="156" t="s">
        <v>128</v>
      </c>
    </row>
    <row r="303" spans="2:51" s="12" customFormat="1">
      <c r="B303" s="162"/>
      <c r="D303" s="152" t="s">
        <v>142</v>
      </c>
      <c r="E303" s="163" t="s">
        <v>3</v>
      </c>
      <c r="F303" s="164" t="s">
        <v>462</v>
      </c>
      <c r="H303" s="165">
        <v>15.2</v>
      </c>
      <c r="I303" s="166"/>
      <c r="L303" s="162"/>
      <c r="M303" s="167"/>
      <c r="N303" s="168"/>
      <c r="O303" s="168"/>
      <c r="P303" s="168"/>
      <c r="Q303" s="168"/>
      <c r="R303" s="168"/>
      <c r="S303" s="168"/>
      <c r="T303" s="169"/>
      <c r="AT303" s="163" t="s">
        <v>142</v>
      </c>
      <c r="AU303" s="163" t="s">
        <v>87</v>
      </c>
      <c r="AV303" s="12" t="s">
        <v>87</v>
      </c>
      <c r="AW303" s="12" t="s">
        <v>41</v>
      </c>
      <c r="AX303" s="12" t="s">
        <v>79</v>
      </c>
      <c r="AY303" s="163" t="s">
        <v>128</v>
      </c>
    </row>
    <row r="304" spans="2:51" s="11" customFormat="1">
      <c r="B304" s="155"/>
      <c r="D304" s="152" t="s">
        <v>142</v>
      </c>
      <c r="E304" s="156" t="s">
        <v>3</v>
      </c>
      <c r="F304" s="157" t="s">
        <v>449</v>
      </c>
      <c r="H304" s="156" t="s">
        <v>3</v>
      </c>
      <c r="I304" s="158"/>
      <c r="L304" s="155"/>
      <c r="M304" s="159"/>
      <c r="N304" s="160"/>
      <c r="O304" s="160"/>
      <c r="P304" s="160"/>
      <c r="Q304" s="160"/>
      <c r="R304" s="160"/>
      <c r="S304" s="160"/>
      <c r="T304" s="161"/>
      <c r="AT304" s="156" t="s">
        <v>142</v>
      </c>
      <c r="AU304" s="156" t="s">
        <v>87</v>
      </c>
      <c r="AV304" s="11" t="s">
        <v>22</v>
      </c>
      <c r="AW304" s="11" t="s">
        <v>41</v>
      </c>
      <c r="AX304" s="11" t="s">
        <v>79</v>
      </c>
      <c r="AY304" s="156" t="s">
        <v>128</v>
      </c>
    </row>
    <row r="305" spans="2:65" s="12" customFormat="1">
      <c r="B305" s="162"/>
      <c r="D305" s="152" t="s">
        <v>142</v>
      </c>
      <c r="E305" s="163" t="s">
        <v>3</v>
      </c>
      <c r="F305" s="164" t="s">
        <v>463</v>
      </c>
      <c r="H305" s="165">
        <v>32.25</v>
      </c>
      <c r="I305" s="166"/>
      <c r="L305" s="162"/>
      <c r="M305" s="167"/>
      <c r="N305" s="168"/>
      <c r="O305" s="168"/>
      <c r="P305" s="168"/>
      <c r="Q305" s="168"/>
      <c r="R305" s="168"/>
      <c r="S305" s="168"/>
      <c r="T305" s="169"/>
      <c r="AT305" s="163" t="s">
        <v>142</v>
      </c>
      <c r="AU305" s="163" t="s">
        <v>87</v>
      </c>
      <c r="AV305" s="12" t="s">
        <v>87</v>
      </c>
      <c r="AW305" s="12" t="s">
        <v>41</v>
      </c>
      <c r="AX305" s="12" t="s">
        <v>79</v>
      </c>
      <c r="AY305" s="163" t="s">
        <v>128</v>
      </c>
    </row>
    <row r="306" spans="2:65" s="11" customFormat="1">
      <c r="B306" s="155"/>
      <c r="D306" s="152" t="s">
        <v>142</v>
      </c>
      <c r="E306" s="156" t="s">
        <v>3</v>
      </c>
      <c r="F306" s="157" t="s">
        <v>450</v>
      </c>
      <c r="H306" s="156" t="s">
        <v>3</v>
      </c>
      <c r="I306" s="158"/>
      <c r="L306" s="155"/>
      <c r="M306" s="159"/>
      <c r="N306" s="160"/>
      <c r="O306" s="160"/>
      <c r="P306" s="160"/>
      <c r="Q306" s="160"/>
      <c r="R306" s="160"/>
      <c r="S306" s="160"/>
      <c r="T306" s="161"/>
      <c r="AT306" s="156" t="s">
        <v>142</v>
      </c>
      <c r="AU306" s="156" t="s">
        <v>87</v>
      </c>
      <c r="AV306" s="11" t="s">
        <v>22</v>
      </c>
      <c r="AW306" s="11" t="s">
        <v>41</v>
      </c>
      <c r="AX306" s="11" t="s">
        <v>79</v>
      </c>
      <c r="AY306" s="156" t="s">
        <v>128</v>
      </c>
    </row>
    <row r="307" spans="2:65" s="12" customFormat="1">
      <c r="B307" s="162"/>
      <c r="D307" s="152" t="s">
        <v>142</v>
      </c>
      <c r="E307" s="163" t="s">
        <v>3</v>
      </c>
      <c r="F307" s="164" t="s">
        <v>464</v>
      </c>
      <c r="H307" s="165">
        <v>22.75</v>
      </c>
      <c r="I307" s="166"/>
      <c r="L307" s="162"/>
      <c r="M307" s="167"/>
      <c r="N307" s="168"/>
      <c r="O307" s="168"/>
      <c r="P307" s="168"/>
      <c r="Q307" s="168"/>
      <c r="R307" s="168"/>
      <c r="S307" s="168"/>
      <c r="T307" s="169"/>
      <c r="AT307" s="163" t="s">
        <v>142</v>
      </c>
      <c r="AU307" s="163" t="s">
        <v>87</v>
      </c>
      <c r="AV307" s="12" t="s">
        <v>87</v>
      </c>
      <c r="AW307" s="12" t="s">
        <v>41</v>
      </c>
      <c r="AX307" s="12" t="s">
        <v>79</v>
      </c>
      <c r="AY307" s="163" t="s">
        <v>128</v>
      </c>
    </row>
    <row r="308" spans="2:65" s="11" customFormat="1">
      <c r="B308" s="155"/>
      <c r="D308" s="152" t="s">
        <v>142</v>
      </c>
      <c r="E308" s="156" t="s">
        <v>3</v>
      </c>
      <c r="F308" s="157" t="s">
        <v>451</v>
      </c>
      <c r="H308" s="156" t="s">
        <v>3</v>
      </c>
      <c r="I308" s="158"/>
      <c r="L308" s="155"/>
      <c r="M308" s="159"/>
      <c r="N308" s="160"/>
      <c r="O308" s="160"/>
      <c r="P308" s="160"/>
      <c r="Q308" s="160"/>
      <c r="R308" s="160"/>
      <c r="S308" s="160"/>
      <c r="T308" s="161"/>
      <c r="AT308" s="156" t="s">
        <v>142</v>
      </c>
      <c r="AU308" s="156" t="s">
        <v>87</v>
      </c>
      <c r="AV308" s="11" t="s">
        <v>22</v>
      </c>
      <c r="AW308" s="11" t="s">
        <v>41</v>
      </c>
      <c r="AX308" s="11" t="s">
        <v>79</v>
      </c>
      <c r="AY308" s="156" t="s">
        <v>128</v>
      </c>
    </row>
    <row r="309" spans="2:65" s="12" customFormat="1">
      <c r="B309" s="162"/>
      <c r="D309" s="152" t="s">
        <v>142</v>
      </c>
      <c r="E309" s="163" t="s">
        <v>3</v>
      </c>
      <c r="F309" s="164" t="s">
        <v>465</v>
      </c>
      <c r="H309" s="165">
        <v>42</v>
      </c>
      <c r="I309" s="166"/>
      <c r="L309" s="162"/>
      <c r="M309" s="167"/>
      <c r="N309" s="168"/>
      <c r="O309" s="168"/>
      <c r="P309" s="168"/>
      <c r="Q309" s="168"/>
      <c r="R309" s="168"/>
      <c r="S309" s="168"/>
      <c r="T309" s="169"/>
      <c r="AT309" s="163" t="s">
        <v>142</v>
      </c>
      <c r="AU309" s="163" t="s">
        <v>87</v>
      </c>
      <c r="AV309" s="12" t="s">
        <v>87</v>
      </c>
      <c r="AW309" s="12" t="s">
        <v>41</v>
      </c>
      <c r="AX309" s="12" t="s">
        <v>79</v>
      </c>
      <c r="AY309" s="163" t="s">
        <v>128</v>
      </c>
    </row>
    <row r="310" spans="2:65" s="13" customFormat="1">
      <c r="B310" s="170"/>
      <c r="D310" s="152" t="s">
        <v>142</v>
      </c>
      <c r="E310" s="171" t="s">
        <v>3</v>
      </c>
      <c r="F310" s="172" t="s">
        <v>145</v>
      </c>
      <c r="H310" s="173">
        <v>204.9</v>
      </c>
      <c r="I310" s="174"/>
      <c r="L310" s="170"/>
      <c r="M310" s="175"/>
      <c r="N310" s="176"/>
      <c r="O310" s="176"/>
      <c r="P310" s="176"/>
      <c r="Q310" s="176"/>
      <c r="R310" s="176"/>
      <c r="S310" s="176"/>
      <c r="T310" s="177"/>
      <c r="AT310" s="171" t="s">
        <v>142</v>
      </c>
      <c r="AU310" s="171" t="s">
        <v>87</v>
      </c>
      <c r="AV310" s="13" t="s">
        <v>93</v>
      </c>
      <c r="AW310" s="13" t="s">
        <v>41</v>
      </c>
      <c r="AX310" s="13" t="s">
        <v>22</v>
      </c>
      <c r="AY310" s="171" t="s">
        <v>128</v>
      </c>
    </row>
    <row r="311" spans="2:65" s="1" customFormat="1" ht="16.5" customHeight="1">
      <c r="B311" s="139"/>
      <c r="C311" s="179" t="s">
        <v>302</v>
      </c>
      <c r="D311" s="179" t="s">
        <v>348</v>
      </c>
      <c r="E311" s="180" t="s">
        <v>349</v>
      </c>
      <c r="F311" s="181" t="s">
        <v>350</v>
      </c>
      <c r="G311" s="182" t="s">
        <v>250</v>
      </c>
      <c r="H311" s="183">
        <v>225.39</v>
      </c>
      <c r="I311" s="184"/>
      <c r="J311" s="185">
        <f>ROUND(I311*H311,2)</f>
        <v>0</v>
      </c>
      <c r="K311" s="181" t="s">
        <v>135</v>
      </c>
      <c r="L311" s="186"/>
      <c r="M311" s="187" t="s">
        <v>3</v>
      </c>
      <c r="N311" s="188" t="s">
        <v>50</v>
      </c>
      <c r="O311" s="50"/>
      <c r="P311" s="149">
        <f>O311*H311</f>
        <v>0</v>
      </c>
      <c r="Q311" s="149">
        <v>3.2000000000000002E-3</v>
      </c>
      <c r="R311" s="149">
        <f>Q311*H311</f>
        <v>0.721248</v>
      </c>
      <c r="S311" s="149">
        <v>0</v>
      </c>
      <c r="T311" s="150">
        <f>S311*H311</f>
        <v>0</v>
      </c>
      <c r="AR311" s="17" t="s">
        <v>351</v>
      </c>
      <c r="AT311" s="17" t="s">
        <v>348</v>
      </c>
      <c r="AU311" s="17" t="s">
        <v>87</v>
      </c>
      <c r="AY311" s="17" t="s">
        <v>128</v>
      </c>
      <c r="BE311" s="151">
        <f>IF(N311="základní",J311,0)</f>
        <v>0</v>
      </c>
      <c r="BF311" s="151">
        <f>IF(N311="snížená",J311,0)</f>
        <v>0</v>
      </c>
      <c r="BG311" s="151">
        <f>IF(N311="zákl. přenesená",J311,0)</f>
        <v>0</v>
      </c>
      <c r="BH311" s="151">
        <f>IF(N311="sníž. přenesená",J311,0)</f>
        <v>0</v>
      </c>
      <c r="BI311" s="151">
        <f>IF(N311="nulová",J311,0)</f>
        <v>0</v>
      </c>
      <c r="BJ311" s="17" t="s">
        <v>22</v>
      </c>
      <c r="BK311" s="151">
        <f>ROUND(I311*H311,2)</f>
        <v>0</v>
      </c>
      <c r="BL311" s="17" t="s">
        <v>168</v>
      </c>
      <c r="BM311" s="17" t="s">
        <v>485</v>
      </c>
    </row>
    <row r="312" spans="2:65" s="12" customFormat="1">
      <c r="B312" s="162"/>
      <c r="D312" s="152" t="s">
        <v>142</v>
      </c>
      <c r="F312" s="164" t="s">
        <v>486</v>
      </c>
      <c r="H312" s="165">
        <v>225.39</v>
      </c>
      <c r="I312" s="166"/>
      <c r="L312" s="162"/>
      <c r="M312" s="167"/>
      <c r="N312" s="168"/>
      <c r="O312" s="168"/>
      <c r="P312" s="168"/>
      <c r="Q312" s="168"/>
      <c r="R312" s="168"/>
      <c r="S312" s="168"/>
      <c r="T312" s="169"/>
      <c r="AT312" s="163" t="s">
        <v>142</v>
      </c>
      <c r="AU312" s="163" t="s">
        <v>87</v>
      </c>
      <c r="AV312" s="12" t="s">
        <v>87</v>
      </c>
      <c r="AW312" s="12" t="s">
        <v>4</v>
      </c>
      <c r="AX312" s="12" t="s">
        <v>22</v>
      </c>
      <c r="AY312" s="163" t="s">
        <v>128</v>
      </c>
    </row>
    <row r="313" spans="2:65" s="1" customFormat="1" ht="16.5" customHeight="1">
      <c r="B313" s="139"/>
      <c r="C313" s="140" t="s">
        <v>307</v>
      </c>
      <c r="D313" s="140" t="s">
        <v>131</v>
      </c>
      <c r="E313" s="141" t="s">
        <v>384</v>
      </c>
      <c r="F313" s="142" t="s">
        <v>385</v>
      </c>
      <c r="G313" s="143" t="s">
        <v>214</v>
      </c>
      <c r="H313" s="144">
        <v>118.75</v>
      </c>
      <c r="I313" s="145"/>
      <c r="J313" s="146">
        <f>ROUND(I313*H313,2)</f>
        <v>0</v>
      </c>
      <c r="K313" s="142" t="s">
        <v>135</v>
      </c>
      <c r="L313" s="31"/>
      <c r="M313" s="147" t="s">
        <v>3</v>
      </c>
      <c r="N313" s="148" t="s">
        <v>50</v>
      </c>
      <c r="O313" s="50"/>
      <c r="P313" s="149">
        <f>O313*H313</f>
        <v>0</v>
      </c>
      <c r="Q313" s="149">
        <v>2.0000000000000002E-5</v>
      </c>
      <c r="R313" s="149">
        <f>Q313*H313</f>
        <v>2.3750000000000004E-3</v>
      </c>
      <c r="S313" s="149">
        <v>0</v>
      </c>
      <c r="T313" s="150">
        <f>S313*H313</f>
        <v>0</v>
      </c>
      <c r="AR313" s="17" t="s">
        <v>168</v>
      </c>
      <c r="AT313" s="17" t="s">
        <v>131</v>
      </c>
      <c r="AU313" s="17" t="s">
        <v>87</v>
      </c>
      <c r="AY313" s="17" t="s">
        <v>128</v>
      </c>
      <c r="BE313" s="151">
        <f>IF(N313="základní",J313,0)</f>
        <v>0</v>
      </c>
      <c r="BF313" s="151">
        <f>IF(N313="snížená",J313,0)</f>
        <v>0</v>
      </c>
      <c r="BG313" s="151">
        <f>IF(N313="zákl. přenesená",J313,0)</f>
        <v>0</v>
      </c>
      <c r="BH313" s="151">
        <f>IF(N313="sníž. přenesená",J313,0)</f>
        <v>0</v>
      </c>
      <c r="BI313" s="151">
        <f>IF(N313="nulová",J313,0)</f>
        <v>0</v>
      </c>
      <c r="BJ313" s="17" t="s">
        <v>22</v>
      </c>
      <c r="BK313" s="151">
        <f>ROUND(I313*H313,2)</f>
        <v>0</v>
      </c>
      <c r="BL313" s="17" t="s">
        <v>168</v>
      </c>
      <c r="BM313" s="17" t="s">
        <v>487</v>
      </c>
    </row>
    <row r="314" spans="2:65" s="11" customFormat="1">
      <c r="B314" s="155"/>
      <c r="D314" s="152" t="s">
        <v>142</v>
      </c>
      <c r="E314" s="156" t="s">
        <v>3</v>
      </c>
      <c r="F314" s="157" t="s">
        <v>441</v>
      </c>
      <c r="H314" s="156" t="s">
        <v>3</v>
      </c>
      <c r="I314" s="158"/>
      <c r="L314" s="155"/>
      <c r="M314" s="159"/>
      <c r="N314" s="160"/>
      <c r="O314" s="160"/>
      <c r="P314" s="160"/>
      <c r="Q314" s="160"/>
      <c r="R314" s="160"/>
      <c r="S314" s="160"/>
      <c r="T314" s="161"/>
      <c r="AT314" s="156" t="s">
        <v>142</v>
      </c>
      <c r="AU314" s="156" t="s">
        <v>87</v>
      </c>
      <c r="AV314" s="11" t="s">
        <v>22</v>
      </c>
      <c r="AW314" s="11" t="s">
        <v>41</v>
      </c>
      <c r="AX314" s="11" t="s">
        <v>79</v>
      </c>
      <c r="AY314" s="156" t="s">
        <v>128</v>
      </c>
    </row>
    <row r="315" spans="2:65" s="11" customFormat="1">
      <c r="B315" s="155"/>
      <c r="D315" s="152" t="s">
        <v>142</v>
      </c>
      <c r="E315" s="156" t="s">
        <v>3</v>
      </c>
      <c r="F315" s="157" t="s">
        <v>455</v>
      </c>
      <c r="H315" s="156" t="s">
        <v>3</v>
      </c>
      <c r="I315" s="158"/>
      <c r="L315" s="155"/>
      <c r="M315" s="159"/>
      <c r="N315" s="160"/>
      <c r="O315" s="160"/>
      <c r="P315" s="160"/>
      <c r="Q315" s="160"/>
      <c r="R315" s="160"/>
      <c r="S315" s="160"/>
      <c r="T315" s="161"/>
      <c r="AT315" s="156" t="s">
        <v>142</v>
      </c>
      <c r="AU315" s="156" t="s">
        <v>87</v>
      </c>
      <c r="AV315" s="11" t="s">
        <v>22</v>
      </c>
      <c r="AW315" s="11" t="s">
        <v>41</v>
      </c>
      <c r="AX315" s="11" t="s">
        <v>79</v>
      </c>
      <c r="AY315" s="156" t="s">
        <v>128</v>
      </c>
    </row>
    <row r="316" spans="2:65" s="11" customFormat="1">
      <c r="B316" s="155"/>
      <c r="D316" s="152" t="s">
        <v>142</v>
      </c>
      <c r="E316" s="156" t="s">
        <v>3</v>
      </c>
      <c r="F316" s="157" t="s">
        <v>456</v>
      </c>
      <c r="H316" s="156" t="s">
        <v>3</v>
      </c>
      <c r="I316" s="158"/>
      <c r="L316" s="155"/>
      <c r="M316" s="159"/>
      <c r="N316" s="160"/>
      <c r="O316" s="160"/>
      <c r="P316" s="160"/>
      <c r="Q316" s="160"/>
      <c r="R316" s="160"/>
      <c r="S316" s="160"/>
      <c r="T316" s="161"/>
      <c r="AT316" s="156" t="s">
        <v>142</v>
      </c>
      <c r="AU316" s="156" t="s">
        <v>87</v>
      </c>
      <c r="AV316" s="11" t="s">
        <v>22</v>
      </c>
      <c r="AW316" s="11" t="s">
        <v>41</v>
      </c>
      <c r="AX316" s="11" t="s">
        <v>79</v>
      </c>
      <c r="AY316" s="156" t="s">
        <v>128</v>
      </c>
    </row>
    <row r="317" spans="2:65" s="12" customFormat="1">
      <c r="B317" s="162"/>
      <c r="D317" s="152" t="s">
        <v>142</v>
      </c>
      <c r="E317" s="163" t="s">
        <v>3</v>
      </c>
      <c r="F317" s="164" t="s">
        <v>488</v>
      </c>
      <c r="H317" s="165">
        <v>6.1</v>
      </c>
      <c r="I317" s="166"/>
      <c r="L317" s="162"/>
      <c r="M317" s="167"/>
      <c r="N317" s="168"/>
      <c r="O317" s="168"/>
      <c r="P317" s="168"/>
      <c r="Q317" s="168"/>
      <c r="R317" s="168"/>
      <c r="S317" s="168"/>
      <c r="T317" s="169"/>
      <c r="AT317" s="163" t="s">
        <v>142</v>
      </c>
      <c r="AU317" s="163" t="s">
        <v>87</v>
      </c>
      <c r="AV317" s="12" t="s">
        <v>87</v>
      </c>
      <c r="AW317" s="12" t="s">
        <v>41</v>
      </c>
      <c r="AX317" s="12" t="s">
        <v>79</v>
      </c>
      <c r="AY317" s="163" t="s">
        <v>128</v>
      </c>
    </row>
    <row r="318" spans="2:65" s="11" customFormat="1">
      <c r="B318" s="155"/>
      <c r="D318" s="152" t="s">
        <v>142</v>
      </c>
      <c r="E318" s="156" t="s">
        <v>3</v>
      </c>
      <c r="F318" s="157" t="s">
        <v>442</v>
      </c>
      <c r="H318" s="156" t="s">
        <v>3</v>
      </c>
      <c r="I318" s="158"/>
      <c r="L318" s="155"/>
      <c r="M318" s="159"/>
      <c r="N318" s="160"/>
      <c r="O318" s="160"/>
      <c r="P318" s="160"/>
      <c r="Q318" s="160"/>
      <c r="R318" s="160"/>
      <c r="S318" s="160"/>
      <c r="T318" s="161"/>
      <c r="AT318" s="156" t="s">
        <v>142</v>
      </c>
      <c r="AU318" s="156" t="s">
        <v>87</v>
      </c>
      <c r="AV318" s="11" t="s">
        <v>22</v>
      </c>
      <c r="AW318" s="11" t="s">
        <v>41</v>
      </c>
      <c r="AX318" s="11" t="s">
        <v>79</v>
      </c>
      <c r="AY318" s="156" t="s">
        <v>128</v>
      </c>
    </row>
    <row r="319" spans="2:65" s="11" customFormat="1">
      <c r="B319" s="155"/>
      <c r="D319" s="152" t="s">
        <v>142</v>
      </c>
      <c r="E319" s="156" t="s">
        <v>3</v>
      </c>
      <c r="F319" s="157" t="s">
        <v>443</v>
      </c>
      <c r="H319" s="156" t="s">
        <v>3</v>
      </c>
      <c r="I319" s="158"/>
      <c r="L319" s="155"/>
      <c r="M319" s="159"/>
      <c r="N319" s="160"/>
      <c r="O319" s="160"/>
      <c r="P319" s="160"/>
      <c r="Q319" s="160"/>
      <c r="R319" s="160"/>
      <c r="S319" s="160"/>
      <c r="T319" s="161"/>
      <c r="AT319" s="156" t="s">
        <v>142</v>
      </c>
      <c r="AU319" s="156" t="s">
        <v>87</v>
      </c>
      <c r="AV319" s="11" t="s">
        <v>22</v>
      </c>
      <c r="AW319" s="11" t="s">
        <v>41</v>
      </c>
      <c r="AX319" s="11" t="s">
        <v>79</v>
      </c>
      <c r="AY319" s="156" t="s">
        <v>128</v>
      </c>
    </row>
    <row r="320" spans="2:65" s="12" customFormat="1">
      <c r="B320" s="162"/>
      <c r="D320" s="152" t="s">
        <v>142</v>
      </c>
      <c r="E320" s="163" t="s">
        <v>3</v>
      </c>
      <c r="F320" s="164" t="s">
        <v>489</v>
      </c>
      <c r="H320" s="165">
        <v>13.2</v>
      </c>
      <c r="I320" s="166"/>
      <c r="L320" s="162"/>
      <c r="M320" s="167"/>
      <c r="N320" s="168"/>
      <c r="O320" s="168"/>
      <c r="P320" s="168"/>
      <c r="Q320" s="168"/>
      <c r="R320" s="168"/>
      <c r="S320" s="168"/>
      <c r="T320" s="169"/>
      <c r="AT320" s="163" t="s">
        <v>142</v>
      </c>
      <c r="AU320" s="163" t="s">
        <v>87</v>
      </c>
      <c r="AV320" s="12" t="s">
        <v>87</v>
      </c>
      <c r="AW320" s="12" t="s">
        <v>41</v>
      </c>
      <c r="AX320" s="12" t="s">
        <v>79</v>
      </c>
      <c r="AY320" s="163" t="s">
        <v>128</v>
      </c>
    </row>
    <row r="321" spans="2:51" s="11" customFormat="1">
      <c r="B321" s="155"/>
      <c r="D321" s="152" t="s">
        <v>142</v>
      </c>
      <c r="E321" s="156" t="s">
        <v>3</v>
      </c>
      <c r="F321" s="157" t="s">
        <v>444</v>
      </c>
      <c r="H321" s="156" t="s">
        <v>3</v>
      </c>
      <c r="I321" s="158"/>
      <c r="L321" s="155"/>
      <c r="M321" s="159"/>
      <c r="N321" s="160"/>
      <c r="O321" s="160"/>
      <c r="P321" s="160"/>
      <c r="Q321" s="160"/>
      <c r="R321" s="160"/>
      <c r="S321" s="160"/>
      <c r="T321" s="161"/>
      <c r="AT321" s="156" t="s">
        <v>142</v>
      </c>
      <c r="AU321" s="156" t="s">
        <v>87</v>
      </c>
      <c r="AV321" s="11" t="s">
        <v>22</v>
      </c>
      <c r="AW321" s="11" t="s">
        <v>41</v>
      </c>
      <c r="AX321" s="11" t="s">
        <v>79</v>
      </c>
      <c r="AY321" s="156" t="s">
        <v>128</v>
      </c>
    </row>
    <row r="322" spans="2:51" s="11" customFormat="1">
      <c r="B322" s="155"/>
      <c r="D322" s="152" t="s">
        <v>142</v>
      </c>
      <c r="E322" s="156" t="s">
        <v>3</v>
      </c>
      <c r="F322" s="157" t="s">
        <v>445</v>
      </c>
      <c r="H322" s="156" t="s">
        <v>3</v>
      </c>
      <c r="I322" s="158"/>
      <c r="L322" s="155"/>
      <c r="M322" s="159"/>
      <c r="N322" s="160"/>
      <c r="O322" s="160"/>
      <c r="P322" s="160"/>
      <c r="Q322" s="160"/>
      <c r="R322" s="160"/>
      <c r="S322" s="160"/>
      <c r="T322" s="161"/>
      <c r="AT322" s="156" t="s">
        <v>142</v>
      </c>
      <c r="AU322" s="156" t="s">
        <v>87</v>
      </c>
      <c r="AV322" s="11" t="s">
        <v>22</v>
      </c>
      <c r="AW322" s="11" t="s">
        <v>41</v>
      </c>
      <c r="AX322" s="11" t="s">
        <v>79</v>
      </c>
      <c r="AY322" s="156" t="s">
        <v>128</v>
      </c>
    </row>
    <row r="323" spans="2:51" s="12" customFormat="1">
      <c r="B323" s="162"/>
      <c r="D323" s="152" t="s">
        <v>142</v>
      </c>
      <c r="E323" s="163" t="s">
        <v>3</v>
      </c>
      <c r="F323" s="164" t="s">
        <v>490</v>
      </c>
      <c r="H323" s="165">
        <v>8.4</v>
      </c>
      <c r="I323" s="166"/>
      <c r="L323" s="162"/>
      <c r="M323" s="167"/>
      <c r="N323" s="168"/>
      <c r="O323" s="168"/>
      <c r="P323" s="168"/>
      <c r="Q323" s="168"/>
      <c r="R323" s="168"/>
      <c r="S323" s="168"/>
      <c r="T323" s="169"/>
      <c r="AT323" s="163" t="s">
        <v>142</v>
      </c>
      <c r="AU323" s="163" t="s">
        <v>87</v>
      </c>
      <c r="AV323" s="12" t="s">
        <v>87</v>
      </c>
      <c r="AW323" s="12" t="s">
        <v>41</v>
      </c>
      <c r="AX323" s="12" t="s">
        <v>79</v>
      </c>
      <c r="AY323" s="163" t="s">
        <v>128</v>
      </c>
    </row>
    <row r="324" spans="2:51" s="11" customFormat="1">
      <c r="B324" s="155"/>
      <c r="D324" s="152" t="s">
        <v>142</v>
      </c>
      <c r="E324" s="156" t="s">
        <v>3</v>
      </c>
      <c r="F324" s="157" t="s">
        <v>446</v>
      </c>
      <c r="H324" s="156" t="s">
        <v>3</v>
      </c>
      <c r="I324" s="158"/>
      <c r="L324" s="155"/>
      <c r="M324" s="159"/>
      <c r="N324" s="160"/>
      <c r="O324" s="160"/>
      <c r="P324" s="160"/>
      <c r="Q324" s="160"/>
      <c r="R324" s="160"/>
      <c r="S324" s="160"/>
      <c r="T324" s="161"/>
      <c r="AT324" s="156" t="s">
        <v>142</v>
      </c>
      <c r="AU324" s="156" t="s">
        <v>87</v>
      </c>
      <c r="AV324" s="11" t="s">
        <v>22</v>
      </c>
      <c r="AW324" s="11" t="s">
        <v>41</v>
      </c>
      <c r="AX324" s="11" t="s">
        <v>79</v>
      </c>
      <c r="AY324" s="156" t="s">
        <v>128</v>
      </c>
    </row>
    <row r="325" spans="2:51" s="12" customFormat="1">
      <c r="B325" s="162"/>
      <c r="D325" s="152" t="s">
        <v>142</v>
      </c>
      <c r="E325" s="163" t="s">
        <v>3</v>
      </c>
      <c r="F325" s="164" t="s">
        <v>491</v>
      </c>
      <c r="H325" s="165">
        <v>7.2</v>
      </c>
      <c r="I325" s="166"/>
      <c r="L325" s="162"/>
      <c r="M325" s="167"/>
      <c r="N325" s="168"/>
      <c r="O325" s="168"/>
      <c r="P325" s="168"/>
      <c r="Q325" s="168"/>
      <c r="R325" s="168"/>
      <c r="S325" s="168"/>
      <c r="T325" s="169"/>
      <c r="AT325" s="163" t="s">
        <v>142</v>
      </c>
      <c r="AU325" s="163" t="s">
        <v>87</v>
      </c>
      <c r="AV325" s="12" t="s">
        <v>87</v>
      </c>
      <c r="AW325" s="12" t="s">
        <v>41</v>
      </c>
      <c r="AX325" s="12" t="s">
        <v>79</v>
      </c>
      <c r="AY325" s="163" t="s">
        <v>128</v>
      </c>
    </row>
    <row r="326" spans="2:51" s="11" customFormat="1">
      <c r="B326" s="155"/>
      <c r="D326" s="152" t="s">
        <v>142</v>
      </c>
      <c r="E326" s="156" t="s">
        <v>3</v>
      </c>
      <c r="F326" s="157" t="s">
        <v>447</v>
      </c>
      <c r="H326" s="156" t="s">
        <v>3</v>
      </c>
      <c r="I326" s="158"/>
      <c r="L326" s="155"/>
      <c r="M326" s="159"/>
      <c r="N326" s="160"/>
      <c r="O326" s="160"/>
      <c r="P326" s="160"/>
      <c r="Q326" s="160"/>
      <c r="R326" s="160"/>
      <c r="S326" s="160"/>
      <c r="T326" s="161"/>
      <c r="AT326" s="156" t="s">
        <v>142</v>
      </c>
      <c r="AU326" s="156" t="s">
        <v>87</v>
      </c>
      <c r="AV326" s="11" t="s">
        <v>22</v>
      </c>
      <c r="AW326" s="11" t="s">
        <v>41</v>
      </c>
      <c r="AX326" s="11" t="s">
        <v>79</v>
      </c>
      <c r="AY326" s="156" t="s">
        <v>128</v>
      </c>
    </row>
    <row r="327" spans="2:51" s="12" customFormat="1">
      <c r="B327" s="162"/>
      <c r="D327" s="152" t="s">
        <v>142</v>
      </c>
      <c r="E327" s="163" t="s">
        <v>3</v>
      </c>
      <c r="F327" s="164" t="s">
        <v>492</v>
      </c>
      <c r="H327" s="165">
        <v>17.399999999999999</v>
      </c>
      <c r="I327" s="166"/>
      <c r="L327" s="162"/>
      <c r="M327" s="167"/>
      <c r="N327" s="168"/>
      <c r="O327" s="168"/>
      <c r="P327" s="168"/>
      <c r="Q327" s="168"/>
      <c r="R327" s="168"/>
      <c r="S327" s="168"/>
      <c r="T327" s="169"/>
      <c r="AT327" s="163" t="s">
        <v>142</v>
      </c>
      <c r="AU327" s="163" t="s">
        <v>87</v>
      </c>
      <c r="AV327" s="12" t="s">
        <v>87</v>
      </c>
      <c r="AW327" s="12" t="s">
        <v>41</v>
      </c>
      <c r="AX327" s="12" t="s">
        <v>79</v>
      </c>
      <c r="AY327" s="163" t="s">
        <v>128</v>
      </c>
    </row>
    <row r="328" spans="2:51" s="11" customFormat="1">
      <c r="B328" s="155"/>
      <c r="D328" s="152" t="s">
        <v>142</v>
      </c>
      <c r="E328" s="156" t="s">
        <v>3</v>
      </c>
      <c r="F328" s="157" t="s">
        <v>448</v>
      </c>
      <c r="H328" s="156" t="s">
        <v>3</v>
      </c>
      <c r="I328" s="158"/>
      <c r="L328" s="155"/>
      <c r="M328" s="159"/>
      <c r="N328" s="160"/>
      <c r="O328" s="160"/>
      <c r="P328" s="160"/>
      <c r="Q328" s="160"/>
      <c r="R328" s="160"/>
      <c r="S328" s="160"/>
      <c r="T328" s="161"/>
      <c r="AT328" s="156" t="s">
        <v>142</v>
      </c>
      <c r="AU328" s="156" t="s">
        <v>87</v>
      </c>
      <c r="AV328" s="11" t="s">
        <v>22</v>
      </c>
      <c r="AW328" s="11" t="s">
        <v>41</v>
      </c>
      <c r="AX328" s="11" t="s">
        <v>79</v>
      </c>
      <c r="AY328" s="156" t="s">
        <v>128</v>
      </c>
    </row>
    <row r="329" spans="2:51" s="12" customFormat="1">
      <c r="B329" s="162"/>
      <c r="D329" s="152" t="s">
        <v>142</v>
      </c>
      <c r="E329" s="163" t="s">
        <v>3</v>
      </c>
      <c r="F329" s="164" t="s">
        <v>493</v>
      </c>
      <c r="H329" s="165">
        <v>8.1</v>
      </c>
      <c r="I329" s="166"/>
      <c r="L329" s="162"/>
      <c r="M329" s="167"/>
      <c r="N329" s="168"/>
      <c r="O329" s="168"/>
      <c r="P329" s="168"/>
      <c r="Q329" s="168"/>
      <c r="R329" s="168"/>
      <c r="S329" s="168"/>
      <c r="T329" s="169"/>
      <c r="AT329" s="163" t="s">
        <v>142</v>
      </c>
      <c r="AU329" s="163" t="s">
        <v>87</v>
      </c>
      <c r="AV329" s="12" t="s">
        <v>87</v>
      </c>
      <c r="AW329" s="12" t="s">
        <v>41</v>
      </c>
      <c r="AX329" s="12" t="s">
        <v>79</v>
      </c>
      <c r="AY329" s="163" t="s">
        <v>128</v>
      </c>
    </row>
    <row r="330" spans="2:51" s="11" customFormat="1">
      <c r="B330" s="155"/>
      <c r="D330" s="152" t="s">
        <v>142</v>
      </c>
      <c r="E330" s="156" t="s">
        <v>3</v>
      </c>
      <c r="F330" s="157" t="s">
        <v>449</v>
      </c>
      <c r="H330" s="156" t="s">
        <v>3</v>
      </c>
      <c r="I330" s="158"/>
      <c r="L330" s="155"/>
      <c r="M330" s="159"/>
      <c r="N330" s="160"/>
      <c r="O330" s="160"/>
      <c r="P330" s="160"/>
      <c r="Q330" s="160"/>
      <c r="R330" s="160"/>
      <c r="S330" s="160"/>
      <c r="T330" s="161"/>
      <c r="AT330" s="156" t="s">
        <v>142</v>
      </c>
      <c r="AU330" s="156" t="s">
        <v>87</v>
      </c>
      <c r="AV330" s="11" t="s">
        <v>22</v>
      </c>
      <c r="AW330" s="11" t="s">
        <v>41</v>
      </c>
      <c r="AX330" s="11" t="s">
        <v>79</v>
      </c>
      <c r="AY330" s="156" t="s">
        <v>128</v>
      </c>
    </row>
    <row r="331" spans="2:51" s="12" customFormat="1">
      <c r="B331" s="162"/>
      <c r="D331" s="152" t="s">
        <v>142</v>
      </c>
      <c r="E331" s="163" t="s">
        <v>3</v>
      </c>
      <c r="F331" s="164" t="s">
        <v>494</v>
      </c>
      <c r="H331" s="165">
        <v>17.100000000000001</v>
      </c>
      <c r="I331" s="166"/>
      <c r="L331" s="162"/>
      <c r="M331" s="167"/>
      <c r="N331" s="168"/>
      <c r="O331" s="168"/>
      <c r="P331" s="168"/>
      <c r="Q331" s="168"/>
      <c r="R331" s="168"/>
      <c r="S331" s="168"/>
      <c r="T331" s="169"/>
      <c r="AT331" s="163" t="s">
        <v>142</v>
      </c>
      <c r="AU331" s="163" t="s">
        <v>87</v>
      </c>
      <c r="AV331" s="12" t="s">
        <v>87</v>
      </c>
      <c r="AW331" s="12" t="s">
        <v>41</v>
      </c>
      <c r="AX331" s="12" t="s">
        <v>79</v>
      </c>
      <c r="AY331" s="163" t="s">
        <v>128</v>
      </c>
    </row>
    <row r="332" spans="2:51" s="11" customFormat="1">
      <c r="B332" s="155"/>
      <c r="D332" s="152" t="s">
        <v>142</v>
      </c>
      <c r="E332" s="156" t="s">
        <v>3</v>
      </c>
      <c r="F332" s="157" t="s">
        <v>450</v>
      </c>
      <c r="H332" s="156" t="s">
        <v>3</v>
      </c>
      <c r="I332" s="158"/>
      <c r="L332" s="155"/>
      <c r="M332" s="159"/>
      <c r="N332" s="160"/>
      <c r="O332" s="160"/>
      <c r="P332" s="160"/>
      <c r="Q332" s="160"/>
      <c r="R332" s="160"/>
      <c r="S332" s="160"/>
      <c r="T332" s="161"/>
      <c r="AT332" s="156" t="s">
        <v>142</v>
      </c>
      <c r="AU332" s="156" t="s">
        <v>87</v>
      </c>
      <c r="AV332" s="11" t="s">
        <v>22</v>
      </c>
      <c r="AW332" s="11" t="s">
        <v>41</v>
      </c>
      <c r="AX332" s="11" t="s">
        <v>79</v>
      </c>
      <c r="AY332" s="156" t="s">
        <v>128</v>
      </c>
    </row>
    <row r="333" spans="2:51" s="12" customFormat="1">
      <c r="B333" s="162"/>
      <c r="D333" s="152" t="s">
        <v>142</v>
      </c>
      <c r="E333" s="163" t="s">
        <v>3</v>
      </c>
      <c r="F333" s="164" t="s">
        <v>495</v>
      </c>
      <c r="H333" s="165">
        <v>14</v>
      </c>
      <c r="I333" s="166"/>
      <c r="L333" s="162"/>
      <c r="M333" s="167"/>
      <c r="N333" s="168"/>
      <c r="O333" s="168"/>
      <c r="P333" s="168"/>
      <c r="Q333" s="168"/>
      <c r="R333" s="168"/>
      <c r="S333" s="168"/>
      <c r="T333" s="169"/>
      <c r="AT333" s="163" t="s">
        <v>142</v>
      </c>
      <c r="AU333" s="163" t="s">
        <v>87</v>
      </c>
      <c r="AV333" s="12" t="s">
        <v>87</v>
      </c>
      <c r="AW333" s="12" t="s">
        <v>41</v>
      </c>
      <c r="AX333" s="12" t="s">
        <v>79</v>
      </c>
      <c r="AY333" s="163" t="s">
        <v>128</v>
      </c>
    </row>
    <row r="334" spans="2:51" s="11" customFormat="1">
      <c r="B334" s="155"/>
      <c r="D334" s="152" t="s">
        <v>142</v>
      </c>
      <c r="E334" s="156" t="s">
        <v>3</v>
      </c>
      <c r="F334" s="157" t="s">
        <v>451</v>
      </c>
      <c r="H334" s="156" t="s">
        <v>3</v>
      </c>
      <c r="I334" s="158"/>
      <c r="L334" s="155"/>
      <c r="M334" s="159"/>
      <c r="N334" s="160"/>
      <c r="O334" s="160"/>
      <c r="P334" s="160"/>
      <c r="Q334" s="160"/>
      <c r="R334" s="160"/>
      <c r="S334" s="160"/>
      <c r="T334" s="161"/>
      <c r="AT334" s="156" t="s">
        <v>142</v>
      </c>
      <c r="AU334" s="156" t="s">
        <v>87</v>
      </c>
      <c r="AV334" s="11" t="s">
        <v>22</v>
      </c>
      <c r="AW334" s="11" t="s">
        <v>41</v>
      </c>
      <c r="AX334" s="11" t="s">
        <v>79</v>
      </c>
      <c r="AY334" s="156" t="s">
        <v>128</v>
      </c>
    </row>
    <row r="335" spans="2:51" s="12" customFormat="1">
      <c r="B335" s="162"/>
      <c r="D335" s="152" t="s">
        <v>142</v>
      </c>
      <c r="E335" s="163" t="s">
        <v>3</v>
      </c>
      <c r="F335" s="164" t="s">
        <v>496</v>
      </c>
      <c r="H335" s="165">
        <v>27.25</v>
      </c>
      <c r="I335" s="166"/>
      <c r="L335" s="162"/>
      <c r="M335" s="167"/>
      <c r="N335" s="168"/>
      <c r="O335" s="168"/>
      <c r="P335" s="168"/>
      <c r="Q335" s="168"/>
      <c r="R335" s="168"/>
      <c r="S335" s="168"/>
      <c r="T335" s="169"/>
      <c r="AT335" s="163" t="s">
        <v>142</v>
      </c>
      <c r="AU335" s="163" t="s">
        <v>87</v>
      </c>
      <c r="AV335" s="12" t="s">
        <v>87</v>
      </c>
      <c r="AW335" s="12" t="s">
        <v>41</v>
      </c>
      <c r="AX335" s="12" t="s">
        <v>79</v>
      </c>
      <c r="AY335" s="163" t="s">
        <v>128</v>
      </c>
    </row>
    <row r="336" spans="2:51" s="13" customFormat="1">
      <c r="B336" s="170"/>
      <c r="D336" s="152" t="s">
        <v>142</v>
      </c>
      <c r="E336" s="171" t="s">
        <v>3</v>
      </c>
      <c r="F336" s="172" t="s">
        <v>145</v>
      </c>
      <c r="H336" s="173">
        <v>118.75</v>
      </c>
      <c r="I336" s="174"/>
      <c r="L336" s="170"/>
      <c r="M336" s="175"/>
      <c r="N336" s="176"/>
      <c r="O336" s="176"/>
      <c r="P336" s="176"/>
      <c r="Q336" s="176"/>
      <c r="R336" s="176"/>
      <c r="S336" s="176"/>
      <c r="T336" s="177"/>
      <c r="AT336" s="171" t="s">
        <v>142</v>
      </c>
      <c r="AU336" s="171" t="s">
        <v>87</v>
      </c>
      <c r="AV336" s="13" t="s">
        <v>93</v>
      </c>
      <c r="AW336" s="13" t="s">
        <v>41</v>
      </c>
      <c r="AX336" s="13" t="s">
        <v>22</v>
      </c>
      <c r="AY336" s="171" t="s">
        <v>128</v>
      </c>
    </row>
    <row r="337" spans="2:65" s="1" customFormat="1" ht="16.5" customHeight="1">
      <c r="B337" s="139"/>
      <c r="C337" s="140" t="s">
        <v>27</v>
      </c>
      <c r="D337" s="140" t="s">
        <v>131</v>
      </c>
      <c r="E337" s="141" t="s">
        <v>274</v>
      </c>
      <c r="F337" s="142" t="s">
        <v>275</v>
      </c>
      <c r="G337" s="143" t="s">
        <v>214</v>
      </c>
      <c r="H337" s="144">
        <v>178.45500000000001</v>
      </c>
      <c r="I337" s="145"/>
      <c r="J337" s="146">
        <f>ROUND(I337*H337,2)</f>
        <v>0</v>
      </c>
      <c r="K337" s="142" t="s">
        <v>135</v>
      </c>
      <c r="L337" s="31"/>
      <c r="M337" s="147" t="s">
        <v>3</v>
      </c>
      <c r="N337" s="148" t="s">
        <v>50</v>
      </c>
      <c r="O337" s="50"/>
      <c r="P337" s="149">
        <f>O337*H337</f>
        <v>0</v>
      </c>
      <c r="Q337" s="149">
        <v>0</v>
      </c>
      <c r="R337" s="149">
        <f>Q337*H337</f>
        <v>0</v>
      </c>
      <c r="S337" s="149">
        <v>2.9999999999999997E-4</v>
      </c>
      <c r="T337" s="150">
        <f>S337*H337</f>
        <v>5.3536500000000001E-2</v>
      </c>
      <c r="AR337" s="17" t="s">
        <v>168</v>
      </c>
      <c r="AT337" s="17" t="s">
        <v>131</v>
      </c>
      <c r="AU337" s="17" t="s">
        <v>87</v>
      </c>
      <c r="AY337" s="17" t="s">
        <v>128</v>
      </c>
      <c r="BE337" s="151">
        <f>IF(N337="základní",J337,0)</f>
        <v>0</v>
      </c>
      <c r="BF337" s="151">
        <f>IF(N337="snížená",J337,0)</f>
        <v>0</v>
      </c>
      <c r="BG337" s="151">
        <f>IF(N337="zákl. přenesená",J337,0)</f>
        <v>0</v>
      </c>
      <c r="BH337" s="151">
        <f>IF(N337="sníž. přenesená",J337,0)</f>
        <v>0</v>
      </c>
      <c r="BI337" s="151">
        <f>IF(N337="nulová",J337,0)</f>
        <v>0</v>
      </c>
      <c r="BJ337" s="17" t="s">
        <v>22</v>
      </c>
      <c r="BK337" s="151">
        <f>ROUND(I337*H337,2)</f>
        <v>0</v>
      </c>
      <c r="BL337" s="17" t="s">
        <v>168</v>
      </c>
      <c r="BM337" s="17" t="s">
        <v>497</v>
      </c>
    </row>
    <row r="338" spans="2:65" s="11" customFormat="1">
      <c r="B338" s="155"/>
      <c r="D338" s="152" t="s">
        <v>142</v>
      </c>
      <c r="E338" s="156" t="s">
        <v>3</v>
      </c>
      <c r="F338" s="157" t="s">
        <v>441</v>
      </c>
      <c r="H338" s="156" t="s">
        <v>3</v>
      </c>
      <c r="I338" s="158"/>
      <c r="L338" s="155"/>
      <c r="M338" s="159"/>
      <c r="N338" s="160"/>
      <c r="O338" s="160"/>
      <c r="P338" s="160"/>
      <c r="Q338" s="160"/>
      <c r="R338" s="160"/>
      <c r="S338" s="160"/>
      <c r="T338" s="161"/>
      <c r="AT338" s="156" t="s">
        <v>142</v>
      </c>
      <c r="AU338" s="156" t="s">
        <v>87</v>
      </c>
      <c r="AV338" s="11" t="s">
        <v>22</v>
      </c>
      <c r="AW338" s="11" t="s">
        <v>41</v>
      </c>
      <c r="AX338" s="11" t="s">
        <v>79</v>
      </c>
      <c r="AY338" s="156" t="s">
        <v>128</v>
      </c>
    </row>
    <row r="339" spans="2:65" s="11" customFormat="1">
      <c r="B339" s="155"/>
      <c r="D339" s="152" t="s">
        <v>142</v>
      </c>
      <c r="E339" s="156" t="s">
        <v>3</v>
      </c>
      <c r="F339" s="157" t="s">
        <v>455</v>
      </c>
      <c r="H339" s="156" t="s">
        <v>3</v>
      </c>
      <c r="I339" s="158"/>
      <c r="L339" s="155"/>
      <c r="M339" s="159"/>
      <c r="N339" s="160"/>
      <c r="O339" s="160"/>
      <c r="P339" s="160"/>
      <c r="Q339" s="160"/>
      <c r="R339" s="160"/>
      <c r="S339" s="160"/>
      <c r="T339" s="161"/>
      <c r="AT339" s="156" t="s">
        <v>142</v>
      </c>
      <c r="AU339" s="156" t="s">
        <v>87</v>
      </c>
      <c r="AV339" s="11" t="s">
        <v>22</v>
      </c>
      <c r="AW339" s="11" t="s">
        <v>41</v>
      </c>
      <c r="AX339" s="11" t="s">
        <v>79</v>
      </c>
      <c r="AY339" s="156" t="s">
        <v>128</v>
      </c>
    </row>
    <row r="340" spans="2:65" s="11" customFormat="1">
      <c r="B340" s="155"/>
      <c r="D340" s="152" t="s">
        <v>142</v>
      </c>
      <c r="E340" s="156" t="s">
        <v>3</v>
      </c>
      <c r="F340" s="157" t="s">
        <v>456</v>
      </c>
      <c r="H340" s="156" t="s">
        <v>3</v>
      </c>
      <c r="I340" s="158"/>
      <c r="L340" s="155"/>
      <c r="M340" s="159"/>
      <c r="N340" s="160"/>
      <c r="O340" s="160"/>
      <c r="P340" s="160"/>
      <c r="Q340" s="160"/>
      <c r="R340" s="160"/>
      <c r="S340" s="160"/>
      <c r="T340" s="161"/>
      <c r="AT340" s="156" t="s">
        <v>142</v>
      </c>
      <c r="AU340" s="156" t="s">
        <v>87</v>
      </c>
      <c r="AV340" s="11" t="s">
        <v>22</v>
      </c>
      <c r="AW340" s="11" t="s">
        <v>41</v>
      </c>
      <c r="AX340" s="11" t="s">
        <v>79</v>
      </c>
      <c r="AY340" s="156" t="s">
        <v>128</v>
      </c>
    </row>
    <row r="341" spans="2:65" s="12" customFormat="1">
      <c r="B341" s="162"/>
      <c r="D341" s="152" t="s">
        <v>142</v>
      </c>
      <c r="E341" s="163" t="s">
        <v>3</v>
      </c>
      <c r="F341" s="164" t="s">
        <v>498</v>
      </c>
      <c r="H341" s="165">
        <v>22.95</v>
      </c>
      <c r="I341" s="166"/>
      <c r="L341" s="162"/>
      <c r="M341" s="167"/>
      <c r="N341" s="168"/>
      <c r="O341" s="168"/>
      <c r="P341" s="168"/>
      <c r="Q341" s="168"/>
      <c r="R341" s="168"/>
      <c r="S341" s="168"/>
      <c r="T341" s="169"/>
      <c r="AT341" s="163" t="s">
        <v>142</v>
      </c>
      <c r="AU341" s="163" t="s">
        <v>87</v>
      </c>
      <c r="AV341" s="12" t="s">
        <v>87</v>
      </c>
      <c r="AW341" s="12" t="s">
        <v>41</v>
      </c>
      <c r="AX341" s="12" t="s">
        <v>79</v>
      </c>
      <c r="AY341" s="163" t="s">
        <v>128</v>
      </c>
    </row>
    <row r="342" spans="2:65" s="11" customFormat="1">
      <c r="B342" s="155"/>
      <c r="D342" s="152" t="s">
        <v>142</v>
      </c>
      <c r="E342" s="156" t="s">
        <v>3</v>
      </c>
      <c r="F342" s="157" t="s">
        <v>442</v>
      </c>
      <c r="H342" s="156" t="s">
        <v>3</v>
      </c>
      <c r="I342" s="158"/>
      <c r="L342" s="155"/>
      <c r="M342" s="159"/>
      <c r="N342" s="160"/>
      <c r="O342" s="160"/>
      <c r="P342" s="160"/>
      <c r="Q342" s="160"/>
      <c r="R342" s="160"/>
      <c r="S342" s="160"/>
      <c r="T342" s="161"/>
      <c r="AT342" s="156" t="s">
        <v>142</v>
      </c>
      <c r="AU342" s="156" t="s">
        <v>87</v>
      </c>
      <c r="AV342" s="11" t="s">
        <v>22</v>
      </c>
      <c r="AW342" s="11" t="s">
        <v>41</v>
      </c>
      <c r="AX342" s="11" t="s">
        <v>79</v>
      </c>
      <c r="AY342" s="156" t="s">
        <v>128</v>
      </c>
    </row>
    <row r="343" spans="2:65" s="11" customFormat="1">
      <c r="B343" s="155"/>
      <c r="D343" s="152" t="s">
        <v>142</v>
      </c>
      <c r="E343" s="156" t="s">
        <v>3</v>
      </c>
      <c r="F343" s="157" t="s">
        <v>443</v>
      </c>
      <c r="H343" s="156" t="s">
        <v>3</v>
      </c>
      <c r="I343" s="158"/>
      <c r="L343" s="155"/>
      <c r="M343" s="159"/>
      <c r="N343" s="160"/>
      <c r="O343" s="160"/>
      <c r="P343" s="160"/>
      <c r="Q343" s="160"/>
      <c r="R343" s="160"/>
      <c r="S343" s="160"/>
      <c r="T343" s="161"/>
      <c r="AT343" s="156" t="s">
        <v>142</v>
      </c>
      <c r="AU343" s="156" t="s">
        <v>87</v>
      </c>
      <c r="AV343" s="11" t="s">
        <v>22</v>
      </c>
      <c r="AW343" s="11" t="s">
        <v>41</v>
      </c>
      <c r="AX343" s="11" t="s">
        <v>79</v>
      </c>
      <c r="AY343" s="156" t="s">
        <v>128</v>
      </c>
    </row>
    <row r="344" spans="2:65" s="12" customFormat="1">
      <c r="B344" s="162"/>
      <c r="D344" s="152" t="s">
        <v>142</v>
      </c>
      <c r="E344" s="163" t="s">
        <v>3</v>
      </c>
      <c r="F344" s="164" t="s">
        <v>499</v>
      </c>
      <c r="H344" s="165">
        <v>18.600000000000001</v>
      </c>
      <c r="I344" s="166"/>
      <c r="L344" s="162"/>
      <c r="M344" s="167"/>
      <c r="N344" s="168"/>
      <c r="O344" s="168"/>
      <c r="P344" s="168"/>
      <c r="Q344" s="168"/>
      <c r="R344" s="168"/>
      <c r="S344" s="168"/>
      <c r="T344" s="169"/>
      <c r="AT344" s="163" t="s">
        <v>142</v>
      </c>
      <c r="AU344" s="163" t="s">
        <v>87</v>
      </c>
      <c r="AV344" s="12" t="s">
        <v>87</v>
      </c>
      <c r="AW344" s="12" t="s">
        <v>41</v>
      </c>
      <c r="AX344" s="12" t="s">
        <v>79</v>
      </c>
      <c r="AY344" s="163" t="s">
        <v>128</v>
      </c>
    </row>
    <row r="345" spans="2:65" s="11" customFormat="1">
      <c r="B345" s="155"/>
      <c r="D345" s="152" t="s">
        <v>142</v>
      </c>
      <c r="E345" s="156" t="s">
        <v>3</v>
      </c>
      <c r="F345" s="157" t="s">
        <v>444</v>
      </c>
      <c r="H345" s="156" t="s">
        <v>3</v>
      </c>
      <c r="I345" s="158"/>
      <c r="L345" s="155"/>
      <c r="M345" s="159"/>
      <c r="N345" s="160"/>
      <c r="O345" s="160"/>
      <c r="P345" s="160"/>
      <c r="Q345" s="160"/>
      <c r="R345" s="160"/>
      <c r="S345" s="160"/>
      <c r="T345" s="161"/>
      <c r="AT345" s="156" t="s">
        <v>142</v>
      </c>
      <c r="AU345" s="156" t="s">
        <v>87</v>
      </c>
      <c r="AV345" s="11" t="s">
        <v>22</v>
      </c>
      <c r="AW345" s="11" t="s">
        <v>41</v>
      </c>
      <c r="AX345" s="11" t="s">
        <v>79</v>
      </c>
      <c r="AY345" s="156" t="s">
        <v>128</v>
      </c>
    </row>
    <row r="346" spans="2:65" s="11" customFormat="1">
      <c r="B346" s="155"/>
      <c r="D346" s="152" t="s">
        <v>142</v>
      </c>
      <c r="E346" s="156" t="s">
        <v>3</v>
      </c>
      <c r="F346" s="157" t="s">
        <v>445</v>
      </c>
      <c r="H346" s="156" t="s">
        <v>3</v>
      </c>
      <c r="I346" s="158"/>
      <c r="L346" s="155"/>
      <c r="M346" s="159"/>
      <c r="N346" s="160"/>
      <c r="O346" s="160"/>
      <c r="P346" s="160"/>
      <c r="Q346" s="160"/>
      <c r="R346" s="160"/>
      <c r="S346" s="160"/>
      <c r="T346" s="161"/>
      <c r="AT346" s="156" t="s">
        <v>142</v>
      </c>
      <c r="AU346" s="156" t="s">
        <v>87</v>
      </c>
      <c r="AV346" s="11" t="s">
        <v>22</v>
      </c>
      <c r="AW346" s="11" t="s">
        <v>41</v>
      </c>
      <c r="AX346" s="11" t="s">
        <v>79</v>
      </c>
      <c r="AY346" s="156" t="s">
        <v>128</v>
      </c>
    </row>
    <row r="347" spans="2:65" s="12" customFormat="1">
      <c r="B347" s="162"/>
      <c r="D347" s="152" t="s">
        <v>142</v>
      </c>
      <c r="E347" s="163" t="s">
        <v>3</v>
      </c>
      <c r="F347" s="164" t="s">
        <v>500</v>
      </c>
      <c r="H347" s="165">
        <v>15.255000000000001</v>
      </c>
      <c r="I347" s="166"/>
      <c r="L347" s="162"/>
      <c r="M347" s="167"/>
      <c r="N347" s="168"/>
      <c r="O347" s="168"/>
      <c r="P347" s="168"/>
      <c r="Q347" s="168"/>
      <c r="R347" s="168"/>
      <c r="S347" s="168"/>
      <c r="T347" s="169"/>
      <c r="AT347" s="163" t="s">
        <v>142</v>
      </c>
      <c r="AU347" s="163" t="s">
        <v>87</v>
      </c>
      <c r="AV347" s="12" t="s">
        <v>87</v>
      </c>
      <c r="AW347" s="12" t="s">
        <v>41</v>
      </c>
      <c r="AX347" s="12" t="s">
        <v>79</v>
      </c>
      <c r="AY347" s="163" t="s">
        <v>128</v>
      </c>
    </row>
    <row r="348" spans="2:65" s="11" customFormat="1">
      <c r="B348" s="155"/>
      <c r="D348" s="152" t="s">
        <v>142</v>
      </c>
      <c r="E348" s="156" t="s">
        <v>3</v>
      </c>
      <c r="F348" s="157" t="s">
        <v>446</v>
      </c>
      <c r="H348" s="156" t="s">
        <v>3</v>
      </c>
      <c r="I348" s="158"/>
      <c r="L348" s="155"/>
      <c r="M348" s="159"/>
      <c r="N348" s="160"/>
      <c r="O348" s="160"/>
      <c r="P348" s="160"/>
      <c r="Q348" s="160"/>
      <c r="R348" s="160"/>
      <c r="S348" s="160"/>
      <c r="T348" s="161"/>
      <c r="AT348" s="156" t="s">
        <v>142</v>
      </c>
      <c r="AU348" s="156" t="s">
        <v>87</v>
      </c>
      <c r="AV348" s="11" t="s">
        <v>22</v>
      </c>
      <c r="AW348" s="11" t="s">
        <v>41</v>
      </c>
      <c r="AX348" s="11" t="s">
        <v>79</v>
      </c>
      <c r="AY348" s="156" t="s">
        <v>128</v>
      </c>
    </row>
    <row r="349" spans="2:65" s="12" customFormat="1">
      <c r="B349" s="162"/>
      <c r="D349" s="152" t="s">
        <v>142</v>
      </c>
      <c r="E349" s="163" t="s">
        <v>3</v>
      </c>
      <c r="F349" s="164" t="s">
        <v>501</v>
      </c>
      <c r="H349" s="165">
        <v>15</v>
      </c>
      <c r="I349" s="166"/>
      <c r="L349" s="162"/>
      <c r="M349" s="167"/>
      <c r="N349" s="168"/>
      <c r="O349" s="168"/>
      <c r="P349" s="168"/>
      <c r="Q349" s="168"/>
      <c r="R349" s="168"/>
      <c r="S349" s="168"/>
      <c r="T349" s="169"/>
      <c r="AT349" s="163" t="s">
        <v>142</v>
      </c>
      <c r="AU349" s="163" t="s">
        <v>87</v>
      </c>
      <c r="AV349" s="12" t="s">
        <v>87</v>
      </c>
      <c r="AW349" s="12" t="s">
        <v>41</v>
      </c>
      <c r="AX349" s="12" t="s">
        <v>79</v>
      </c>
      <c r="AY349" s="163" t="s">
        <v>128</v>
      </c>
    </row>
    <row r="350" spans="2:65" s="11" customFormat="1">
      <c r="B350" s="155"/>
      <c r="D350" s="152" t="s">
        <v>142</v>
      </c>
      <c r="E350" s="156" t="s">
        <v>3</v>
      </c>
      <c r="F350" s="157" t="s">
        <v>447</v>
      </c>
      <c r="H350" s="156" t="s">
        <v>3</v>
      </c>
      <c r="I350" s="158"/>
      <c r="L350" s="155"/>
      <c r="M350" s="159"/>
      <c r="N350" s="160"/>
      <c r="O350" s="160"/>
      <c r="P350" s="160"/>
      <c r="Q350" s="160"/>
      <c r="R350" s="160"/>
      <c r="S350" s="160"/>
      <c r="T350" s="161"/>
      <c r="AT350" s="156" t="s">
        <v>142</v>
      </c>
      <c r="AU350" s="156" t="s">
        <v>87</v>
      </c>
      <c r="AV350" s="11" t="s">
        <v>22</v>
      </c>
      <c r="AW350" s="11" t="s">
        <v>41</v>
      </c>
      <c r="AX350" s="11" t="s">
        <v>79</v>
      </c>
      <c r="AY350" s="156" t="s">
        <v>128</v>
      </c>
    </row>
    <row r="351" spans="2:65" s="12" customFormat="1">
      <c r="B351" s="162"/>
      <c r="D351" s="152" t="s">
        <v>142</v>
      </c>
      <c r="E351" s="163" t="s">
        <v>3</v>
      </c>
      <c r="F351" s="164" t="s">
        <v>502</v>
      </c>
      <c r="H351" s="165">
        <v>22.95</v>
      </c>
      <c r="I351" s="166"/>
      <c r="L351" s="162"/>
      <c r="M351" s="167"/>
      <c r="N351" s="168"/>
      <c r="O351" s="168"/>
      <c r="P351" s="168"/>
      <c r="Q351" s="168"/>
      <c r="R351" s="168"/>
      <c r="S351" s="168"/>
      <c r="T351" s="169"/>
      <c r="AT351" s="163" t="s">
        <v>142</v>
      </c>
      <c r="AU351" s="163" t="s">
        <v>87</v>
      </c>
      <c r="AV351" s="12" t="s">
        <v>87</v>
      </c>
      <c r="AW351" s="12" t="s">
        <v>41</v>
      </c>
      <c r="AX351" s="12" t="s">
        <v>79</v>
      </c>
      <c r="AY351" s="163" t="s">
        <v>128</v>
      </c>
    </row>
    <row r="352" spans="2:65" s="11" customFormat="1">
      <c r="B352" s="155"/>
      <c r="D352" s="152" t="s">
        <v>142</v>
      </c>
      <c r="E352" s="156" t="s">
        <v>3</v>
      </c>
      <c r="F352" s="157" t="s">
        <v>448</v>
      </c>
      <c r="H352" s="156" t="s">
        <v>3</v>
      </c>
      <c r="I352" s="158"/>
      <c r="L352" s="155"/>
      <c r="M352" s="159"/>
      <c r="N352" s="160"/>
      <c r="O352" s="160"/>
      <c r="P352" s="160"/>
      <c r="Q352" s="160"/>
      <c r="R352" s="160"/>
      <c r="S352" s="160"/>
      <c r="T352" s="161"/>
      <c r="AT352" s="156" t="s">
        <v>142</v>
      </c>
      <c r="AU352" s="156" t="s">
        <v>87</v>
      </c>
      <c r="AV352" s="11" t="s">
        <v>22</v>
      </c>
      <c r="AW352" s="11" t="s">
        <v>41</v>
      </c>
      <c r="AX352" s="11" t="s">
        <v>79</v>
      </c>
      <c r="AY352" s="156" t="s">
        <v>128</v>
      </c>
    </row>
    <row r="353" spans="2:65" s="12" customFormat="1">
      <c r="B353" s="162"/>
      <c r="D353" s="152" t="s">
        <v>142</v>
      </c>
      <c r="E353" s="163" t="s">
        <v>3</v>
      </c>
      <c r="F353" s="164" t="s">
        <v>503</v>
      </c>
      <c r="H353" s="165">
        <v>16</v>
      </c>
      <c r="I353" s="166"/>
      <c r="L353" s="162"/>
      <c r="M353" s="167"/>
      <c r="N353" s="168"/>
      <c r="O353" s="168"/>
      <c r="P353" s="168"/>
      <c r="Q353" s="168"/>
      <c r="R353" s="168"/>
      <c r="S353" s="168"/>
      <c r="T353" s="169"/>
      <c r="AT353" s="163" t="s">
        <v>142</v>
      </c>
      <c r="AU353" s="163" t="s">
        <v>87</v>
      </c>
      <c r="AV353" s="12" t="s">
        <v>87</v>
      </c>
      <c r="AW353" s="12" t="s">
        <v>41</v>
      </c>
      <c r="AX353" s="12" t="s">
        <v>79</v>
      </c>
      <c r="AY353" s="163" t="s">
        <v>128</v>
      </c>
    </row>
    <row r="354" spans="2:65" s="11" customFormat="1">
      <c r="B354" s="155"/>
      <c r="D354" s="152" t="s">
        <v>142</v>
      </c>
      <c r="E354" s="156" t="s">
        <v>3</v>
      </c>
      <c r="F354" s="157" t="s">
        <v>449</v>
      </c>
      <c r="H354" s="156" t="s">
        <v>3</v>
      </c>
      <c r="I354" s="158"/>
      <c r="L354" s="155"/>
      <c r="M354" s="159"/>
      <c r="N354" s="160"/>
      <c r="O354" s="160"/>
      <c r="P354" s="160"/>
      <c r="Q354" s="160"/>
      <c r="R354" s="160"/>
      <c r="S354" s="160"/>
      <c r="T354" s="161"/>
      <c r="AT354" s="156" t="s">
        <v>142</v>
      </c>
      <c r="AU354" s="156" t="s">
        <v>87</v>
      </c>
      <c r="AV354" s="11" t="s">
        <v>22</v>
      </c>
      <c r="AW354" s="11" t="s">
        <v>41</v>
      </c>
      <c r="AX354" s="11" t="s">
        <v>79</v>
      </c>
      <c r="AY354" s="156" t="s">
        <v>128</v>
      </c>
    </row>
    <row r="355" spans="2:65" s="12" customFormat="1">
      <c r="B355" s="162"/>
      <c r="D355" s="152" t="s">
        <v>142</v>
      </c>
      <c r="E355" s="163" t="s">
        <v>3</v>
      </c>
      <c r="F355" s="164" t="s">
        <v>504</v>
      </c>
      <c r="H355" s="165">
        <v>22.8</v>
      </c>
      <c r="I355" s="166"/>
      <c r="L355" s="162"/>
      <c r="M355" s="167"/>
      <c r="N355" s="168"/>
      <c r="O355" s="168"/>
      <c r="P355" s="168"/>
      <c r="Q355" s="168"/>
      <c r="R355" s="168"/>
      <c r="S355" s="168"/>
      <c r="T355" s="169"/>
      <c r="AT355" s="163" t="s">
        <v>142</v>
      </c>
      <c r="AU355" s="163" t="s">
        <v>87</v>
      </c>
      <c r="AV355" s="12" t="s">
        <v>87</v>
      </c>
      <c r="AW355" s="12" t="s">
        <v>41</v>
      </c>
      <c r="AX355" s="12" t="s">
        <v>79</v>
      </c>
      <c r="AY355" s="163" t="s">
        <v>128</v>
      </c>
    </row>
    <row r="356" spans="2:65" s="11" customFormat="1">
      <c r="B356" s="155"/>
      <c r="D356" s="152" t="s">
        <v>142</v>
      </c>
      <c r="E356" s="156" t="s">
        <v>3</v>
      </c>
      <c r="F356" s="157" t="s">
        <v>450</v>
      </c>
      <c r="H356" s="156" t="s">
        <v>3</v>
      </c>
      <c r="I356" s="158"/>
      <c r="L356" s="155"/>
      <c r="M356" s="159"/>
      <c r="N356" s="160"/>
      <c r="O356" s="160"/>
      <c r="P356" s="160"/>
      <c r="Q356" s="160"/>
      <c r="R356" s="160"/>
      <c r="S356" s="160"/>
      <c r="T356" s="161"/>
      <c r="AT356" s="156" t="s">
        <v>142</v>
      </c>
      <c r="AU356" s="156" t="s">
        <v>87</v>
      </c>
      <c r="AV356" s="11" t="s">
        <v>22</v>
      </c>
      <c r="AW356" s="11" t="s">
        <v>41</v>
      </c>
      <c r="AX356" s="11" t="s">
        <v>79</v>
      </c>
      <c r="AY356" s="156" t="s">
        <v>128</v>
      </c>
    </row>
    <row r="357" spans="2:65" s="12" customFormat="1">
      <c r="B357" s="162"/>
      <c r="D357" s="152" t="s">
        <v>142</v>
      </c>
      <c r="E357" s="163" t="s">
        <v>3</v>
      </c>
      <c r="F357" s="164" t="s">
        <v>505</v>
      </c>
      <c r="H357" s="165">
        <v>19.2</v>
      </c>
      <c r="I357" s="166"/>
      <c r="L357" s="162"/>
      <c r="M357" s="167"/>
      <c r="N357" s="168"/>
      <c r="O357" s="168"/>
      <c r="P357" s="168"/>
      <c r="Q357" s="168"/>
      <c r="R357" s="168"/>
      <c r="S357" s="168"/>
      <c r="T357" s="169"/>
      <c r="AT357" s="163" t="s">
        <v>142</v>
      </c>
      <c r="AU357" s="163" t="s">
        <v>87</v>
      </c>
      <c r="AV357" s="12" t="s">
        <v>87</v>
      </c>
      <c r="AW357" s="12" t="s">
        <v>41</v>
      </c>
      <c r="AX357" s="12" t="s">
        <v>79</v>
      </c>
      <c r="AY357" s="163" t="s">
        <v>128</v>
      </c>
    </row>
    <row r="358" spans="2:65" s="11" customFormat="1">
      <c r="B358" s="155"/>
      <c r="D358" s="152" t="s">
        <v>142</v>
      </c>
      <c r="E358" s="156" t="s">
        <v>3</v>
      </c>
      <c r="F358" s="157" t="s">
        <v>451</v>
      </c>
      <c r="H358" s="156" t="s">
        <v>3</v>
      </c>
      <c r="I358" s="158"/>
      <c r="L358" s="155"/>
      <c r="M358" s="159"/>
      <c r="N358" s="160"/>
      <c r="O358" s="160"/>
      <c r="P358" s="160"/>
      <c r="Q358" s="160"/>
      <c r="R358" s="160"/>
      <c r="S358" s="160"/>
      <c r="T358" s="161"/>
      <c r="AT358" s="156" t="s">
        <v>142</v>
      </c>
      <c r="AU358" s="156" t="s">
        <v>87</v>
      </c>
      <c r="AV358" s="11" t="s">
        <v>22</v>
      </c>
      <c r="AW358" s="11" t="s">
        <v>41</v>
      </c>
      <c r="AX358" s="11" t="s">
        <v>79</v>
      </c>
      <c r="AY358" s="156" t="s">
        <v>128</v>
      </c>
    </row>
    <row r="359" spans="2:65" s="12" customFormat="1">
      <c r="B359" s="162"/>
      <c r="D359" s="152" t="s">
        <v>142</v>
      </c>
      <c r="E359" s="163" t="s">
        <v>3</v>
      </c>
      <c r="F359" s="164" t="s">
        <v>506</v>
      </c>
      <c r="H359" s="165">
        <v>25.7</v>
      </c>
      <c r="I359" s="166"/>
      <c r="L359" s="162"/>
      <c r="M359" s="167"/>
      <c r="N359" s="168"/>
      <c r="O359" s="168"/>
      <c r="P359" s="168"/>
      <c r="Q359" s="168"/>
      <c r="R359" s="168"/>
      <c r="S359" s="168"/>
      <c r="T359" s="169"/>
      <c r="AT359" s="163" t="s">
        <v>142</v>
      </c>
      <c r="AU359" s="163" t="s">
        <v>87</v>
      </c>
      <c r="AV359" s="12" t="s">
        <v>87</v>
      </c>
      <c r="AW359" s="12" t="s">
        <v>41</v>
      </c>
      <c r="AX359" s="12" t="s">
        <v>79</v>
      </c>
      <c r="AY359" s="163" t="s">
        <v>128</v>
      </c>
    </row>
    <row r="360" spans="2:65" s="13" customFormat="1">
      <c r="B360" s="170"/>
      <c r="D360" s="152" t="s">
        <v>142</v>
      </c>
      <c r="E360" s="171" t="s">
        <v>3</v>
      </c>
      <c r="F360" s="172" t="s">
        <v>145</v>
      </c>
      <c r="H360" s="173">
        <v>178.45500000000001</v>
      </c>
      <c r="I360" s="174"/>
      <c r="L360" s="170"/>
      <c r="M360" s="175"/>
      <c r="N360" s="176"/>
      <c r="O360" s="176"/>
      <c r="P360" s="176"/>
      <c r="Q360" s="176"/>
      <c r="R360" s="176"/>
      <c r="S360" s="176"/>
      <c r="T360" s="177"/>
      <c r="AT360" s="171" t="s">
        <v>142</v>
      </c>
      <c r="AU360" s="171" t="s">
        <v>87</v>
      </c>
      <c r="AV360" s="13" t="s">
        <v>93</v>
      </c>
      <c r="AW360" s="13" t="s">
        <v>41</v>
      </c>
      <c r="AX360" s="13" t="s">
        <v>22</v>
      </c>
      <c r="AY360" s="171" t="s">
        <v>128</v>
      </c>
    </row>
    <row r="361" spans="2:65" s="1" customFormat="1" ht="16.5" customHeight="1">
      <c r="B361" s="139"/>
      <c r="C361" s="140" t="s">
        <v>8</v>
      </c>
      <c r="D361" s="140" t="s">
        <v>131</v>
      </c>
      <c r="E361" s="141" t="s">
        <v>376</v>
      </c>
      <c r="F361" s="142" t="s">
        <v>377</v>
      </c>
      <c r="G361" s="143" t="s">
        <v>214</v>
      </c>
      <c r="H361" s="144">
        <v>178.45500000000001</v>
      </c>
      <c r="I361" s="145"/>
      <c r="J361" s="146">
        <f>ROUND(I361*H361,2)</f>
        <v>0</v>
      </c>
      <c r="K361" s="142" t="s">
        <v>135</v>
      </c>
      <c r="L361" s="31"/>
      <c r="M361" s="147" t="s">
        <v>3</v>
      </c>
      <c r="N361" s="148" t="s">
        <v>50</v>
      </c>
      <c r="O361" s="50"/>
      <c r="P361" s="149">
        <f>O361*H361</f>
        <v>0</v>
      </c>
      <c r="Q361" s="149">
        <v>1.0000000000000001E-5</v>
      </c>
      <c r="R361" s="149">
        <f>Q361*H361</f>
        <v>1.7845500000000002E-3</v>
      </c>
      <c r="S361" s="149">
        <v>0</v>
      </c>
      <c r="T361" s="150">
        <f>S361*H361</f>
        <v>0</v>
      </c>
      <c r="AR361" s="17" t="s">
        <v>168</v>
      </c>
      <c r="AT361" s="17" t="s">
        <v>131</v>
      </c>
      <c r="AU361" s="17" t="s">
        <v>87</v>
      </c>
      <c r="AY361" s="17" t="s">
        <v>128</v>
      </c>
      <c r="BE361" s="151">
        <f>IF(N361="základní",J361,0)</f>
        <v>0</v>
      </c>
      <c r="BF361" s="151">
        <f>IF(N361="snížená",J361,0)</f>
        <v>0</v>
      </c>
      <c r="BG361" s="151">
        <f>IF(N361="zákl. přenesená",J361,0)</f>
        <v>0</v>
      </c>
      <c r="BH361" s="151">
        <f>IF(N361="sníž. přenesená",J361,0)</f>
        <v>0</v>
      </c>
      <c r="BI361" s="151">
        <f>IF(N361="nulová",J361,0)</f>
        <v>0</v>
      </c>
      <c r="BJ361" s="17" t="s">
        <v>22</v>
      </c>
      <c r="BK361" s="151">
        <f>ROUND(I361*H361,2)</f>
        <v>0</v>
      </c>
      <c r="BL361" s="17" t="s">
        <v>168</v>
      </c>
      <c r="BM361" s="17" t="s">
        <v>507</v>
      </c>
    </row>
    <row r="362" spans="2:65" s="11" customFormat="1">
      <c r="B362" s="155"/>
      <c r="D362" s="152" t="s">
        <v>142</v>
      </c>
      <c r="E362" s="156" t="s">
        <v>3</v>
      </c>
      <c r="F362" s="157" t="s">
        <v>441</v>
      </c>
      <c r="H362" s="156" t="s">
        <v>3</v>
      </c>
      <c r="I362" s="158"/>
      <c r="L362" s="155"/>
      <c r="M362" s="159"/>
      <c r="N362" s="160"/>
      <c r="O362" s="160"/>
      <c r="P362" s="160"/>
      <c r="Q362" s="160"/>
      <c r="R362" s="160"/>
      <c r="S362" s="160"/>
      <c r="T362" s="161"/>
      <c r="AT362" s="156" t="s">
        <v>142</v>
      </c>
      <c r="AU362" s="156" t="s">
        <v>87</v>
      </c>
      <c r="AV362" s="11" t="s">
        <v>22</v>
      </c>
      <c r="AW362" s="11" t="s">
        <v>41</v>
      </c>
      <c r="AX362" s="11" t="s">
        <v>79</v>
      </c>
      <c r="AY362" s="156" t="s">
        <v>128</v>
      </c>
    </row>
    <row r="363" spans="2:65" s="11" customFormat="1">
      <c r="B363" s="155"/>
      <c r="D363" s="152" t="s">
        <v>142</v>
      </c>
      <c r="E363" s="156" t="s">
        <v>3</v>
      </c>
      <c r="F363" s="157" t="s">
        <v>455</v>
      </c>
      <c r="H363" s="156" t="s">
        <v>3</v>
      </c>
      <c r="I363" s="158"/>
      <c r="L363" s="155"/>
      <c r="M363" s="159"/>
      <c r="N363" s="160"/>
      <c r="O363" s="160"/>
      <c r="P363" s="160"/>
      <c r="Q363" s="160"/>
      <c r="R363" s="160"/>
      <c r="S363" s="160"/>
      <c r="T363" s="161"/>
      <c r="AT363" s="156" t="s">
        <v>142</v>
      </c>
      <c r="AU363" s="156" t="s">
        <v>87</v>
      </c>
      <c r="AV363" s="11" t="s">
        <v>22</v>
      </c>
      <c r="AW363" s="11" t="s">
        <v>41</v>
      </c>
      <c r="AX363" s="11" t="s">
        <v>79</v>
      </c>
      <c r="AY363" s="156" t="s">
        <v>128</v>
      </c>
    </row>
    <row r="364" spans="2:65" s="11" customFormat="1">
      <c r="B364" s="155"/>
      <c r="D364" s="152" t="s">
        <v>142</v>
      </c>
      <c r="E364" s="156" t="s">
        <v>3</v>
      </c>
      <c r="F364" s="157" t="s">
        <v>456</v>
      </c>
      <c r="H364" s="156" t="s">
        <v>3</v>
      </c>
      <c r="I364" s="158"/>
      <c r="L364" s="155"/>
      <c r="M364" s="159"/>
      <c r="N364" s="160"/>
      <c r="O364" s="160"/>
      <c r="P364" s="160"/>
      <c r="Q364" s="160"/>
      <c r="R364" s="160"/>
      <c r="S364" s="160"/>
      <c r="T364" s="161"/>
      <c r="AT364" s="156" t="s">
        <v>142</v>
      </c>
      <c r="AU364" s="156" t="s">
        <v>87</v>
      </c>
      <c r="AV364" s="11" t="s">
        <v>22</v>
      </c>
      <c r="AW364" s="11" t="s">
        <v>41</v>
      </c>
      <c r="AX364" s="11" t="s">
        <v>79</v>
      </c>
      <c r="AY364" s="156" t="s">
        <v>128</v>
      </c>
    </row>
    <row r="365" spans="2:65" s="12" customFormat="1">
      <c r="B365" s="162"/>
      <c r="D365" s="152" t="s">
        <v>142</v>
      </c>
      <c r="E365" s="163" t="s">
        <v>3</v>
      </c>
      <c r="F365" s="164" t="s">
        <v>498</v>
      </c>
      <c r="H365" s="165">
        <v>22.95</v>
      </c>
      <c r="I365" s="166"/>
      <c r="L365" s="162"/>
      <c r="M365" s="167"/>
      <c r="N365" s="168"/>
      <c r="O365" s="168"/>
      <c r="P365" s="168"/>
      <c r="Q365" s="168"/>
      <c r="R365" s="168"/>
      <c r="S365" s="168"/>
      <c r="T365" s="169"/>
      <c r="AT365" s="163" t="s">
        <v>142</v>
      </c>
      <c r="AU365" s="163" t="s">
        <v>87</v>
      </c>
      <c r="AV365" s="12" t="s">
        <v>87</v>
      </c>
      <c r="AW365" s="12" t="s">
        <v>41</v>
      </c>
      <c r="AX365" s="12" t="s">
        <v>79</v>
      </c>
      <c r="AY365" s="163" t="s">
        <v>128</v>
      </c>
    </row>
    <row r="366" spans="2:65" s="11" customFormat="1">
      <c r="B366" s="155"/>
      <c r="D366" s="152" t="s">
        <v>142</v>
      </c>
      <c r="E366" s="156" t="s">
        <v>3</v>
      </c>
      <c r="F366" s="157" t="s">
        <v>442</v>
      </c>
      <c r="H366" s="156" t="s">
        <v>3</v>
      </c>
      <c r="I366" s="158"/>
      <c r="L366" s="155"/>
      <c r="M366" s="159"/>
      <c r="N366" s="160"/>
      <c r="O366" s="160"/>
      <c r="P366" s="160"/>
      <c r="Q366" s="160"/>
      <c r="R366" s="160"/>
      <c r="S366" s="160"/>
      <c r="T366" s="161"/>
      <c r="AT366" s="156" t="s">
        <v>142</v>
      </c>
      <c r="AU366" s="156" t="s">
        <v>87</v>
      </c>
      <c r="AV366" s="11" t="s">
        <v>22</v>
      </c>
      <c r="AW366" s="11" t="s">
        <v>41</v>
      </c>
      <c r="AX366" s="11" t="s">
        <v>79</v>
      </c>
      <c r="AY366" s="156" t="s">
        <v>128</v>
      </c>
    </row>
    <row r="367" spans="2:65" s="11" customFormat="1">
      <c r="B367" s="155"/>
      <c r="D367" s="152" t="s">
        <v>142</v>
      </c>
      <c r="E367" s="156" t="s">
        <v>3</v>
      </c>
      <c r="F367" s="157" t="s">
        <v>443</v>
      </c>
      <c r="H367" s="156" t="s">
        <v>3</v>
      </c>
      <c r="I367" s="158"/>
      <c r="L367" s="155"/>
      <c r="M367" s="159"/>
      <c r="N367" s="160"/>
      <c r="O367" s="160"/>
      <c r="P367" s="160"/>
      <c r="Q367" s="160"/>
      <c r="R367" s="160"/>
      <c r="S367" s="160"/>
      <c r="T367" s="161"/>
      <c r="AT367" s="156" t="s">
        <v>142</v>
      </c>
      <c r="AU367" s="156" t="s">
        <v>87</v>
      </c>
      <c r="AV367" s="11" t="s">
        <v>22</v>
      </c>
      <c r="AW367" s="11" t="s">
        <v>41</v>
      </c>
      <c r="AX367" s="11" t="s">
        <v>79</v>
      </c>
      <c r="AY367" s="156" t="s">
        <v>128</v>
      </c>
    </row>
    <row r="368" spans="2:65" s="12" customFormat="1">
      <c r="B368" s="162"/>
      <c r="D368" s="152" t="s">
        <v>142</v>
      </c>
      <c r="E368" s="163" t="s">
        <v>3</v>
      </c>
      <c r="F368" s="164" t="s">
        <v>499</v>
      </c>
      <c r="H368" s="165">
        <v>18.600000000000001</v>
      </c>
      <c r="I368" s="166"/>
      <c r="L368" s="162"/>
      <c r="M368" s="167"/>
      <c r="N368" s="168"/>
      <c r="O368" s="168"/>
      <c r="P368" s="168"/>
      <c r="Q368" s="168"/>
      <c r="R368" s="168"/>
      <c r="S368" s="168"/>
      <c r="T368" s="169"/>
      <c r="AT368" s="163" t="s">
        <v>142</v>
      </c>
      <c r="AU368" s="163" t="s">
        <v>87</v>
      </c>
      <c r="AV368" s="12" t="s">
        <v>87</v>
      </c>
      <c r="AW368" s="12" t="s">
        <v>41</v>
      </c>
      <c r="AX368" s="12" t="s">
        <v>79</v>
      </c>
      <c r="AY368" s="163" t="s">
        <v>128</v>
      </c>
    </row>
    <row r="369" spans="2:51" s="11" customFormat="1">
      <c r="B369" s="155"/>
      <c r="D369" s="152" t="s">
        <v>142</v>
      </c>
      <c r="E369" s="156" t="s">
        <v>3</v>
      </c>
      <c r="F369" s="157" t="s">
        <v>444</v>
      </c>
      <c r="H369" s="156" t="s">
        <v>3</v>
      </c>
      <c r="I369" s="158"/>
      <c r="L369" s="155"/>
      <c r="M369" s="159"/>
      <c r="N369" s="160"/>
      <c r="O369" s="160"/>
      <c r="P369" s="160"/>
      <c r="Q369" s="160"/>
      <c r="R369" s="160"/>
      <c r="S369" s="160"/>
      <c r="T369" s="161"/>
      <c r="AT369" s="156" t="s">
        <v>142</v>
      </c>
      <c r="AU369" s="156" t="s">
        <v>87</v>
      </c>
      <c r="AV369" s="11" t="s">
        <v>22</v>
      </c>
      <c r="AW369" s="11" t="s">
        <v>41</v>
      </c>
      <c r="AX369" s="11" t="s">
        <v>79</v>
      </c>
      <c r="AY369" s="156" t="s">
        <v>128</v>
      </c>
    </row>
    <row r="370" spans="2:51" s="11" customFormat="1">
      <c r="B370" s="155"/>
      <c r="D370" s="152" t="s">
        <v>142</v>
      </c>
      <c r="E370" s="156" t="s">
        <v>3</v>
      </c>
      <c r="F370" s="157" t="s">
        <v>445</v>
      </c>
      <c r="H370" s="156" t="s">
        <v>3</v>
      </c>
      <c r="I370" s="158"/>
      <c r="L370" s="155"/>
      <c r="M370" s="159"/>
      <c r="N370" s="160"/>
      <c r="O370" s="160"/>
      <c r="P370" s="160"/>
      <c r="Q370" s="160"/>
      <c r="R370" s="160"/>
      <c r="S370" s="160"/>
      <c r="T370" s="161"/>
      <c r="AT370" s="156" t="s">
        <v>142</v>
      </c>
      <c r="AU370" s="156" t="s">
        <v>87</v>
      </c>
      <c r="AV370" s="11" t="s">
        <v>22</v>
      </c>
      <c r="AW370" s="11" t="s">
        <v>41</v>
      </c>
      <c r="AX370" s="11" t="s">
        <v>79</v>
      </c>
      <c r="AY370" s="156" t="s">
        <v>128</v>
      </c>
    </row>
    <row r="371" spans="2:51" s="12" customFormat="1">
      <c r="B371" s="162"/>
      <c r="D371" s="152" t="s">
        <v>142</v>
      </c>
      <c r="E371" s="163" t="s">
        <v>3</v>
      </c>
      <c r="F371" s="164" t="s">
        <v>500</v>
      </c>
      <c r="H371" s="165">
        <v>15.255000000000001</v>
      </c>
      <c r="I371" s="166"/>
      <c r="L371" s="162"/>
      <c r="M371" s="167"/>
      <c r="N371" s="168"/>
      <c r="O371" s="168"/>
      <c r="P371" s="168"/>
      <c r="Q371" s="168"/>
      <c r="R371" s="168"/>
      <c r="S371" s="168"/>
      <c r="T371" s="169"/>
      <c r="AT371" s="163" t="s">
        <v>142</v>
      </c>
      <c r="AU371" s="163" t="s">
        <v>87</v>
      </c>
      <c r="AV371" s="12" t="s">
        <v>87</v>
      </c>
      <c r="AW371" s="12" t="s">
        <v>41</v>
      </c>
      <c r="AX371" s="12" t="s">
        <v>79</v>
      </c>
      <c r="AY371" s="163" t="s">
        <v>128</v>
      </c>
    </row>
    <row r="372" spans="2:51" s="11" customFormat="1">
      <c r="B372" s="155"/>
      <c r="D372" s="152" t="s">
        <v>142</v>
      </c>
      <c r="E372" s="156" t="s">
        <v>3</v>
      </c>
      <c r="F372" s="157" t="s">
        <v>446</v>
      </c>
      <c r="H372" s="156" t="s">
        <v>3</v>
      </c>
      <c r="I372" s="158"/>
      <c r="L372" s="155"/>
      <c r="M372" s="159"/>
      <c r="N372" s="160"/>
      <c r="O372" s="160"/>
      <c r="P372" s="160"/>
      <c r="Q372" s="160"/>
      <c r="R372" s="160"/>
      <c r="S372" s="160"/>
      <c r="T372" s="161"/>
      <c r="AT372" s="156" t="s">
        <v>142</v>
      </c>
      <c r="AU372" s="156" t="s">
        <v>87</v>
      </c>
      <c r="AV372" s="11" t="s">
        <v>22</v>
      </c>
      <c r="AW372" s="11" t="s">
        <v>41</v>
      </c>
      <c r="AX372" s="11" t="s">
        <v>79</v>
      </c>
      <c r="AY372" s="156" t="s">
        <v>128</v>
      </c>
    </row>
    <row r="373" spans="2:51" s="12" customFormat="1">
      <c r="B373" s="162"/>
      <c r="D373" s="152" t="s">
        <v>142</v>
      </c>
      <c r="E373" s="163" t="s">
        <v>3</v>
      </c>
      <c r="F373" s="164" t="s">
        <v>501</v>
      </c>
      <c r="H373" s="165">
        <v>15</v>
      </c>
      <c r="I373" s="166"/>
      <c r="L373" s="162"/>
      <c r="M373" s="167"/>
      <c r="N373" s="168"/>
      <c r="O373" s="168"/>
      <c r="P373" s="168"/>
      <c r="Q373" s="168"/>
      <c r="R373" s="168"/>
      <c r="S373" s="168"/>
      <c r="T373" s="169"/>
      <c r="AT373" s="163" t="s">
        <v>142</v>
      </c>
      <c r="AU373" s="163" t="s">
        <v>87</v>
      </c>
      <c r="AV373" s="12" t="s">
        <v>87</v>
      </c>
      <c r="AW373" s="12" t="s">
        <v>41</v>
      </c>
      <c r="AX373" s="12" t="s">
        <v>79</v>
      </c>
      <c r="AY373" s="163" t="s">
        <v>128</v>
      </c>
    </row>
    <row r="374" spans="2:51" s="11" customFormat="1">
      <c r="B374" s="155"/>
      <c r="D374" s="152" t="s">
        <v>142</v>
      </c>
      <c r="E374" s="156" t="s">
        <v>3</v>
      </c>
      <c r="F374" s="157" t="s">
        <v>447</v>
      </c>
      <c r="H374" s="156" t="s">
        <v>3</v>
      </c>
      <c r="I374" s="158"/>
      <c r="L374" s="155"/>
      <c r="M374" s="159"/>
      <c r="N374" s="160"/>
      <c r="O374" s="160"/>
      <c r="P374" s="160"/>
      <c r="Q374" s="160"/>
      <c r="R374" s="160"/>
      <c r="S374" s="160"/>
      <c r="T374" s="161"/>
      <c r="AT374" s="156" t="s">
        <v>142</v>
      </c>
      <c r="AU374" s="156" t="s">
        <v>87</v>
      </c>
      <c r="AV374" s="11" t="s">
        <v>22</v>
      </c>
      <c r="AW374" s="11" t="s">
        <v>41</v>
      </c>
      <c r="AX374" s="11" t="s">
        <v>79</v>
      </c>
      <c r="AY374" s="156" t="s">
        <v>128</v>
      </c>
    </row>
    <row r="375" spans="2:51" s="12" customFormat="1">
      <c r="B375" s="162"/>
      <c r="D375" s="152" t="s">
        <v>142</v>
      </c>
      <c r="E375" s="163" t="s">
        <v>3</v>
      </c>
      <c r="F375" s="164" t="s">
        <v>502</v>
      </c>
      <c r="H375" s="165">
        <v>22.95</v>
      </c>
      <c r="I375" s="166"/>
      <c r="L375" s="162"/>
      <c r="M375" s="167"/>
      <c r="N375" s="168"/>
      <c r="O375" s="168"/>
      <c r="P375" s="168"/>
      <c r="Q375" s="168"/>
      <c r="R375" s="168"/>
      <c r="S375" s="168"/>
      <c r="T375" s="169"/>
      <c r="AT375" s="163" t="s">
        <v>142</v>
      </c>
      <c r="AU375" s="163" t="s">
        <v>87</v>
      </c>
      <c r="AV375" s="12" t="s">
        <v>87</v>
      </c>
      <c r="AW375" s="12" t="s">
        <v>41</v>
      </c>
      <c r="AX375" s="12" t="s">
        <v>79</v>
      </c>
      <c r="AY375" s="163" t="s">
        <v>128</v>
      </c>
    </row>
    <row r="376" spans="2:51" s="11" customFormat="1">
      <c r="B376" s="155"/>
      <c r="D376" s="152" t="s">
        <v>142</v>
      </c>
      <c r="E376" s="156" t="s">
        <v>3</v>
      </c>
      <c r="F376" s="157" t="s">
        <v>448</v>
      </c>
      <c r="H376" s="156" t="s">
        <v>3</v>
      </c>
      <c r="I376" s="158"/>
      <c r="L376" s="155"/>
      <c r="M376" s="159"/>
      <c r="N376" s="160"/>
      <c r="O376" s="160"/>
      <c r="P376" s="160"/>
      <c r="Q376" s="160"/>
      <c r="R376" s="160"/>
      <c r="S376" s="160"/>
      <c r="T376" s="161"/>
      <c r="AT376" s="156" t="s">
        <v>142</v>
      </c>
      <c r="AU376" s="156" t="s">
        <v>87</v>
      </c>
      <c r="AV376" s="11" t="s">
        <v>22</v>
      </c>
      <c r="AW376" s="11" t="s">
        <v>41</v>
      </c>
      <c r="AX376" s="11" t="s">
        <v>79</v>
      </c>
      <c r="AY376" s="156" t="s">
        <v>128</v>
      </c>
    </row>
    <row r="377" spans="2:51" s="12" customFormat="1">
      <c r="B377" s="162"/>
      <c r="D377" s="152" t="s">
        <v>142</v>
      </c>
      <c r="E377" s="163" t="s">
        <v>3</v>
      </c>
      <c r="F377" s="164" t="s">
        <v>503</v>
      </c>
      <c r="H377" s="165">
        <v>16</v>
      </c>
      <c r="I377" s="166"/>
      <c r="L377" s="162"/>
      <c r="M377" s="167"/>
      <c r="N377" s="168"/>
      <c r="O377" s="168"/>
      <c r="P377" s="168"/>
      <c r="Q377" s="168"/>
      <c r="R377" s="168"/>
      <c r="S377" s="168"/>
      <c r="T377" s="169"/>
      <c r="AT377" s="163" t="s">
        <v>142</v>
      </c>
      <c r="AU377" s="163" t="s">
        <v>87</v>
      </c>
      <c r="AV377" s="12" t="s">
        <v>87</v>
      </c>
      <c r="AW377" s="12" t="s">
        <v>41</v>
      </c>
      <c r="AX377" s="12" t="s">
        <v>79</v>
      </c>
      <c r="AY377" s="163" t="s">
        <v>128</v>
      </c>
    </row>
    <row r="378" spans="2:51" s="11" customFormat="1">
      <c r="B378" s="155"/>
      <c r="D378" s="152" t="s">
        <v>142</v>
      </c>
      <c r="E378" s="156" t="s">
        <v>3</v>
      </c>
      <c r="F378" s="157" t="s">
        <v>449</v>
      </c>
      <c r="H378" s="156" t="s">
        <v>3</v>
      </c>
      <c r="I378" s="158"/>
      <c r="L378" s="155"/>
      <c r="M378" s="159"/>
      <c r="N378" s="160"/>
      <c r="O378" s="160"/>
      <c r="P378" s="160"/>
      <c r="Q378" s="160"/>
      <c r="R378" s="160"/>
      <c r="S378" s="160"/>
      <c r="T378" s="161"/>
      <c r="AT378" s="156" t="s">
        <v>142</v>
      </c>
      <c r="AU378" s="156" t="s">
        <v>87</v>
      </c>
      <c r="AV378" s="11" t="s">
        <v>22</v>
      </c>
      <c r="AW378" s="11" t="s">
        <v>41</v>
      </c>
      <c r="AX378" s="11" t="s">
        <v>79</v>
      </c>
      <c r="AY378" s="156" t="s">
        <v>128</v>
      </c>
    </row>
    <row r="379" spans="2:51" s="12" customFormat="1">
      <c r="B379" s="162"/>
      <c r="D379" s="152" t="s">
        <v>142</v>
      </c>
      <c r="E379" s="163" t="s">
        <v>3</v>
      </c>
      <c r="F379" s="164" t="s">
        <v>504</v>
      </c>
      <c r="H379" s="165">
        <v>22.8</v>
      </c>
      <c r="I379" s="166"/>
      <c r="L379" s="162"/>
      <c r="M379" s="167"/>
      <c r="N379" s="168"/>
      <c r="O379" s="168"/>
      <c r="P379" s="168"/>
      <c r="Q379" s="168"/>
      <c r="R379" s="168"/>
      <c r="S379" s="168"/>
      <c r="T379" s="169"/>
      <c r="AT379" s="163" t="s">
        <v>142</v>
      </c>
      <c r="AU379" s="163" t="s">
        <v>87</v>
      </c>
      <c r="AV379" s="12" t="s">
        <v>87</v>
      </c>
      <c r="AW379" s="12" t="s">
        <v>41</v>
      </c>
      <c r="AX379" s="12" t="s">
        <v>79</v>
      </c>
      <c r="AY379" s="163" t="s">
        <v>128</v>
      </c>
    </row>
    <row r="380" spans="2:51" s="11" customFormat="1">
      <c r="B380" s="155"/>
      <c r="D380" s="152" t="s">
        <v>142</v>
      </c>
      <c r="E380" s="156" t="s">
        <v>3</v>
      </c>
      <c r="F380" s="157" t="s">
        <v>450</v>
      </c>
      <c r="H380" s="156" t="s">
        <v>3</v>
      </c>
      <c r="I380" s="158"/>
      <c r="L380" s="155"/>
      <c r="M380" s="159"/>
      <c r="N380" s="160"/>
      <c r="O380" s="160"/>
      <c r="P380" s="160"/>
      <c r="Q380" s="160"/>
      <c r="R380" s="160"/>
      <c r="S380" s="160"/>
      <c r="T380" s="161"/>
      <c r="AT380" s="156" t="s">
        <v>142</v>
      </c>
      <c r="AU380" s="156" t="s">
        <v>87</v>
      </c>
      <c r="AV380" s="11" t="s">
        <v>22</v>
      </c>
      <c r="AW380" s="11" t="s">
        <v>41</v>
      </c>
      <c r="AX380" s="11" t="s">
        <v>79</v>
      </c>
      <c r="AY380" s="156" t="s">
        <v>128</v>
      </c>
    </row>
    <row r="381" spans="2:51" s="12" customFormat="1">
      <c r="B381" s="162"/>
      <c r="D381" s="152" t="s">
        <v>142</v>
      </c>
      <c r="E381" s="163" t="s">
        <v>3</v>
      </c>
      <c r="F381" s="164" t="s">
        <v>505</v>
      </c>
      <c r="H381" s="165">
        <v>19.2</v>
      </c>
      <c r="I381" s="166"/>
      <c r="L381" s="162"/>
      <c r="M381" s="167"/>
      <c r="N381" s="168"/>
      <c r="O381" s="168"/>
      <c r="P381" s="168"/>
      <c r="Q381" s="168"/>
      <c r="R381" s="168"/>
      <c r="S381" s="168"/>
      <c r="T381" s="169"/>
      <c r="AT381" s="163" t="s">
        <v>142</v>
      </c>
      <c r="AU381" s="163" t="s">
        <v>87</v>
      </c>
      <c r="AV381" s="12" t="s">
        <v>87</v>
      </c>
      <c r="AW381" s="12" t="s">
        <v>41</v>
      </c>
      <c r="AX381" s="12" t="s">
        <v>79</v>
      </c>
      <c r="AY381" s="163" t="s">
        <v>128</v>
      </c>
    </row>
    <row r="382" spans="2:51" s="11" customFormat="1">
      <c r="B382" s="155"/>
      <c r="D382" s="152" t="s">
        <v>142</v>
      </c>
      <c r="E382" s="156" t="s">
        <v>3</v>
      </c>
      <c r="F382" s="157" t="s">
        <v>451</v>
      </c>
      <c r="H382" s="156" t="s">
        <v>3</v>
      </c>
      <c r="I382" s="158"/>
      <c r="L382" s="155"/>
      <c r="M382" s="159"/>
      <c r="N382" s="160"/>
      <c r="O382" s="160"/>
      <c r="P382" s="160"/>
      <c r="Q382" s="160"/>
      <c r="R382" s="160"/>
      <c r="S382" s="160"/>
      <c r="T382" s="161"/>
      <c r="AT382" s="156" t="s">
        <v>142</v>
      </c>
      <c r="AU382" s="156" t="s">
        <v>87</v>
      </c>
      <c r="AV382" s="11" t="s">
        <v>22</v>
      </c>
      <c r="AW382" s="11" t="s">
        <v>41</v>
      </c>
      <c r="AX382" s="11" t="s">
        <v>79</v>
      </c>
      <c r="AY382" s="156" t="s">
        <v>128</v>
      </c>
    </row>
    <row r="383" spans="2:51" s="12" customFormat="1">
      <c r="B383" s="162"/>
      <c r="D383" s="152" t="s">
        <v>142</v>
      </c>
      <c r="E383" s="163" t="s">
        <v>3</v>
      </c>
      <c r="F383" s="164" t="s">
        <v>506</v>
      </c>
      <c r="H383" s="165">
        <v>25.7</v>
      </c>
      <c r="I383" s="166"/>
      <c r="L383" s="162"/>
      <c r="M383" s="167"/>
      <c r="N383" s="168"/>
      <c r="O383" s="168"/>
      <c r="P383" s="168"/>
      <c r="Q383" s="168"/>
      <c r="R383" s="168"/>
      <c r="S383" s="168"/>
      <c r="T383" s="169"/>
      <c r="AT383" s="163" t="s">
        <v>142</v>
      </c>
      <c r="AU383" s="163" t="s">
        <v>87</v>
      </c>
      <c r="AV383" s="12" t="s">
        <v>87</v>
      </c>
      <c r="AW383" s="12" t="s">
        <v>41</v>
      </c>
      <c r="AX383" s="12" t="s">
        <v>79</v>
      </c>
      <c r="AY383" s="163" t="s">
        <v>128</v>
      </c>
    </row>
    <row r="384" spans="2:51" s="13" customFormat="1">
      <c r="B384" s="170"/>
      <c r="D384" s="152" t="s">
        <v>142</v>
      </c>
      <c r="E384" s="171" t="s">
        <v>3</v>
      </c>
      <c r="F384" s="172" t="s">
        <v>145</v>
      </c>
      <c r="H384" s="173">
        <v>178.45500000000001</v>
      </c>
      <c r="I384" s="174"/>
      <c r="L384" s="170"/>
      <c r="M384" s="175"/>
      <c r="N384" s="176"/>
      <c r="O384" s="176"/>
      <c r="P384" s="176"/>
      <c r="Q384" s="176"/>
      <c r="R384" s="176"/>
      <c r="S384" s="176"/>
      <c r="T384" s="177"/>
      <c r="AT384" s="171" t="s">
        <v>142</v>
      </c>
      <c r="AU384" s="171" t="s">
        <v>87</v>
      </c>
      <c r="AV384" s="13" t="s">
        <v>93</v>
      </c>
      <c r="AW384" s="13" t="s">
        <v>41</v>
      </c>
      <c r="AX384" s="13" t="s">
        <v>22</v>
      </c>
      <c r="AY384" s="171" t="s">
        <v>128</v>
      </c>
    </row>
    <row r="385" spans="2:65" s="1" customFormat="1" ht="16.5" customHeight="1">
      <c r="B385" s="139"/>
      <c r="C385" s="179" t="s">
        <v>332</v>
      </c>
      <c r="D385" s="179" t="s">
        <v>348</v>
      </c>
      <c r="E385" s="180" t="s">
        <v>380</v>
      </c>
      <c r="F385" s="181" t="s">
        <v>381</v>
      </c>
      <c r="G385" s="182" t="s">
        <v>214</v>
      </c>
      <c r="H385" s="183">
        <v>182.024</v>
      </c>
      <c r="I385" s="184"/>
      <c r="J385" s="185">
        <f>ROUND(I385*H385,2)</f>
        <v>0</v>
      </c>
      <c r="K385" s="181" t="s">
        <v>135</v>
      </c>
      <c r="L385" s="186"/>
      <c r="M385" s="187" t="s">
        <v>3</v>
      </c>
      <c r="N385" s="188" t="s">
        <v>50</v>
      </c>
      <c r="O385" s="50"/>
      <c r="P385" s="149">
        <f>O385*H385</f>
        <v>0</v>
      </c>
      <c r="Q385" s="149">
        <v>2.2000000000000001E-4</v>
      </c>
      <c r="R385" s="149">
        <f>Q385*H385</f>
        <v>4.0045280000000003E-2</v>
      </c>
      <c r="S385" s="149">
        <v>0</v>
      </c>
      <c r="T385" s="150">
        <f>S385*H385</f>
        <v>0</v>
      </c>
      <c r="AR385" s="17" t="s">
        <v>351</v>
      </c>
      <c r="AT385" s="17" t="s">
        <v>348</v>
      </c>
      <c r="AU385" s="17" t="s">
        <v>87</v>
      </c>
      <c r="AY385" s="17" t="s">
        <v>128</v>
      </c>
      <c r="BE385" s="151">
        <f>IF(N385="základní",J385,0)</f>
        <v>0</v>
      </c>
      <c r="BF385" s="151">
        <f>IF(N385="snížená",J385,0)</f>
        <v>0</v>
      </c>
      <c r="BG385" s="151">
        <f>IF(N385="zákl. přenesená",J385,0)</f>
        <v>0</v>
      </c>
      <c r="BH385" s="151">
        <f>IF(N385="sníž. přenesená",J385,0)</f>
        <v>0</v>
      </c>
      <c r="BI385" s="151">
        <f>IF(N385="nulová",J385,0)</f>
        <v>0</v>
      </c>
      <c r="BJ385" s="17" t="s">
        <v>22</v>
      </c>
      <c r="BK385" s="151">
        <f>ROUND(I385*H385,2)</f>
        <v>0</v>
      </c>
      <c r="BL385" s="17" t="s">
        <v>168</v>
      </c>
      <c r="BM385" s="17" t="s">
        <v>508</v>
      </c>
    </row>
    <row r="386" spans="2:65" s="12" customFormat="1">
      <c r="B386" s="162"/>
      <c r="D386" s="152" t="s">
        <v>142</v>
      </c>
      <c r="F386" s="164" t="s">
        <v>509</v>
      </c>
      <c r="H386" s="165">
        <v>182.024</v>
      </c>
      <c r="I386" s="166"/>
      <c r="L386" s="162"/>
      <c r="M386" s="167"/>
      <c r="N386" s="168"/>
      <c r="O386" s="168"/>
      <c r="P386" s="168"/>
      <c r="Q386" s="168"/>
      <c r="R386" s="168"/>
      <c r="S386" s="168"/>
      <c r="T386" s="169"/>
      <c r="AT386" s="163" t="s">
        <v>142</v>
      </c>
      <c r="AU386" s="163" t="s">
        <v>87</v>
      </c>
      <c r="AV386" s="12" t="s">
        <v>87</v>
      </c>
      <c r="AW386" s="12" t="s">
        <v>4</v>
      </c>
      <c r="AX386" s="12" t="s">
        <v>22</v>
      </c>
      <c r="AY386" s="163" t="s">
        <v>128</v>
      </c>
    </row>
    <row r="387" spans="2:65" s="1" customFormat="1" ht="16.5" customHeight="1">
      <c r="B387" s="139"/>
      <c r="C387" s="140" t="s">
        <v>336</v>
      </c>
      <c r="D387" s="140" t="s">
        <v>131</v>
      </c>
      <c r="E387" s="141" t="s">
        <v>400</v>
      </c>
      <c r="F387" s="142" t="s">
        <v>401</v>
      </c>
      <c r="G387" s="143" t="s">
        <v>250</v>
      </c>
      <c r="H387" s="144">
        <v>204.9</v>
      </c>
      <c r="I387" s="145"/>
      <c r="J387" s="146">
        <f>ROUND(I387*H387,2)</f>
        <v>0</v>
      </c>
      <c r="K387" s="142" t="s">
        <v>135</v>
      </c>
      <c r="L387" s="31"/>
      <c r="M387" s="147" t="s">
        <v>3</v>
      </c>
      <c r="N387" s="148" t="s">
        <v>50</v>
      </c>
      <c r="O387" s="50"/>
      <c r="P387" s="149">
        <f>O387*H387</f>
        <v>0</v>
      </c>
      <c r="Q387" s="149">
        <v>3.0000000000000001E-5</v>
      </c>
      <c r="R387" s="149">
        <f>Q387*H387</f>
        <v>6.1470000000000006E-3</v>
      </c>
      <c r="S387" s="149">
        <v>0</v>
      </c>
      <c r="T387" s="150">
        <f>S387*H387</f>
        <v>0</v>
      </c>
      <c r="AR387" s="17" t="s">
        <v>168</v>
      </c>
      <c r="AT387" s="17" t="s">
        <v>131</v>
      </c>
      <c r="AU387" s="17" t="s">
        <v>87</v>
      </c>
      <c r="AY387" s="17" t="s">
        <v>128</v>
      </c>
      <c r="BE387" s="151">
        <f>IF(N387="základní",J387,0)</f>
        <v>0</v>
      </c>
      <c r="BF387" s="151">
        <f>IF(N387="snížená",J387,0)</f>
        <v>0</v>
      </c>
      <c r="BG387" s="151">
        <f>IF(N387="zákl. přenesená",J387,0)</f>
        <v>0</v>
      </c>
      <c r="BH387" s="151">
        <f>IF(N387="sníž. přenesená",J387,0)</f>
        <v>0</v>
      </c>
      <c r="BI387" s="151">
        <f>IF(N387="nulová",J387,0)</f>
        <v>0</v>
      </c>
      <c r="BJ387" s="17" t="s">
        <v>22</v>
      </c>
      <c r="BK387" s="151">
        <f>ROUND(I387*H387,2)</f>
        <v>0</v>
      </c>
      <c r="BL387" s="17" t="s">
        <v>168</v>
      </c>
      <c r="BM387" s="17" t="s">
        <v>510</v>
      </c>
    </row>
    <row r="388" spans="2:65" s="1" customFormat="1" ht="38.4">
      <c r="B388" s="31"/>
      <c r="D388" s="152" t="s">
        <v>137</v>
      </c>
      <c r="F388" s="153" t="s">
        <v>367</v>
      </c>
      <c r="I388" s="85"/>
      <c r="L388" s="31"/>
      <c r="M388" s="154"/>
      <c r="N388" s="50"/>
      <c r="O388" s="50"/>
      <c r="P388" s="50"/>
      <c r="Q388" s="50"/>
      <c r="R388" s="50"/>
      <c r="S388" s="50"/>
      <c r="T388" s="51"/>
      <c r="AT388" s="17" t="s">
        <v>137</v>
      </c>
      <c r="AU388" s="17" t="s">
        <v>87</v>
      </c>
    </row>
    <row r="389" spans="2:65" s="11" customFormat="1">
      <c r="B389" s="155"/>
      <c r="D389" s="152" t="s">
        <v>142</v>
      </c>
      <c r="E389" s="156" t="s">
        <v>3</v>
      </c>
      <c r="F389" s="157" t="s">
        <v>441</v>
      </c>
      <c r="H389" s="156" t="s">
        <v>3</v>
      </c>
      <c r="I389" s="158"/>
      <c r="L389" s="155"/>
      <c r="M389" s="159"/>
      <c r="N389" s="160"/>
      <c r="O389" s="160"/>
      <c r="P389" s="160"/>
      <c r="Q389" s="160"/>
      <c r="R389" s="160"/>
      <c r="S389" s="160"/>
      <c r="T389" s="161"/>
      <c r="AT389" s="156" t="s">
        <v>142</v>
      </c>
      <c r="AU389" s="156" t="s">
        <v>87</v>
      </c>
      <c r="AV389" s="11" t="s">
        <v>22</v>
      </c>
      <c r="AW389" s="11" t="s">
        <v>41</v>
      </c>
      <c r="AX389" s="11" t="s">
        <v>79</v>
      </c>
      <c r="AY389" s="156" t="s">
        <v>128</v>
      </c>
    </row>
    <row r="390" spans="2:65" s="11" customFormat="1">
      <c r="B390" s="155"/>
      <c r="D390" s="152" t="s">
        <v>142</v>
      </c>
      <c r="E390" s="156" t="s">
        <v>3</v>
      </c>
      <c r="F390" s="157" t="s">
        <v>455</v>
      </c>
      <c r="H390" s="156" t="s">
        <v>3</v>
      </c>
      <c r="I390" s="158"/>
      <c r="L390" s="155"/>
      <c r="M390" s="159"/>
      <c r="N390" s="160"/>
      <c r="O390" s="160"/>
      <c r="P390" s="160"/>
      <c r="Q390" s="160"/>
      <c r="R390" s="160"/>
      <c r="S390" s="160"/>
      <c r="T390" s="161"/>
      <c r="AT390" s="156" t="s">
        <v>142</v>
      </c>
      <c r="AU390" s="156" t="s">
        <v>87</v>
      </c>
      <c r="AV390" s="11" t="s">
        <v>22</v>
      </c>
      <c r="AW390" s="11" t="s">
        <v>41</v>
      </c>
      <c r="AX390" s="11" t="s">
        <v>79</v>
      </c>
      <c r="AY390" s="156" t="s">
        <v>128</v>
      </c>
    </row>
    <row r="391" spans="2:65" s="11" customFormat="1">
      <c r="B391" s="155"/>
      <c r="D391" s="152" t="s">
        <v>142</v>
      </c>
      <c r="E391" s="156" t="s">
        <v>3</v>
      </c>
      <c r="F391" s="157" t="s">
        <v>456</v>
      </c>
      <c r="H391" s="156" t="s">
        <v>3</v>
      </c>
      <c r="I391" s="158"/>
      <c r="L391" s="155"/>
      <c r="M391" s="159"/>
      <c r="N391" s="160"/>
      <c r="O391" s="160"/>
      <c r="P391" s="160"/>
      <c r="Q391" s="160"/>
      <c r="R391" s="160"/>
      <c r="S391" s="160"/>
      <c r="T391" s="161"/>
      <c r="AT391" s="156" t="s">
        <v>142</v>
      </c>
      <c r="AU391" s="156" t="s">
        <v>87</v>
      </c>
      <c r="AV391" s="11" t="s">
        <v>22</v>
      </c>
      <c r="AW391" s="11" t="s">
        <v>41</v>
      </c>
      <c r="AX391" s="11" t="s">
        <v>79</v>
      </c>
      <c r="AY391" s="156" t="s">
        <v>128</v>
      </c>
    </row>
    <row r="392" spans="2:65" s="12" customFormat="1">
      <c r="B392" s="162"/>
      <c r="D392" s="152" t="s">
        <v>142</v>
      </c>
      <c r="E392" s="163" t="s">
        <v>3</v>
      </c>
      <c r="F392" s="164" t="s">
        <v>457</v>
      </c>
      <c r="H392" s="165">
        <v>9.6999999999999993</v>
      </c>
      <c r="I392" s="166"/>
      <c r="L392" s="162"/>
      <c r="M392" s="167"/>
      <c r="N392" s="168"/>
      <c r="O392" s="168"/>
      <c r="P392" s="168"/>
      <c r="Q392" s="168"/>
      <c r="R392" s="168"/>
      <c r="S392" s="168"/>
      <c r="T392" s="169"/>
      <c r="AT392" s="163" t="s">
        <v>142</v>
      </c>
      <c r="AU392" s="163" t="s">
        <v>87</v>
      </c>
      <c r="AV392" s="12" t="s">
        <v>87</v>
      </c>
      <c r="AW392" s="12" t="s">
        <v>41</v>
      </c>
      <c r="AX392" s="12" t="s">
        <v>79</v>
      </c>
      <c r="AY392" s="163" t="s">
        <v>128</v>
      </c>
    </row>
    <row r="393" spans="2:65" s="11" customFormat="1">
      <c r="B393" s="155"/>
      <c r="D393" s="152" t="s">
        <v>142</v>
      </c>
      <c r="E393" s="156" t="s">
        <v>3</v>
      </c>
      <c r="F393" s="157" t="s">
        <v>442</v>
      </c>
      <c r="H393" s="156" t="s">
        <v>3</v>
      </c>
      <c r="I393" s="158"/>
      <c r="L393" s="155"/>
      <c r="M393" s="159"/>
      <c r="N393" s="160"/>
      <c r="O393" s="160"/>
      <c r="P393" s="160"/>
      <c r="Q393" s="160"/>
      <c r="R393" s="160"/>
      <c r="S393" s="160"/>
      <c r="T393" s="161"/>
      <c r="AT393" s="156" t="s">
        <v>142</v>
      </c>
      <c r="AU393" s="156" t="s">
        <v>87</v>
      </c>
      <c r="AV393" s="11" t="s">
        <v>22</v>
      </c>
      <c r="AW393" s="11" t="s">
        <v>41</v>
      </c>
      <c r="AX393" s="11" t="s">
        <v>79</v>
      </c>
      <c r="AY393" s="156" t="s">
        <v>128</v>
      </c>
    </row>
    <row r="394" spans="2:65" s="11" customFormat="1">
      <c r="B394" s="155"/>
      <c r="D394" s="152" t="s">
        <v>142</v>
      </c>
      <c r="E394" s="156" t="s">
        <v>3</v>
      </c>
      <c r="F394" s="157" t="s">
        <v>443</v>
      </c>
      <c r="H394" s="156" t="s">
        <v>3</v>
      </c>
      <c r="I394" s="158"/>
      <c r="L394" s="155"/>
      <c r="M394" s="159"/>
      <c r="N394" s="160"/>
      <c r="O394" s="160"/>
      <c r="P394" s="160"/>
      <c r="Q394" s="160"/>
      <c r="R394" s="160"/>
      <c r="S394" s="160"/>
      <c r="T394" s="161"/>
      <c r="AT394" s="156" t="s">
        <v>142</v>
      </c>
      <c r="AU394" s="156" t="s">
        <v>87</v>
      </c>
      <c r="AV394" s="11" t="s">
        <v>22</v>
      </c>
      <c r="AW394" s="11" t="s">
        <v>41</v>
      </c>
      <c r="AX394" s="11" t="s">
        <v>79</v>
      </c>
      <c r="AY394" s="156" t="s">
        <v>128</v>
      </c>
    </row>
    <row r="395" spans="2:65" s="12" customFormat="1">
      <c r="B395" s="162"/>
      <c r="D395" s="152" t="s">
        <v>142</v>
      </c>
      <c r="E395" s="163" t="s">
        <v>3</v>
      </c>
      <c r="F395" s="164" t="s">
        <v>458</v>
      </c>
      <c r="H395" s="165">
        <v>21.15</v>
      </c>
      <c r="I395" s="166"/>
      <c r="L395" s="162"/>
      <c r="M395" s="167"/>
      <c r="N395" s="168"/>
      <c r="O395" s="168"/>
      <c r="P395" s="168"/>
      <c r="Q395" s="168"/>
      <c r="R395" s="168"/>
      <c r="S395" s="168"/>
      <c r="T395" s="169"/>
      <c r="AT395" s="163" t="s">
        <v>142</v>
      </c>
      <c r="AU395" s="163" t="s">
        <v>87</v>
      </c>
      <c r="AV395" s="12" t="s">
        <v>87</v>
      </c>
      <c r="AW395" s="12" t="s">
        <v>41</v>
      </c>
      <c r="AX395" s="12" t="s">
        <v>79</v>
      </c>
      <c r="AY395" s="163" t="s">
        <v>128</v>
      </c>
    </row>
    <row r="396" spans="2:65" s="11" customFormat="1">
      <c r="B396" s="155"/>
      <c r="D396" s="152" t="s">
        <v>142</v>
      </c>
      <c r="E396" s="156" t="s">
        <v>3</v>
      </c>
      <c r="F396" s="157" t="s">
        <v>444</v>
      </c>
      <c r="H396" s="156" t="s">
        <v>3</v>
      </c>
      <c r="I396" s="158"/>
      <c r="L396" s="155"/>
      <c r="M396" s="159"/>
      <c r="N396" s="160"/>
      <c r="O396" s="160"/>
      <c r="P396" s="160"/>
      <c r="Q396" s="160"/>
      <c r="R396" s="160"/>
      <c r="S396" s="160"/>
      <c r="T396" s="161"/>
      <c r="AT396" s="156" t="s">
        <v>142</v>
      </c>
      <c r="AU396" s="156" t="s">
        <v>87</v>
      </c>
      <c r="AV396" s="11" t="s">
        <v>22</v>
      </c>
      <c r="AW396" s="11" t="s">
        <v>41</v>
      </c>
      <c r="AX396" s="11" t="s">
        <v>79</v>
      </c>
      <c r="AY396" s="156" t="s">
        <v>128</v>
      </c>
    </row>
    <row r="397" spans="2:65" s="11" customFormat="1">
      <c r="B397" s="155"/>
      <c r="D397" s="152" t="s">
        <v>142</v>
      </c>
      <c r="E397" s="156" t="s">
        <v>3</v>
      </c>
      <c r="F397" s="157" t="s">
        <v>445</v>
      </c>
      <c r="H397" s="156" t="s">
        <v>3</v>
      </c>
      <c r="I397" s="158"/>
      <c r="L397" s="155"/>
      <c r="M397" s="159"/>
      <c r="N397" s="160"/>
      <c r="O397" s="160"/>
      <c r="P397" s="160"/>
      <c r="Q397" s="160"/>
      <c r="R397" s="160"/>
      <c r="S397" s="160"/>
      <c r="T397" s="161"/>
      <c r="AT397" s="156" t="s">
        <v>142</v>
      </c>
      <c r="AU397" s="156" t="s">
        <v>87</v>
      </c>
      <c r="AV397" s="11" t="s">
        <v>22</v>
      </c>
      <c r="AW397" s="11" t="s">
        <v>41</v>
      </c>
      <c r="AX397" s="11" t="s">
        <v>79</v>
      </c>
      <c r="AY397" s="156" t="s">
        <v>128</v>
      </c>
    </row>
    <row r="398" spans="2:65" s="12" customFormat="1">
      <c r="B398" s="162"/>
      <c r="D398" s="152" t="s">
        <v>142</v>
      </c>
      <c r="E398" s="163" t="s">
        <v>3</v>
      </c>
      <c r="F398" s="164" t="s">
        <v>459</v>
      </c>
      <c r="H398" s="165">
        <v>15.85</v>
      </c>
      <c r="I398" s="166"/>
      <c r="L398" s="162"/>
      <c r="M398" s="167"/>
      <c r="N398" s="168"/>
      <c r="O398" s="168"/>
      <c r="P398" s="168"/>
      <c r="Q398" s="168"/>
      <c r="R398" s="168"/>
      <c r="S398" s="168"/>
      <c r="T398" s="169"/>
      <c r="AT398" s="163" t="s">
        <v>142</v>
      </c>
      <c r="AU398" s="163" t="s">
        <v>87</v>
      </c>
      <c r="AV398" s="12" t="s">
        <v>87</v>
      </c>
      <c r="AW398" s="12" t="s">
        <v>41</v>
      </c>
      <c r="AX398" s="12" t="s">
        <v>79</v>
      </c>
      <c r="AY398" s="163" t="s">
        <v>128</v>
      </c>
    </row>
    <row r="399" spans="2:65" s="11" customFormat="1">
      <c r="B399" s="155"/>
      <c r="D399" s="152" t="s">
        <v>142</v>
      </c>
      <c r="E399" s="156" t="s">
        <v>3</v>
      </c>
      <c r="F399" s="157" t="s">
        <v>446</v>
      </c>
      <c r="H399" s="156" t="s">
        <v>3</v>
      </c>
      <c r="I399" s="158"/>
      <c r="L399" s="155"/>
      <c r="M399" s="159"/>
      <c r="N399" s="160"/>
      <c r="O399" s="160"/>
      <c r="P399" s="160"/>
      <c r="Q399" s="160"/>
      <c r="R399" s="160"/>
      <c r="S399" s="160"/>
      <c r="T399" s="161"/>
      <c r="AT399" s="156" t="s">
        <v>142</v>
      </c>
      <c r="AU399" s="156" t="s">
        <v>87</v>
      </c>
      <c r="AV399" s="11" t="s">
        <v>22</v>
      </c>
      <c r="AW399" s="11" t="s">
        <v>41</v>
      </c>
      <c r="AX399" s="11" t="s">
        <v>79</v>
      </c>
      <c r="AY399" s="156" t="s">
        <v>128</v>
      </c>
    </row>
    <row r="400" spans="2:65" s="12" customFormat="1">
      <c r="B400" s="162"/>
      <c r="D400" s="152" t="s">
        <v>142</v>
      </c>
      <c r="E400" s="163" t="s">
        <v>3</v>
      </c>
      <c r="F400" s="164" t="s">
        <v>460</v>
      </c>
      <c r="H400" s="165">
        <v>13.5</v>
      </c>
      <c r="I400" s="166"/>
      <c r="L400" s="162"/>
      <c r="M400" s="167"/>
      <c r="N400" s="168"/>
      <c r="O400" s="168"/>
      <c r="P400" s="168"/>
      <c r="Q400" s="168"/>
      <c r="R400" s="168"/>
      <c r="S400" s="168"/>
      <c r="T400" s="169"/>
      <c r="AT400" s="163" t="s">
        <v>142</v>
      </c>
      <c r="AU400" s="163" t="s">
        <v>87</v>
      </c>
      <c r="AV400" s="12" t="s">
        <v>87</v>
      </c>
      <c r="AW400" s="12" t="s">
        <v>41</v>
      </c>
      <c r="AX400" s="12" t="s">
        <v>79</v>
      </c>
      <c r="AY400" s="163" t="s">
        <v>128</v>
      </c>
    </row>
    <row r="401" spans="2:65" s="11" customFormat="1">
      <c r="B401" s="155"/>
      <c r="D401" s="152" t="s">
        <v>142</v>
      </c>
      <c r="E401" s="156" t="s">
        <v>3</v>
      </c>
      <c r="F401" s="157" t="s">
        <v>447</v>
      </c>
      <c r="H401" s="156" t="s">
        <v>3</v>
      </c>
      <c r="I401" s="158"/>
      <c r="L401" s="155"/>
      <c r="M401" s="159"/>
      <c r="N401" s="160"/>
      <c r="O401" s="160"/>
      <c r="P401" s="160"/>
      <c r="Q401" s="160"/>
      <c r="R401" s="160"/>
      <c r="S401" s="160"/>
      <c r="T401" s="161"/>
      <c r="AT401" s="156" t="s">
        <v>142</v>
      </c>
      <c r="AU401" s="156" t="s">
        <v>87</v>
      </c>
      <c r="AV401" s="11" t="s">
        <v>22</v>
      </c>
      <c r="AW401" s="11" t="s">
        <v>41</v>
      </c>
      <c r="AX401" s="11" t="s">
        <v>79</v>
      </c>
      <c r="AY401" s="156" t="s">
        <v>128</v>
      </c>
    </row>
    <row r="402" spans="2:65" s="12" customFormat="1">
      <c r="B402" s="162"/>
      <c r="D402" s="152" t="s">
        <v>142</v>
      </c>
      <c r="E402" s="163" t="s">
        <v>3</v>
      </c>
      <c r="F402" s="164" t="s">
        <v>461</v>
      </c>
      <c r="H402" s="165">
        <v>32.5</v>
      </c>
      <c r="I402" s="166"/>
      <c r="L402" s="162"/>
      <c r="M402" s="167"/>
      <c r="N402" s="168"/>
      <c r="O402" s="168"/>
      <c r="P402" s="168"/>
      <c r="Q402" s="168"/>
      <c r="R402" s="168"/>
      <c r="S402" s="168"/>
      <c r="T402" s="169"/>
      <c r="AT402" s="163" t="s">
        <v>142</v>
      </c>
      <c r="AU402" s="163" t="s">
        <v>87</v>
      </c>
      <c r="AV402" s="12" t="s">
        <v>87</v>
      </c>
      <c r="AW402" s="12" t="s">
        <v>41</v>
      </c>
      <c r="AX402" s="12" t="s">
        <v>79</v>
      </c>
      <c r="AY402" s="163" t="s">
        <v>128</v>
      </c>
    </row>
    <row r="403" spans="2:65" s="11" customFormat="1">
      <c r="B403" s="155"/>
      <c r="D403" s="152" t="s">
        <v>142</v>
      </c>
      <c r="E403" s="156" t="s">
        <v>3</v>
      </c>
      <c r="F403" s="157" t="s">
        <v>448</v>
      </c>
      <c r="H403" s="156" t="s">
        <v>3</v>
      </c>
      <c r="I403" s="158"/>
      <c r="L403" s="155"/>
      <c r="M403" s="159"/>
      <c r="N403" s="160"/>
      <c r="O403" s="160"/>
      <c r="P403" s="160"/>
      <c r="Q403" s="160"/>
      <c r="R403" s="160"/>
      <c r="S403" s="160"/>
      <c r="T403" s="161"/>
      <c r="AT403" s="156" t="s">
        <v>142</v>
      </c>
      <c r="AU403" s="156" t="s">
        <v>87</v>
      </c>
      <c r="AV403" s="11" t="s">
        <v>22</v>
      </c>
      <c r="AW403" s="11" t="s">
        <v>41</v>
      </c>
      <c r="AX403" s="11" t="s">
        <v>79</v>
      </c>
      <c r="AY403" s="156" t="s">
        <v>128</v>
      </c>
    </row>
    <row r="404" spans="2:65" s="12" customFormat="1">
      <c r="B404" s="162"/>
      <c r="D404" s="152" t="s">
        <v>142</v>
      </c>
      <c r="E404" s="163" t="s">
        <v>3</v>
      </c>
      <c r="F404" s="164" t="s">
        <v>462</v>
      </c>
      <c r="H404" s="165">
        <v>15.2</v>
      </c>
      <c r="I404" s="166"/>
      <c r="L404" s="162"/>
      <c r="M404" s="167"/>
      <c r="N404" s="168"/>
      <c r="O404" s="168"/>
      <c r="P404" s="168"/>
      <c r="Q404" s="168"/>
      <c r="R404" s="168"/>
      <c r="S404" s="168"/>
      <c r="T404" s="169"/>
      <c r="AT404" s="163" t="s">
        <v>142</v>
      </c>
      <c r="AU404" s="163" t="s">
        <v>87</v>
      </c>
      <c r="AV404" s="12" t="s">
        <v>87</v>
      </c>
      <c r="AW404" s="12" t="s">
        <v>41</v>
      </c>
      <c r="AX404" s="12" t="s">
        <v>79</v>
      </c>
      <c r="AY404" s="163" t="s">
        <v>128</v>
      </c>
    </row>
    <row r="405" spans="2:65" s="11" customFormat="1">
      <c r="B405" s="155"/>
      <c r="D405" s="152" t="s">
        <v>142</v>
      </c>
      <c r="E405" s="156" t="s">
        <v>3</v>
      </c>
      <c r="F405" s="157" t="s">
        <v>449</v>
      </c>
      <c r="H405" s="156" t="s">
        <v>3</v>
      </c>
      <c r="I405" s="158"/>
      <c r="L405" s="155"/>
      <c r="M405" s="159"/>
      <c r="N405" s="160"/>
      <c r="O405" s="160"/>
      <c r="P405" s="160"/>
      <c r="Q405" s="160"/>
      <c r="R405" s="160"/>
      <c r="S405" s="160"/>
      <c r="T405" s="161"/>
      <c r="AT405" s="156" t="s">
        <v>142</v>
      </c>
      <c r="AU405" s="156" t="s">
        <v>87</v>
      </c>
      <c r="AV405" s="11" t="s">
        <v>22</v>
      </c>
      <c r="AW405" s="11" t="s">
        <v>41</v>
      </c>
      <c r="AX405" s="11" t="s">
        <v>79</v>
      </c>
      <c r="AY405" s="156" t="s">
        <v>128</v>
      </c>
    </row>
    <row r="406" spans="2:65" s="12" customFormat="1">
      <c r="B406" s="162"/>
      <c r="D406" s="152" t="s">
        <v>142</v>
      </c>
      <c r="E406" s="163" t="s">
        <v>3</v>
      </c>
      <c r="F406" s="164" t="s">
        <v>463</v>
      </c>
      <c r="H406" s="165">
        <v>32.25</v>
      </c>
      <c r="I406" s="166"/>
      <c r="L406" s="162"/>
      <c r="M406" s="167"/>
      <c r="N406" s="168"/>
      <c r="O406" s="168"/>
      <c r="P406" s="168"/>
      <c r="Q406" s="168"/>
      <c r="R406" s="168"/>
      <c r="S406" s="168"/>
      <c r="T406" s="169"/>
      <c r="AT406" s="163" t="s">
        <v>142</v>
      </c>
      <c r="AU406" s="163" t="s">
        <v>87</v>
      </c>
      <c r="AV406" s="12" t="s">
        <v>87</v>
      </c>
      <c r="AW406" s="12" t="s">
        <v>41</v>
      </c>
      <c r="AX406" s="12" t="s">
        <v>79</v>
      </c>
      <c r="AY406" s="163" t="s">
        <v>128</v>
      </c>
    </row>
    <row r="407" spans="2:65" s="11" customFormat="1">
      <c r="B407" s="155"/>
      <c r="D407" s="152" t="s">
        <v>142</v>
      </c>
      <c r="E407" s="156" t="s">
        <v>3</v>
      </c>
      <c r="F407" s="157" t="s">
        <v>450</v>
      </c>
      <c r="H407" s="156" t="s">
        <v>3</v>
      </c>
      <c r="I407" s="158"/>
      <c r="L407" s="155"/>
      <c r="M407" s="159"/>
      <c r="N407" s="160"/>
      <c r="O407" s="160"/>
      <c r="P407" s="160"/>
      <c r="Q407" s="160"/>
      <c r="R407" s="160"/>
      <c r="S407" s="160"/>
      <c r="T407" s="161"/>
      <c r="AT407" s="156" t="s">
        <v>142</v>
      </c>
      <c r="AU407" s="156" t="s">
        <v>87</v>
      </c>
      <c r="AV407" s="11" t="s">
        <v>22</v>
      </c>
      <c r="AW407" s="11" t="s">
        <v>41</v>
      </c>
      <c r="AX407" s="11" t="s">
        <v>79</v>
      </c>
      <c r="AY407" s="156" t="s">
        <v>128</v>
      </c>
    </row>
    <row r="408" spans="2:65" s="12" customFormat="1">
      <c r="B408" s="162"/>
      <c r="D408" s="152" t="s">
        <v>142</v>
      </c>
      <c r="E408" s="163" t="s">
        <v>3</v>
      </c>
      <c r="F408" s="164" t="s">
        <v>464</v>
      </c>
      <c r="H408" s="165">
        <v>22.75</v>
      </c>
      <c r="I408" s="166"/>
      <c r="L408" s="162"/>
      <c r="M408" s="167"/>
      <c r="N408" s="168"/>
      <c r="O408" s="168"/>
      <c r="P408" s="168"/>
      <c r="Q408" s="168"/>
      <c r="R408" s="168"/>
      <c r="S408" s="168"/>
      <c r="T408" s="169"/>
      <c r="AT408" s="163" t="s">
        <v>142</v>
      </c>
      <c r="AU408" s="163" t="s">
        <v>87</v>
      </c>
      <c r="AV408" s="12" t="s">
        <v>87</v>
      </c>
      <c r="AW408" s="12" t="s">
        <v>41</v>
      </c>
      <c r="AX408" s="12" t="s">
        <v>79</v>
      </c>
      <c r="AY408" s="163" t="s">
        <v>128</v>
      </c>
    </row>
    <row r="409" spans="2:65" s="11" customFormat="1">
      <c r="B409" s="155"/>
      <c r="D409" s="152" t="s">
        <v>142</v>
      </c>
      <c r="E409" s="156" t="s">
        <v>3</v>
      </c>
      <c r="F409" s="157" t="s">
        <v>451</v>
      </c>
      <c r="H409" s="156" t="s">
        <v>3</v>
      </c>
      <c r="I409" s="158"/>
      <c r="L409" s="155"/>
      <c r="M409" s="159"/>
      <c r="N409" s="160"/>
      <c r="O409" s="160"/>
      <c r="P409" s="160"/>
      <c r="Q409" s="160"/>
      <c r="R409" s="160"/>
      <c r="S409" s="160"/>
      <c r="T409" s="161"/>
      <c r="AT409" s="156" t="s">
        <v>142</v>
      </c>
      <c r="AU409" s="156" t="s">
        <v>87</v>
      </c>
      <c r="AV409" s="11" t="s">
        <v>22</v>
      </c>
      <c r="AW409" s="11" t="s">
        <v>41</v>
      </c>
      <c r="AX409" s="11" t="s">
        <v>79</v>
      </c>
      <c r="AY409" s="156" t="s">
        <v>128</v>
      </c>
    </row>
    <row r="410" spans="2:65" s="12" customFormat="1">
      <c r="B410" s="162"/>
      <c r="D410" s="152" t="s">
        <v>142</v>
      </c>
      <c r="E410" s="163" t="s">
        <v>3</v>
      </c>
      <c r="F410" s="164" t="s">
        <v>465</v>
      </c>
      <c r="H410" s="165">
        <v>42</v>
      </c>
      <c r="I410" s="166"/>
      <c r="L410" s="162"/>
      <c r="M410" s="167"/>
      <c r="N410" s="168"/>
      <c r="O410" s="168"/>
      <c r="P410" s="168"/>
      <c r="Q410" s="168"/>
      <c r="R410" s="168"/>
      <c r="S410" s="168"/>
      <c r="T410" s="169"/>
      <c r="AT410" s="163" t="s">
        <v>142</v>
      </c>
      <c r="AU410" s="163" t="s">
        <v>87</v>
      </c>
      <c r="AV410" s="12" t="s">
        <v>87</v>
      </c>
      <c r="AW410" s="12" t="s">
        <v>41</v>
      </c>
      <c r="AX410" s="12" t="s">
        <v>79</v>
      </c>
      <c r="AY410" s="163" t="s">
        <v>128</v>
      </c>
    </row>
    <row r="411" spans="2:65" s="13" customFormat="1">
      <c r="B411" s="170"/>
      <c r="D411" s="152" t="s">
        <v>142</v>
      </c>
      <c r="E411" s="171" t="s">
        <v>3</v>
      </c>
      <c r="F411" s="172" t="s">
        <v>145</v>
      </c>
      <c r="H411" s="173">
        <v>204.9</v>
      </c>
      <c r="I411" s="174"/>
      <c r="L411" s="170"/>
      <c r="M411" s="175"/>
      <c r="N411" s="176"/>
      <c r="O411" s="176"/>
      <c r="P411" s="176"/>
      <c r="Q411" s="176"/>
      <c r="R411" s="176"/>
      <c r="S411" s="176"/>
      <c r="T411" s="177"/>
      <c r="AT411" s="171" t="s">
        <v>142</v>
      </c>
      <c r="AU411" s="171" t="s">
        <v>87</v>
      </c>
      <c r="AV411" s="13" t="s">
        <v>93</v>
      </c>
      <c r="AW411" s="13" t="s">
        <v>41</v>
      </c>
      <c r="AX411" s="13" t="s">
        <v>22</v>
      </c>
      <c r="AY411" s="171" t="s">
        <v>128</v>
      </c>
    </row>
    <row r="412" spans="2:65" s="1" customFormat="1" ht="16.5" customHeight="1">
      <c r="B412" s="139"/>
      <c r="C412" s="140" t="s">
        <v>225</v>
      </c>
      <c r="D412" s="140" t="s">
        <v>131</v>
      </c>
      <c r="E412" s="141" t="s">
        <v>299</v>
      </c>
      <c r="F412" s="142" t="s">
        <v>300</v>
      </c>
      <c r="G412" s="143" t="s">
        <v>250</v>
      </c>
      <c r="H412" s="144">
        <v>204.9</v>
      </c>
      <c r="I412" s="145"/>
      <c r="J412" s="146">
        <f>ROUND(I412*H412,2)</f>
        <v>0</v>
      </c>
      <c r="K412" s="142" t="s">
        <v>135</v>
      </c>
      <c r="L412" s="31"/>
      <c r="M412" s="147" t="s">
        <v>3</v>
      </c>
      <c r="N412" s="148" t="s">
        <v>50</v>
      </c>
      <c r="O412" s="50"/>
      <c r="P412" s="149">
        <f>O412*H412</f>
        <v>0</v>
      </c>
      <c r="Q412" s="149">
        <v>0</v>
      </c>
      <c r="R412" s="149">
        <f>Q412*H412</f>
        <v>0</v>
      </c>
      <c r="S412" s="149">
        <v>0</v>
      </c>
      <c r="T412" s="150">
        <f>S412*H412</f>
        <v>0</v>
      </c>
      <c r="AR412" s="17" t="s">
        <v>168</v>
      </c>
      <c r="AT412" s="17" t="s">
        <v>131</v>
      </c>
      <c r="AU412" s="17" t="s">
        <v>87</v>
      </c>
      <c r="AY412" s="17" t="s">
        <v>128</v>
      </c>
      <c r="BE412" s="151">
        <f>IF(N412="základní",J412,0)</f>
        <v>0</v>
      </c>
      <c r="BF412" s="151">
        <f>IF(N412="snížená",J412,0)</f>
        <v>0</v>
      </c>
      <c r="BG412" s="151">
        <f>IF(N412="zákl. přenesená",J412,0)</f>
        <v>0</v>
      </c>
      <c r="BH412" s="151">
        <f>IF(N412="sníž. přenesená",J412,0)</f>
        <v>0</v>
      </c>
      <c r="BI412" s="151">
        <f>IF(N412="nulová",J412,0)</f>
        <v>0</v>
      </c>
      <c r="BJ412" s="17" t="s">
        <v>22</v>
      </c>
      <c r="BK412" s="151">
        <f>ROUND(I412*H412,2)</f>
        <v>0</v>
      </c>
      <c r="BL412" s="17" t="s">
        <v>168</v>
      </c>
      <c r="BM412" s="17" t="s">
        <v>511</v>
      </c>
    </row>
    <row r="413" spans="2:65" s="11" customFormat="1">
      <c r="B413" s="155"/>
      <c r="D413" s="152" t="s">
        <v>142</v>
      </c>
      <c r="E413" s="156" t="s">
        <v>3</v>
      </c>
      <c r="F413" s="157" t="s">
        <v>441</v>
      </c>
      <c r="H413" s="156" t="s">
        <v>3</v>
      </c>
      <c r="I413" s="158"/>
      <c r="L413" s="155"/>
      <c r="M413" s="159"/>
      <c r="N413" s="160"/>
      <c r="O413" s="160"/>
      <c r="P413" s="160"/>
      <c r="Q413" s="160"/>
      <c r="R413" s="160"/>
      <c r="S413" s="160"/>
      <c r="T413" s="161"/>
      <c r="AT413" s="156" t="s">
        <v>142</v>
      </c>
      <c r="AU413" s="156" t="s">
        <v>87</v>
      </c>
      <c r="AV413" s="11" t="s">
        <v>22</v>
      </c>
      <c r="AW413" s="11" t="s">
        <v>41</v>
      </c>
      <c r="AX413" s="11" t="s">
        <v>79</v>
      </c>
      <c r="AY413" s="156" t="s">
        <v>128</v>
      </c>
    </row>
    <row r="414" spans="2:65" s="11" customFormat="1">
      <c r="B414" s="155"/>
      <c r="D414" s="152" t="s">
        <v>142</v>
      </c>
      <c r="E414" s="156" t="s">
        <v>3</v>
      </c>
      <c r="F414" s="157" t="s">
        <v>455</v>
      </c>
      <c r="H414" s="156" t="s">
        <v>3</v>
      </c>
      <c r="I414" s="158"/>
      <c r="L414" s="155"/>
      <c r="M414" s="159"/>
      <c r="N414" s="160"/>
      <c r="O414" s="160"/>
      <c r="P414" s="160"/>
      <c r="Q414" s="160"/>
      <c r="R414" s="160"/>
      <c r="S414" s="160"/>
      <c r="T414" s="161"/>
      <c r="AT414" s="156" t="s">
        <v>142</v>
      </c>
      <c r="AU414" s="156" t="s">
        <v>87</v>
      </c>
      <c r="AV414" s="11" t="s">
        <v>22</v>
      </c>
      <c r="AW414" s="11" t="s">
        <v>41</v>
      </c>
      <c r="AX414" s="11" t="s">
        <v>79</v>
      </c>
      <c r="AY414" s="156" t="s">
        <v>128</v>
      </c>
    </row>
    <row r="415" spans="2:65" s="11" customFormat="1">
      <c r="B415" s="155"/>
      <c r="D415" s="152" t="s">
        <v>142</v>
      </c>
      <c r="E415" s="156" t="s">
        <v>3</v>
      </c>
      <c r="F415" s="157" t="s">
        <v>456</v>
      </c>
      <c r="H415" s="156" t="s">
        <v>3</v>
      </c>
      <c r="I415" s="158"/>
      <c r="L415" s="155"/>
      <c r="M415" s="159"/>
      <c r="N415" s="160"/>
      <c r="O415" s="160"/>
      <c r="P415" s="160"/>
      <c r="Q415" s="160"/>
      <c r="R415" s="160"/>
      <c r="S415" s="160"/>
      <c r="T415" s="161"/>
      <c r="AT415" s="156" t="s">
        <v>142</v>
      </c>
      <c r="AU415" s="156" t="s">
        <v>87</v>
      </c>
      <c r="AV415" s="11" t="s">
        <v>22</v>
      </c>
      <c r="AW415" s="11" t="s">
        <v>41</v>
      </c>
      <c r="AX415" s="11" t="s">
        <v>79</v>
      </c>
      <c r="AY415" s="156" t="s">
        <v>128</v>
      </c>
    </row>
    <row r="416" spans="2:65" s="12" customFormat="1">
      <c r="B416" s="162"/>
      <c r="D416" s="152" t="s">
        <v>142</v>
      </c>
      <c r="E416" s="163" t="s">
        <v>3</v>
      </c>
      <c r="F416" s="164" t="s">
        <v>457</v>
      </c>
      <c r="H416" s="165">
        <v>9.6999999999999993</v>
      </c>
      <c r="I416" s="166"/>
      <c r="L416" s="162"/>
      <c r="M416" s="167"/>
      <c r="N416" s="168"/>
      <c r="O416" s="168"/>
      <c r="P416" s="168"/>
      <c r="Q416" s="168"/>
      <c r="R416" s="168"/>
      <c r="S416" s="168"/>
      <c r="T416" s="169"/>
      <c r="AT416" s="163" t="s">
        <v>142</v>
      </c>
      <c r="AU416" s="163" t="s">
        <v>87</v>
      </c>
      <c r="AV416" s="12" t="s">
        <v>87</v>
      </c>
      <c r="AW416" s="12" t="s">
        <v>41</v>
      </c>
      <c r="AX416" s="12" t="s">
        <v>79</v>
      </c>
      <c r="AY416" s="163" t="s">
        <v>128</v>
      </c>
    </row>
    <row r="417" spans="2:51" s="11" customFormat="1">
      <c r="B417" s="155"/>
      <c r="D417" s="152" t="s">
        <v>142</v>
      </c>
      <c r="E417" s="156" t="s">
        <v>3</v>
      </c>
      <c r="F417" s="157" t="s">
        <v>442</v>
      </c>
      <c r="H417" s="156" t="s">
        <v>3</v>
      </c>
      <c r="I417" s="158"/>
      <c r="L417" s="155"/>
      <c r="M417" s="159"/>
      <c r="N417" s="160"/>
      <c r="O417" s="160"/>
      <c r="P417" s="160"/>
      <c r="Q417" s="160"/>
      <c r="R417" s="160"/>
      <c r="S417" s="160"/>
      <c r="T417" s="161"/>
      <c r="AT417" s="156" t="s">
        <v>142</v>
      </c>
      <c r="AU417" s="156" t="s">
        <v>87</v>
      </c>
      <c r="AV417" s="11" t="s">
        <v>22</v>
      </c>
      <c r="AW417" s="11" t="s">
        <v>41</v>
      </c>
      <c r="AX417" s="11" t="s">
        <v>79</v>
      </c>
      <c r="AY417" s="156" t="s">
        <v>128</v>
      </c>
    </row>
    <row r="418" spans="2:51" s="11" customFormat="1">
      <c r="B418" s="155"/>
      <c r="D418" s="152" t="s">
        <v>142</v>
      </c>
      <c r="E418" s="156" t="s">
        <v>3</v>
      </c>
      <c r="F418" s="157" t="s">
        <v>443</v>
      </c>
      <c r="H418" s="156" t="s">
        <v>3</v>
      </c>
      <c r="I418" s="158"/>
      <c r="L418" s="155"/>
      <c r="M418" s="159"/>
      <c r="N418" s="160"/>
      <c r="O418" s="160"/>
      <c r="P418" s="160"/>
      <c r="Q418" s="160"/>
      <c r="R418" s="160"/>
      <c r="S418" s="160"/>
      <c r="T418" s="161"/>
      <c r="AT418" s="156" t="s">
        <v>142</v>
      </c>
      <c r="AU418" s="156" t="s">
        <v>87</v>
      </c>
      <c r="AV418" s="11" t="s">
        <v>22</v>
      </c>
      <c r="AW418" s="11" t="s">
        <v>41</v>
      </c>
      <c r="AX418" s="11" t="s">
        <v>79</v>
      </c>
      <c r="AY418" s="156" t="s">
        <v>128</v>
      </c>
    </row>
    <row r="419" spans="2:51" s="12" customFormat="1">
      <c r="B419" s="162"/>
      <c r="D419" s="152" t="s">
        <v>142</v>
      </c>
      <c r="E419" s="163" t="s">
        <v>3</v>
      </c>
      <c r="F419" s="164" t="s">
        <v>458</v>
      </c>
      <c r="H419" s="165">
        <v>21.15</v>
      </c>
      <c r="I419" s="166"/>
      <c r="L419" s="162"/>
      <c r="M419" s="167"/>
      <c r="N419" s="168"/>
      <c r="O419" s="168"/>
      <c r="P419" s="168"/>
      <c r="Q419" s="168"/>
      <c r="R419" s="168"/>
      <c r="S419" s="168"/>
      <c r="T419" s="169"/>
      <c r="AT419" s="163" t="s">
        <v>142</v>
      </c>
      <c r="AU419" s="163" t="s">
        <v>87</v>
      </c>
      <c r="AV419" s="12" t="s">
        <v>87</v>
      </c>
      <c r="AW419" s="12" t="s">
        <v>41</v>
      </c>
      <c r="AX419" s="12" t="s">
        <v>79</v>
      </c>
      <c r="AY419" s="163" t="s">
        <v>128</v>
      </c>
    </row>
    <row r="420" spans="2:51" s="11" customFormat="1">
      <c r="B420" s="155"/>
      <c r="D420" s="152" t="s">
        <v>142</v>
      </c>
      <c r="E420" s="156" t="s">
        <v>3</v>
      </c>
      <c r="F420" s="157" t="s">
        <v>444</v>
      </c>
      <c r="H420" s="156" t="s">
        <v>3</v>
      </c>
      <c r="I420" s="158"/>
      <c r="L420" s="155"/>
      <c r="M420" s="159"/>
      <c r="N420" s="160"/>
      <c r="O420" s="160"/>
      <c r="P420" s="160"/>
      <c r="Q420" s="160"/>
      <c r="R420" s="160"/>
      <c r="S420" s="160"/>
      <c r="T420" s="161"/>
      <c r="AT420" s="156" t="s">
        <v>142</v>
      </c>
      <c r="AU420" s="156" t="s">
        <v>87</v>
      </c>
      <c r="AV420" s="11" t="s">
        <v>22</v>
      </c>
      <c r="AW420" s="11" t="s">
        <v>41</v>
      </c>
      <c r="AX420" s="11" t="s">
        <v>79</v>
      </c>
      <c r="AY420" s="156" t="s">
        <v>128</v>
      </c>
    </row>
    <row r="421" spans="2:51" s="11" customFormat="1">
      <c r="B421" s="155"/>
      <c r="D421" s="152" t="s">
        <v>142</v>
      </c>
      <c r="E421" s="156" t="s">
        <v>3</v>
      </c>
      <c r="F421" s="157" t="s">
        <v>445</v>
      </c>
      <c r="H421" s="156" t="s">
        <v>3</v>
      </c>
      <c r="I421" s="158"/>
      <c r="L421" s="155"/>
      <c r="M421" s="159"/>
      <c r="N421" s="160"/>
      <c r="O421" s="160"/>
      <c r="P421" s="160"/>
      <c r="Q421" s="160"/>
      <c r="R421" s="160"/>
      <c r="S421" s="160"/>
      <c r="T421" s="161"/>
      <c r="AT421" s="156" t="s">
        <v>142</v>
      </c>
      <c r="AU421" s="156" t="s">
        <v>87</v>
      </c>
      <c r="AV421" s="11" t="s">
        <v>22</v>
      </c>
      <c r="AW421" s="11" t="s">
        <v>41</v>
      </c>
      <c r="AX421" s="11" t="s">
        <v>79</v>
      </c>
      <c r="AY421" s="156" t="s">
        <v>128</v>
      </c>
    </row>
    <row r="422" spans="2:51" s="12" customFormat="1">
      <c r="B422" s="162"/>
      <c r="D422" s="152" t="s">
        <v>142</v>
      </c>
      <c r="E422" s="163" t="s">
        <v>3</v>
      </c>
      <c r="F422" s="164" t="s">
        <v>459</v>
      </c>
      <c r="H422" s="165">
        <v>15.85</v>
      </c>
      <c r="I422" s="166"/>
      <c r="L422" s="162"/>
      <c r="M422" s="167"/>
      <c r="N422" s="168"/>
      <c r="O422" s="168"/>
      <c r="P422" s="168"/>
      <c r="Q422" s="168"/>
      <c r="R422" s="168"/>
      <c r="S422" s="168"/>
      <c r="T422" s="169"/>
      <c r="AT422" s="163" t="s">
        <v>142</v>
      </c>
      <c r="AU422" s="163" t="s">
        <v>87</v>
      </c>
      <c r="AV422" s="12" t="s">
        <v>87</v>
      </c>
      <c r="AW422" s="12" t="s">
        <v>41</v>
      </c>
      <c r="AX422" s="12" t="s">
        <v>79</v>
      </c>
      <c r="AY422" s="163" t="s">
        <v>128</v>
      </c>
    </row>
    <row r="423" spans="2:51" s="11" customFormat="1">
      <c r="B423" s="155"/>
      <c r="D423" s="152" t="s">
        <v>142</v>
      </c>
      <c r="E423" s="156" t="s">
        <v>3</v>
      </c>
      <c r="F423" s="157" t="s">
        <v>446</v>
      </c>
      <c r="H423" s="156" t="s">
        <v>3</v>
      </c>
      <c r="I423" s="158"/>
      <c r="L423" s="155"/>
      <c r="M423" s="159"/>
      <c r="N423" s="160"/>
      <c r="O423" s="160"/>
      <c r="P423" s="160"/>
      <c r="Q423" s="160"/>
      <c r="R423" s="160"/>
      <c r="S423" s="160"/>
      <c r="T423" s="161"/>
      <c r="AT423" s="156" t="s">
        <v>142</v>
      </c>
      <c r="AU423" s="156" t="s">
        <v>87</v>
      </c>
      <c r="AV423" s="11" t="s">
        <v>22</v>
      </c>
      <c r="AW423" s="11" t="s">
        <v>41</v>
      </c>
      <c r="AX423" s="11" t="s">
        <v>79</v>
      </c>
      <c r="AY423" s="156" t="s">
        <v>128</v>
      </c>
    </row>
    <row r="424" spans="2:51" s="12" customFormat="1">
      <c r="B424" s="162"/>
      <c r="D424" s="152" t="s">
        <v>142</v>
      </c>
      <c r="E424" s="163" t="s">
        <v>3</v>
      </c>
      <c r="F424" s="164" t="s">
        <v>460</v>
      </c>
      <c r="H424" s="165">
        <v>13.5</v>
      </c>
      <c r="I424" s="166"/>
      <c r="L424" s="162"/>
      <c r="M424" s="167"/>
      <c r="N424" s="168"/>
      <c r="O424" s="168"/>
      <c r="P424" s="168"/>
      <c r="Q424" s="168"/>
      <c r="R424" s="168"/>
      <c r="S424" s="168"/>
      <c r="T424" s="169"/>
      <c r="AT424" s="163" t="s">
        <v>142</v>
      </c>
      <c r="AU424" s="163" t="s">
        <v>87</v>
      </c>
      <c r="AV424" s="12" t="s">
        <v>87</v>
      </c>
      <c r="AW424" s="12" t="s">
        <v>41</v>
      </c>
      <c r="AX424" s="12" t="s">
        <v>79</v>
      </c>
      <c r="AY424" s="163" t="s">
        <v>128</v>
      </c>
    </row>
    <row r="425" spans="2:51" s="11" customFormat="1">
      <c r="B425" s="155"/>
      <c r="D425" s="152" t="s">
        <v>142</v>
      </c>
      <c r="E425" s="156" t="s">
        <v>3</v>
      </c>
      <c r="F425" s="157" t="s">
        <v>447</v>
      </c>
      <c r="H425" s="156" t="s">
        <v>3</v>
      </c>
      <c r="I425" s="158"/>
      <c r="L425" s="155"/>
      <c r="M425" s="159"/>
      <c r="N425" s="160"/>
      <c r="O425" s="160"/>
      <c r="P425" s="160"/>
      <c r="Q425" s="160"/>
      <c r="R425" s="160"/>
      <c r="S425" s="160"/>
      <c r="T425" s="161"/>
      <c r="AT425" s="156" t="s">
        <v>142</v>
      </c>
      <c r="AU425" s="156" t="s">
        <v>87</v>
      </c>
      <c r="AV425" s="11" t="s">
        <v>22</v>
      </c>
      <c r="AW425" s="11" t="s">
        <v>41</v>
      </c>
      <c r="AX425" s="11" t="s">
        <v>79</v>
      </c>
      <c r="AY425" s="156" t="s">
        <v>128</v>
      </c>
    </row>
    <row r="426" spans="2:51" s="12" customFormat="1">
      <c r="B426" s="162"/>
      <c r="D426" s="152" t="s">
        <v>142</v>
      </c>
      <c r="E426" s="163" t="s">
        <v>3</v>
      </c>
      <c r="F426" s="164" t="s">
        <v>461</v>
      </c>
      <c r="H426" s="165">
        <v>32.5</v>
      </c>
      <c r="I426" s="166"/>
      <c r="L426" s="162"/>
      <c r="M426" s="167"/>
      <c r="N426" s="168"/>
      <c r="O426" s="168"/>
      <c r="P426" s="168"/>
      <c r="Q426" s="168"/>
      <c r="R426" s="168"/>
      <c r="S426" s="168"/>
      <c r="T426" s="169"/>
      <c r="AT426" s="163" t="s">
        <v>142</v>
      </c>
      <c r="AU426" s="163" t="s">
        <v>87</v>
      </c>
      <c r="AV426" s="12" t="s">
        <v>87</v>
      </c>
      <c r="AW426" s="12" t="s">
        <v>41</v>
      </c>
      <c r="AX426" s="12" t="s">
        <v>79</v>
      </c>
      <c r="AY426" s="163" t="s">
        <v>128</v>
      </c>
    </row>
    <row r="427" spans="2:51" s="11" customFormat="1">
      <c r="B427" s="155"/>
      <c r="D427" s="152" t="s">
        <v>142</v>
      </c>
      <c r="E427" s="156" t="s">
        <v>3</v>
      </c>
      <c r="F427" s="157" t="s">
        <v>448</v>
      </c>
      <c r="H427" s="156" t="s">
        <v>3</v>
      </c>
      <c r="I427" s="158"/>
      <c r="L427" s="155"/>
      <c r="M427" s="159"/>
      <c r="N427" s="160"/>
      <c r="O427" s="160"/>
      <c r="P427" s="160"/>
      <c r="Q427" s="160"/>
      <c r="R427" s="160"/>
      <c r="S427" s="160"/>
      <c r="T427" s="161"/>
      <c r="AT427" s="156" t="s">
        <v>142</v>
      </c>
      <c r="AU427" s="156" t="s">
        <v>87</v>
      </c>
      <c r="AV427" s="11" t="s">
        <v>22</v>
      </c>
      <c r="AW427" s="11" t="s">
        <v>41</v>
      </c>
      <c r="AX427" s="11" t="s">
        <v>79</v>
      </c>
      <c r="AY427" s="156" t="s">
        <v>128</v>
      </c>
    </row>
    <row r="428" spans="2:51" s="12" customFormat="1">
      <c r="B428" s="162"/>
      <c r="D428" s="152" t="s">
        <v>142</v>
      </c>
      <c r="E428" s="163" t="s">
        <v>3</v>
      </c>
      <c r="F428" s="164" t="s">
        <v>462</v>
      </c>
      <c r="H428" s="165">
        <v>15.2</v>
      </c>
      <c r="I428" s="166"/>
      <c r="L428" s="162"/>
      <c r="M428" s="167"/>
      <c r="N428" s="168"/>
      <c r="O428" s="168"/>
      <c r="P428" s="168"/>
      <c r="Q428" s="168"/>
      <c r="R428" s="168"/>
      <c r="S428" s="168"/>
      <c r="T428" s="169"/>
      <c r="AT428" s="163" t="s">
        <v>142</v>
      </c>
      <c r="AU428" s="163" t="s">
        <v>87</v>
      </c>
      <c r="AV428" s="12" t="s">
        <v>87</v>
      </c>
      <c r="AW428" s="12" t="s">
        <v>41</v>
      </c>
      <c r="AX428" s="12" t="s">
        <v>79</v>
      </c>
      <c r="AY428" s="163" t="s">
        <v>128</v>
      </c>
    </row>
    <row r="429" spans="2:51" s="11" customFormat="1">
      <c r="B429" s="155"/>
      <c r="D429" s="152" t="s">
        <v>142</v>
      </c>
      <c r="E429" s="156" t="s">
        <v>3</v>
      </c>
      <c r="F429" s="157" t="s">
        <v>449</v>
      </c>
      <c r="H429" s="156" t="s">
        <v>3</v>
      </c>
      <c r="I429" s="158"/>
      <c r="L429" s="155"/>
      <c r="M429" s="159"/>
      <c r="N429" s="160"/>
      <c r="O429" s="160"/>
      <c r="P429" s="160"/>
      <c r="Q429" s="160"/>
      <c r="R429" s="160"/>
      <c r="S429" s="160"/>
      <c r="T429" s="161"/>
      <c r="AT429" s="156" t="s">
        <v>142</v>
      </c>
      <c r="AU429" s="156" t="s">
        <v>87</v>
      </c>
      <c r="AV429" s="11" t="s">
        <v>22</v>
      </c>
      <c r="AW429" s="11" t="s">
        <v>41</v>
      </c>
      <c r="AX429" s="11" t="s">
        <v>79</v>
      </c>
      <c r="AY429" s="156" t="s">
        <v>128</v>
      </c>
    </row>
    <row r="430" spans="2:51" s="12" customFormat="1">
      <c r="B430" s="162"/>
      <c r="D430" s="152" t="s">
        <v>142</v>
      </c>
      <c r="E430" s="163" t="s">
        <v>3</v>
      </c>
      <c r="F430" s="164" t="s">
        <v>463</v>
      </c>
      <c r="H430" s="165">
        <v>32.25</v>
      </c>
      <c r="I430" s="166"/>
      <c r="L430" s="162"/>
      <c r="M430" s="167"/>
      <c r="N430" s="168"/>
      <c r="O430" s="168"/>
      <c r="P430" s="168"/>
      <c r="Q430" s="168"/>
      <c r="R430" s="168"/>
      <c r="S430" s="168"/>
      <c r="T430" s="169"/>
      <c r="AT430" s="163" t="s">
        <v>142</v>
      </c>
      <c r="AU430" s="163" t="s">
        <v>87</v>
      </c>
      <c r="AV430" s="12" t="s">
        <v>87</v>
      </c>
      <c r="AW430" s="12" t="s">
        <v>41</v>
      </c>
      <c r="AX430" s="12" t="s">
        <v>79</v>
      </c>
      <c r="AY430" s="163" t="s">
        <v>128</v>
      </c>
    </row>
    <row r="431" spans="2:51" s="11" customFormat="1">
      <c r="B431" s="155"/>
      <c r="D431" s="152" t="s">
        <v>142</v>
      </c>
      <c r="E431" s="156" t="s">
        <v>3</v>
      </c>
      <c r="F431" s="157" t="s">
        <v>450</v>
      </c>
      <c r="H431" s="156" t="s">
        <v>3</v>
      </c>
      <c r="I431" s="158"/>
      <c r="L431" s="155"/>
      <c r="M431" s="159"/>
      <c r="N431" s="160"/>
      <c r="O431" s="160"/>
      <c r="P431" s="160"/>
      <c r="Q431" s="160"/>
      <c r="R431" s="160"/>
      <c r="S431" s="160"/>
      <c r="T431" s="161"/>
      <c r="AT431" s="156" t="s">
        <v>142</v>
      </c>
      <c r="AU431" s="156" t="s">
        <v>87</v>
      </c>
      <c r="AV431" s="11" t="s">
        <v>22</v>
      </c>
      <c r="AW431" s="11" t="s">
        <v>41</v>
      </c>
      <c r="AX431" s="11" t="s">
        <v>79</v>
      </c>
      <c r="AY431" s="156" t="s">
        <v>128</v>
      </c>
    </row>
    <row r="432" spans="2:51" s="12" customFormat="1">
      <c r="B432" s="162"/>
      <c r="D432" s="152" t="s">
        <v>142</v>
      </c>
      <c r="E432" s="163" t="s">
        <v>3</v>
      </c>
      <c r="F432" s="164" t="s">
        <v>464</v>
      </c>
      <c r="H432" s="165">
        <v>22.75</v>
      </c>
      <c r="I432" s="166"/>
      <c r="L432" s="162"/>
      <c r="M432" s="167"/>
      <c r="N432" s="168"/>
      <c r="O432" s="168"/>
      <c r="P432" s="168"/>
      <c r="Q432" s="168"/>
      <c r="R432" s="168"/>
      <c r="S432" s="168"/>
      <c r="T432" s="169"/>
      <c r="AT432" s="163" t="s">
        <v>142</v>
      </c>
      <c r="AU432" s="163" t="s">
        <v>87</v>
      </c>
      <c r="AV432" s="12" t="s">
        <v>87</v>
      </c>
      <c r="AW432" s="12" t="s">
        <v>41</v>
      </c>
      <c r="AX432" s="12" t="s">
        <v>79</v>
      </c>
      <c r="AY432" s="163" t="s">
        <v>128</v>
      </c>
    </row>
    <row r="433" spans="2:65" s="11" customFormat="1">
      <c r="B433" s="155"/>
      <c r="D433" s="152" t="s">
        <v>142</v>
      </c>
      <c r="E433" s="156" t="s">
        <v>3</v>
      </c>
      <c r="F433" s="157" t="s">
        <v>451</v>
      </c>
      <c r="H433" s="156" t="s">
        <v>3</v>
      </c>
      <c r="I433" s="158"/>
      <c r="L433" s="155"/>
      <c r="M433" s="159"/>
      <c r="N433" s="160"/>
      <c r="O433" s="160"/>
      <c r="P433" s="160"/>
      <c r="Q433" s="160"/>
      <c r="R433" s="160"/>
      <c r="S433" s="160"/>
      <c r="T433" s="161"/>
      <c r="AT433" s="156" t="s">
        <v>142</v>
      </c>
      <c r="AU433" s="156" t="s">
        <v>87</v>
      </c>
      <c r="AV433" s="11" t="s">
        <v>22</v>
      </c>
      <c r="AW433" s="11" t="s">
        <v>41</v>
      </c>
      <c r="AX433" s="11" t="s">
        <v>79</v>
      </c>
      <c r="AY433" s="156" t="s">
        <v>128</v>
      </c>
    </row>
    <row r="434" spans="2:65" s="12" customFormat="1">
      <c r="B434" s="162"/>
      <c r="D434" s="152" t="s">
        <v>142</v>
      </c>
      <c r="E434" s="163" t="s">
        <v>3</v>
      </c>
      <c r="F434" s="164" t="s">
        <v>465</v>
      </c>
      <c r="H434" s="165">
        <v>42</v>
      </c>
      <c r="I434" s="166"/>
      <c r="L434" s="162"/>
      <c r="M434" s="167"/>
      <c r="N434" s="168"/>
      <c r="O434" s="168"/>
      <c r="P434" s="168"/>
      <c r="Q434" s="168"/>
      <c r="R434" s="168"/>
      <c r="S434" s="168"/>
      <c r="T434" s="169"/>
      <c r="AT434" s="163" t="s">
        <v>142</v>
      </c>
      <c r="AU434" s="163" t="s">
        <v>87</v>
      </c>
      <c r="AV434" s="12" t="s">
        <v>87</v>
      </c>
      <c r="AW434" s="12" t="s">
        <v>41</v>
      </c>
      <c r="AX434" s="12" t="s">
        <v>79</v>
      </c>
      <c r="AY434" s="163" t="s">
        <v>128</v>
      </c>
    </row>
    <row r="435" spans="2:65" s="13" customFormat="1">
      <c r="B435" s="170"/>
      <c r="D435" s="152" t="s">
        <v>142</v>
      </c>
      <c r="E435" s="171" t="s">
        <v>3</v>
      </c>
      <c r="F435" s="172" t="s">
        <v>145</v>
      </c>
      <c r="H435" s="173">
        <v>204.9</v>
      </c>
      <c r="I435" s="174"/>
      <c r="L435" s="170"/>
      <c r="M435" s="175"/>
      <c r="N435" s="176"/>
      <c r="O435" s="176"/>
      <c r="P435" s="176"/>
      <c r="Q435" s="176"/>
      <c r="R435" s="176"/>
      <c r="S435" s="176"/>
      <c r="T435" s="177"/>
      <c r="AT435" s="171" t="s">
        <v>142</v>
      </c>
      <c r="AU435" s="171" t="s">
        <v>87</v>
      </c>
      <c r="AV435" s="13" t="s">
        <v>93</v>
      </c>
      <c r="AW435" s="13" t="s">
        <v>41</v>
      </c>
      <c r="AX435" s="13" t="s">
        <v>22</v>
      </c>
      <c r="AY435" s="171" t="s">
        <v>128</v>
      </c>
    </row>
    <row r="436" spans="2:65" s="1" customFormat="1" ht="22.5" customHeight="1">
      <c r="B436" s="139"/>
      <c r="C436" s="140" t="s">
        <v>343</v>
      </c>
      <c r="D436" s="140" t="s">
        <v>131</v>
      </c>
      <c r="E436" s="141" t="s">
        <v>404</v>
      </c>
      <c r="F436" s="142" t="s">
        <v>405</v>
      </c>
      <c r="G436" s="143" t="s">
        <v>134</v>
      </c>
      <c r="H436" s="144">
        <v>2.399</v>
      </c>
      <c r="I436" s="145"/>
      <c r="J436" s="146">
        <f>ROUND(I436*H436,2)</f>
        <v>0</v>
      </c>
      <c r="K436" s="142" t="s">
        <v>135</v>
      </c>
      <c r="L436" s="31"/>
      <c r="M436" s="147" t="s">
        <v>3</v>
      </c>
      <c r="N436" s="148" t="s">
        <v>50</v>
      </c>
      <c r="O436" s="50"/>
      <c r="P436" s="149">
        <f>O436*H436</f>
        <v>0</v>
      </c>
      <c r="Q436" s="149">
        <v>0</v>
      </c>
      <c r="R436" s="149">
        <f>Q436*H436</f>
        <v>0</v>
      </c>
      <c r="S436" s="149">
        <v>0</v>
      </c>
      <c r="T436" s="150">
        <f>S436*H436</f>
        <v>0</v>
      </c>
      <c r="AR436" s="17" t="s">
        <v>168</v>
      </c>
      <c r="AT436" s="17" t="s">
        <v>131</v>
      </c>
      <c r="AU436" s="17" t="s">
        <v>87</v>
      </c>
      <c r="AY436" s="17" t="s">
        <v>128</v>
      </c>
      <c r="BE436" s="151">
        <f>IF(N436="základní",J436,0)</f>
        <v>0</v>
      </c>
      <c r="BF436" s="151">
        <f>IF(N436="snížená",J436,0)</f>
        <v>0</v>
      </c>
      <c r="BG436" s="151">
        <f>IF(N436="zákl. přenesená",J436,0)</f>
        <v>0</v>
      </c>
      <c r="BH436" s="151">
        <f>IF(N436="sníž. přenesená",J436,0)</f>
        <v>0</v>
      </c>
      <c r="BI436" s="151">
        <f>IF(N436="nulová",J436,0)</f>
        <v>0</v>
      </c>
      <c r="BJ436" s="17" t="s">
        <v>22</v>
      </c>
      <c r="BK436" s="151">
        <f>ROUND(I436*H436,2)</f>
        <v>0</v>
      </c>
      <c r="BL436" s="17" t="s">
        <v>168</v>
      </c>
      <c r="BM436" s="17" t="s">
        <v>512</v>
      </c>
    </row>
    <row r="437" spans="2:65" s="1" customFormat="1" ht="86.4">
      <c r="B437" s="31"/>
      <c r="D437" s="152" t="s">
        <v>137</v>
      </c>
      <c r="F437" s="153" t="s">
        <v>407</v>
      </c>
      <c r="I437" s="85"/>
      <c r="L437" s="31"/>
      <c r="M437" s="154"/>
      <c r="N437" s="50"/>
      <c r="O437" s="50"/>
      <c r="P437" s="50"/>
      <c r="Q437" s="50"/>
      <c r="R437" s="50"/>
      <c r="S437" s="50"/>
      <c r="T437" s="51"/>
      <c r="AT437" s="17" t="s">
        <v>137</v>
      </c>
      <c r="AU437" s="17" t="s">
        <v>87</v>
      </c>
    </row>
    <row r="438" spans="2:65" s="1" customFormat="1" ht="22.5" customHeight="1">
      <c r="B438" s="139"/>
      <c r="C438" s="140" t="s">
        <v>347</v>
      </c>
      <c r="D438" s="140" t="s">
        <v>131</v>
      </c>
      <c r="E438" s="141" t="s">
        <v>409</v>
      </c>
      <c r="F438" s="142" t="s">
        <v>410</v>
      </c>
      <c r="G438" s="143" t="s">
        <v>134</v>
      </c>
      <c r="H438" s="144">
        <v>2.399</v>
      </c>
      <c r="I438" s="145"/>
      <c r="J438" s="146">
        <f>ROUND(I438*H438,2)</f>
        <v>0</v>
      </c>
      <c r="K438" s="142" t="s">
        <v>135</v>
      </c>
      <c r="L438" s="31"/>
      <c r="M438" s="147" t="s">
        <v>3</v>
      </c>
      <c r="N438" s="148" t="s">
        <v>50</v>
      </c>
      <c r="O438" s="50"/>
      <c r="P438" s="149">
        <f>O438*H438</f>
        <v>0</v>
      </c>
      <c r="Q438" s="149">
        <v>0</v>
      </c>
      <c r="R438" s="149">
        <f>Q438*H438</f>
        <v>0</v>
      </c>
      <c r="S438" s="149">
        <v>0</v>
      </c>
      <c r="T438" s="150">
        <f>S438*H438</f>
        <v>0</v>
      </c>
      <c r="AR438" s="17" t="s">
        <v>168</v>
      </c>
      <c r="AT438" s="17" t="s">
        <v>131</v>
      </c>
      <c r="AU438" s="17" t="s">
        <v>87</v>
      </c>
      <c r="AY438" s="17" t="s">
        <v>128</v>
      </c>
      <c r="BE438" s="151">
        <f>IF(N438="základní",J438,0)</f>
        <v>0</v>
      </c>
      <c r="BF438" s="151">
        <f>IF(N438="snížená",J438,0)</f>
        <v>0</v>
      </c>
      <c r="BG438" s="151">
        <f>IF(N438="zákl. přenesená",J438,0)</f>
        <v>0</v>
      </c>
      <c r="BH438" s="151">
        <f>IF(N438="sníž. přenesená",J438,0)</f>
        <v>0</v>
      </c>
      <c r="BI438" s="151">
        <f>IF(N438="nulová",J438,0)</f>
        <v>0</v>
      </c>
      <c r="BJ438" s="17" t="s">
        <v>22</v>
      </c>
      <c r="BK438" s="151">
        <f>ROUND(I438*H438,2)</f>
        <v>0</v>
      </c>
      <c r="BL438" s="17" t="s">
        <v>168</v>
      </c>
      <c r="BM438" s="17" t="s">
        <v>513</v>
      </c>
    </row>
    <row r="439" spans="2:65" s="1" customFormat="1" ht="86.4">
      <c r="B439" s="31"/>
      <c r="D439" s="152" t="s">
        <v>137</v>
      </c>
      <c r="F439" s="153" t="s">
        <v>407</v>
      </c>
      <c r="I439" s="85"/>
      <c r="L439" s="31"/>
      <c r="M439" s="154"/>
      <c r="N439" s="50"/>
      <c r="O439" s="50"/>
      <c r="P439" s="50"/>
      <c r="Q439" s="50"/>
      <c r="R439" s="50"/>
      <c r="S439" s="50"/>
      <c r="T439" s="51"/>
      <c r="AT439" s="17" t="s">
        <v>137</v>
      </c>
      <c r="AU439" s="17" t="s">
        <v>87</v>
      </c>
    </row>
    <row r="440" spans="2:65" s="10" customFormat="1" ht="22.95" customHeight="1">
      <c r="B440" s="126"/>
      <c r="D440" s="127" t="s">
        <v>78</v>
      </c>
      <c r="E440" s="137" t="s">
        <v>412</v>
      </c>
      <c r="F440" s="137" t="s">
        <v>413</v>
      </c>
      <c r="I440" s="129"/>
      <c r="J440" s="138">
        <f>BK440</f>
        <v>0</v>
      </c>
      <c r="L440" s="126"/>
      <c r="M440" s="131"/>
      <c r="N440" s="132"/>
      <c r="O440" s="132"/>
      <c r="P440" s="133">
        <f>SUM(P441:P472)</f>
        <v>0</v>
      </c>
      <c r="Q440" s="132"/>
      <c r="R440" s="133">
        <f>SUM(R441:R472)</f>
        <v>0.03</v>
      </c>
      <c r="S440" s="132"/>
      <c r="T440" s="134">
        <f>SUM(T441:T472)</f>
        <v>0</v>
      </c>
      <c r="AR440" s="127" t="s">
        <v>87</v>
      </c>
      <c r="AT440" s="135" t="s">
        <v>78</v>
      </c>
      <c r="AU440" s="135" t="s">
        <v>22</v>
      </c>
      <c r="AY440" s="127" t="s">
        <v>128</v>
      </c>
      <c r="BK440" s="136">
        <f>SUM(BK441:BK472)</f>
        <v>0</v>
      </c>
    </row>
    <row r="441" spans="2:65" s="1" customFormat="1" ht="16.5" customHeight="1">
      <c r="B441" s="139"/>
      <c r="C441" s="140" t="s">
        <v>354</v>
      </c>
      <c r="D441" s="140" t="s">
        <v>131</v>
      </c>
      <c r="E441" s="141" t="s">
        <v>415</v>
      </c>
      <c r="F441" s="142" t="s">
        <v>416</v>
      </c>
      <c r="G441" s="143" t="s">
        <v>167</v>
      </c>
      <c r="H441" s="144">
        <v>60</v>
      </c>
      <c r="I441" s="145"/>
      <c r="J441" s="146">
        <f>ROUND(I441*H441,2)</f>
        <v>0</v>
      </c>
      <c r="K441" s="142" t="s">
        <v>3</v>
      </c>
      <c r="L441" s="31"/>
      <c r="M441" s="147" t="s">
        <v>3</v>
      </c>
      <c r="N441" s="148" t="s">
        <v>50</v>
      </c>
      <c r="O441" s="50"/>
      <c r="P441" s="149">
        <f>O441*H441</f>
        <v>0</v>
      </c>
      <c r="Q441" s="149">
        <v>5.0000000000000001E-4</v>
      </c>
      <c r="R441" s="149">
        <f>Q441*H441</f>
        <v>0.03</v>
      </c>
      <c r="S441" s="149">
        <v>0</v>
      </c>
      <c r="T441" s="150">
        <f>S441*H441</f>
        <v>0</v>
      </c>
      <c r="AR441" s="17" t="s">
        <v>168</v>
      </c>
      <c r="AT441" s="17" t="s">
        <v>131</v>
      </c>
      <c r="AU441" s="17" t="s">
        <v>87</v>
      </c>
      <c r="AY441" s="17" t="s">
        <v>128</v>
      </c>
      <c r="BE441" s="151">
        <f>IF(N441="základní",J441,0)</f>
        <v>0</v>
      </c>
      <c r="BF441" s="151">
        <f>IF(N441="snížená",J441,0)</f>
        <v>0</v>
      </c>
      <c r="BG441" s="151">
        <f>IF(N441="zákl. přenesená",J441,0)</f>
        <v>0</v>
      </c>
      <c r="BH441" s="151">
        <f>IF(N441="sníž. přenesená",J441,0)</f>
        <v>0</v>
      </c>
      <c r="BI441" s="151">
        <f>IF(N441="nulová",J441,0)</f>
        <v>0</v>
      </c>
      <c r="BJ441" s="17" t="s">
        <v>22</v>
      </c>
      <c r="BK441" s="151">
        <f>ROUND(I441*H441,2)</f>
        <v>0</v>
      </c>
      <c r="BL441" s="17" t="s">
        <v>168</v>
      </c>
      <c r="BM441" s="17" t="s">
        <v>514</v>
      </c>
    </row>
    <row r="442" spans="2:65" s="11" customFormat="1">
      <c r="B442" s="155"/>
      <c r="D442" s="152" t="s">
        <v>142</v>
      </c>
      <c r="E442" s="156" t="s">
        <v>3</v>
      </c>
      <c r="F442" s="157" t="s">
        <v>515</v>
      </c>
      <c r="H442" s="156" t="s">
        <v>3</v>
      </c>
      <c r="I442" s="158"/>
      <c r="L442" s="155"/>
      <c r="M442" s="159"/>
      <c r="N442" s="160"/>
      <c r="O442" s="160"/>
      <c r="P442" s="160"/>
      <c r="Q442" s="160"/>
      <c r="R442" s="160"/>
      <c r="S442" s="160"/>
      <c r="T442" s="161"/>
      <c r="AT442" s="156" t="s">
        <v>142</v>
      </c>
      <c r="AU442" s="156" t="s">
        <v>87</v>
      </c>
      <c r="AV442" s="11" t="s">
        <v>22</v>
      </c>
      <c r="AW442" s="11" t="s">
        <v>41</v>
      </c>
      <c r="AX442" s="11" t="s">
        <v>79</v>
      </c>
      <c r="AY442" s="156" t="s">
        <v>128</v>
      </c>
    </row>
    <row r="443" spans="2:65" s="12" customFormat="1">
      <c r="B443" s="162"/>
      <c r="D443" s="152" t="s">
        <v>142</v>
      </c>
      <c r="E443" s="163" t="s">
        <v>3</v>
      </c>
      <c r="F443" s="164" t="s">
        <v>516</v>
      </c>
      <c r="H443" s="165">
        <v>60</v>
      </c>
      <c r="I443" s="166"/>
      <c r="L443" s="162"/>
      <c r="M443" s="167"/>
      <c r="N443" s="168"/>
      <c r="O443" s="168"/>
      <c r="P443" s="168"/>
      <c r="Q443" s="168"/>
      <c r="R443" s="168"/>
      <c r="S443" s="168"/>
      <c r="T443" s="169"/>
      <c r="AT443" s="163" t="s">
        <v>142</v>
      </c>
      <c r="AU443" s="163" t="s">
        <v>87</v>
      </c>
      <c r="AV443" s="12" t="s">
        <v>87</v>
      </c>
      <c r="AW443" s="12" t="s">
        <v>41</v>
      </c>
      <c r="AX443" s="12" t="s">
        <v>79</v>
      </c>
      <c r="AY443" s="163" t="s">
        <v>128</v>
      </c>
    </row>
    <row r="444" spans="2:65" s="13" customFormat="1">
      <c r="B444" s="170"/>
      <c r="D444" s="152" t="s">
        <v>142</v>
      </c>
      <c r="E444" s="171" t="s">
        <v>3</v>
      </c>
      <c r="F444" s="172" t="s">
        <v>145</v>
      </c>
      <c r="H444" s="173">
        <v>60</v>
      </c>
      <c r="I444" s="174"/>
      <c r="L444" s="170"/>
      <c r="M444" s="175"/>
      <c r="N444" s="176"/>
      <c r="O444" s="176"/>
      <c r="P444" s="176"/>
      <c r="Q444" s="176"/>
      <c r="R444" s="176"/>
      <c r="S444" s="176"/>
      <c r="T444" s="177"/>
      <c r="AT444" s="171" t="s">
        <v>142</v>
      </c>
      <c r="AU444" s="171" t="s">
        <v>87</v>
      </c>
      <c r="AV444" s="13" t="s">
        <v>93</v>
      </c>
      <c r="AW444" s="13" t="s">
        <v>41</v>
      </c>
      <c r="AX444" s="13" t="s">
        <v>22</v>
      </c>
      <c r="AY444" s="171" t="s">
        <v>128</v>
      </c>
    </row>
    <row r="445" spans="2:65" s="1" customFormat="1" ht="16.5" customHeight="1">
      <c r="B445" s="139"/>
      <c r="C445" s="140" t="s">
        <v>358</v>
      </c>
      <c r="D445" s="140" t="s">
        <v>131</v>
      </c>
      <c r="E445" s="141" t="s">
        <v>419</v>
      </c>
      <c r="F445" s="142" t="s">
        <v>420</v>
      </c>
      <c r="G445" s="143" t="s">
        <v>250</v>
      </c>
      <c r="H445" s="144">
        <v>204.9</v>
      </c>
      <c r="I445" s="145"/>
      <c r="J445" s="146">
        <f>ROUND(I445*H445,2)</f>
        <v>0</v>
      </c>
      <c r="K445" s="142" t="s">
        <v>135</v>
      </c>
      <c r="L445" s="31"/>
      <c r="M445" s="147" t="s">
        <v>3</v>
      </c>
      <c r="N445" s="148" t="s">
        <v>50</v>
      </c>
      <c r="O445" s="50"/>
      <c r="P445" s="149">
        <f>O445*H445</f>
        <v>0</v>
      </c>
      <c r="Q445" s="149">
        <v>0</v>
      </c>
      <c r="R445" s="149">
        <f>Q445*H445</f>
        <v>0</v>
      </c>
      <c r="S445" s="149">
        <v>0</v>
      </c>
      <c r="T445" s="150">
        <f>S445*H445</f>
        <v>0</v>
      </c>
      <c r="AR445" s="17" t="s">
        <v>168</v>
      </c>
      <c r="AT445" s="17" t="s">
        <v>131</v>
      </c>
      <c r="AU445" s="17" t="s">
        <v>87</v>
      </c>
      <c r="AY445" s="17" t="s">
        <v>128</v>
      </c>
      <c r="BE445" s="151">
        <f>IF(N445="základní",J445,0)</f>
        <v>0</v>
      </c>
      <c r="BF445" s="151">
        <f>IF(N445="snížená",J445,0)</f>
        <v>0</v>
      </c>
      <c r="BG445" s="151">
        <f>IF(N445="zákl. přenesená",J445,0)</f>
        <v>0</v>
      </c>
      <c r="BH445" s="151">
        <f>IF(N445="sníž. přenesená",J445,0)</f>
        <v>0</v>
      </c>
      <c r="BI445" s="151">
        <f>IF(N445="nulová",J445,0)</f>
        <v>0</v>
      </c>
      <c r="BJ445" s="17" t="s">
        <v>22</v>
      </c>
      <c r="BK445" s="151">
        <f>ROUND(I445*H445,2)</f>
        <v>0</v>
      </c>
      <c r="BL445" s="17" t="s">
        <v>168</v>
      </c>
      <c r="BM445" s="17" t="s">
        <v>517</v>
      </c>
    </row>
    <row r="446" spans="2:65" s="11" customFormat="1">
      <c r="B446" s="155"/>
      <c r="D446" s="152" t="s">
        <v>142</v>
      </c>
      <c r="E446" s="156" t="s">
        <v>3</v>
      </c>
      <c r="F446" s="157" t="s">
        <v>441</v>
      </c>
      <c r="H446" s="156" t="s">
        <v>3</v>
      </c>
      <c r="I446" s="158"/>
      <c r="L446" s="155"/>
      <c r="M446" s="159"/>
      <c r="N446" s="160"/>
      <c r="O446" s="160"/>
      <c r="P446" s="160"/>
      <c r="Q446" s="160"/>
      <c r="R446" s="160"/>
      <c r="S446" s="160"/>
      <c r="T446" s="161"/>
      <c r="AT446" s="156" t="s">
        <v>142</v>
      </c>
      <c r="AU446" s="156" t="s">
        <v>87</v>
      </c>
      <c r="AV446" s="11" t="s">
        <v>22</v>
      </c>
      <c r="AW446" s="11" t="s">
        <v>41</v>
      </c>
      <c r="AX446" s="11" t="s">
        <v>79</v>
      </c>
      <c r="AY446" s="156" t="s">
        <v>128</v>
      </c>
    </row>
    <row r="447" spans="2:65" s="11" customFormat="1">
      <c r="B447" s="155"/>
      <c r="D447" s="152" t="s">
        <v>142</v>
      </c>
      <c r="E447" s="156" t="s">
        <v>3</v>
      </c>
      <c r="F447" s="157" t="s">
        <v>455</v>
      </c>
      <c r="H447" s="156" t="s">
        <v>3</v>
      </c>
      <c r="I447" s="158"/>
      <c r="L447" s="155"/>
      <c r="M447" s="159"/>
      <c r="N447" s="160"/>
      <c r="O447" s="160"/>
      <c r="P447" s="160"/>
      <c r="Q447" s="160"/>
      <c r="R447" s="160"/>
      <c r="S447" s="160"/>
      <c r="T447" s="161"/>
      <c r="AT447" s="156" t="s">
        <v>142</v>
      </c>
      <c r="AU447" s="156" t="s">
        <v>87</v>
      </c>
      <c r="AV447" s="11" t="s">
        <v>22</v>
      </c>
      <c r="AW447" s="11" t="s">
        <v>41</v>
      </c>
      <c r="AX447" s="11" t="s">
        <v>79</v>
      </c>
      <c r="AY447" s="156" t="s">
        <v>128</v>
      </c>
    </row>
    <row r="448" spans="2:65" s="11" customFormat="1">
      <c r="B448" s="155"/>
      <c r="D448" s="152" t="s">
        <v>142</v>
      </c>
      <c r="E448" s="156" t="s">
        <v>3</v>
      </c>
      <c r="F448" s="157" t="s">
        <v>456</v>
      </c>
      <c r="H448" s="156" t="s">
        <v>3</v>
      </c>
      <c r="I448" s="158"/>
      <c r="L448" s="155"/>
      <c r="M448" s="159"/>
      <c r="N448" s="160"/>
      <c r="O448" s="160"/>
      <c r="P448" s="160"/>
      <c r="Q448" s="160"/>
      <c r="R448" s="160"/>
      <c r="S448" s="160"/>
      <c r="T448" s="161"/>
      <c r="AT448" s="156" t="s">
        <v>142</v>
      </c>
      <c r="AU448" s="156" t="s">
        <v>87</v>
      </c>
      <c r="AV448" s="11" t="s">
        <v>22</v>
      </c>
      <c r="AW448" s="11" t="s">
        <v>41</v>
      </c>
      <c r="AX448" s="11" t="s">
        <v>79</v>
      </c>
      <c r="AY448" s="156" t="s">
        <v>128</v>
      </c>
    </row>
    <row r="449" spans="2:51" s="12" customFormat="1">
      <c r="B449" s="162"/>
      <c r="D449" s="152" t="s">
        <v>142</v>
      </c>
      <c r="E449" s="163" t="s">
        <v>3</v>
      </c>
      <c r="F449" s="164" t="s">
        <v>457</v>
      </c>
      <c r="H449" s="165">
        <v>9.6999999999999993</v>
      </c>
      <c r="I449" s="166"/>
      <c r="L449" s="162"/>
      <c r="M449" s="167"/>
      <c r="N449" s="168"/>
      <c r="O449" s="168"/>
      <c r="P449" s="168"/>
      <c r="Q449" s="168"/>
      <c r="R449" s="168"/>
      <c r="S449" s="168"/>
      <c r="T449" s="169"/>
      <c r="AT449" s="163" t="s">
        <v>142</v>
      </c>
      <c r="AU449" s="163" t="s">
        <v>87</v>
      </c>
      <c r="AV449" s="12" t="s">
        <v>87</v>
      </c>
      <c r="AW449" s="12" t="s">
        <v>41</v>
      </c>
      <c r="AX449" s="12" t="s">
        <v>79</v>
      </c>
      <c r="AY449" s="163" t="s">
        <v>128</v>
      </c>
    </row>
    <row r="450" spans="2:51" s="11" customFormat="1">
      <c r="B450" s="155"/>
      <c r="D450" s="152" t="s">
        <v>142</v>
      </c>
      <c r="E450" s="156" t="s">
        <v>3</v>
      </c>
      <c r="F450" s="157" t="s">
        <v>442</v>
      </c>
      <c r="H450" s="156" t="s">
        <v>3</v>
      </c>
      <c r="I450" s="158"/>
      <c r="L450" s="155"/>
      <c r="M450" s="159"/>
      <c r="N450" s="160"/>
      <c r="O450" s="160"/>
      <c r="P450" s="160"/>
      <c r="Q450" s="160"/>
      <c r="R450" s="160"/>
      <c r="S450" s="160"/>
      <c r="T450" s="161"/>
      <c r="AT450" s="156" t="s">
        <v>142</v>
      </c>
      <c r="AU450" s="156" t="s">
        <v>87</v>
      </c>
      <c r="AV450" s="11" t="s">
        <v>22</v>
      </c>
      <c r="AW450" s="11" t="s">
        <v>41</v>
      </c>
      <c r="AX450" s="11" t="s">
        <v>79</v>
      </c>
      <c r="AY450" s="156" t="s">
        <v>128</v>
      </c>
    </row>
    <row r="451" spans="2:51" s="11" customFormat="1">
      <c r="B451" s="155"/>
      <c r="D451" s="152" t="s">
        <v>142</v>
      </c>
      <c r="E451" s="156" t="s">
        <v>3</v>
      </c>
      <c r="F451" s="157" t="s">
        <v>443</v>
      </c>
      <c r="H451" s="156" t="s">
        <v>3</v>
      </c>
      <c r="I451" s="158"/>
      <c r="L451" s="155"/>
      <c r="M451" s="159"/>
      <c r="N451" s="160"/>
      <c r="O451" s="160"/>
      <c r="P451" s="160"/>
      <c r="Q451" s="160"/>
      <c r="R451" s="160"/>
      <c r="S451" s="160"/>
      <c r="T451" s="161"/>
      <c r="AT451" s="156" t="s">
        <v>142</v>
      </c>
      <c r="AU451" s="156" t="s">
        <v>87</v>
      </c>
      <c r="AV451" s="11" t="s">
        <v>22</v>
      </c>
      <c r="AW451" s="11" t="s">
        <v>41</v>
      </c>
      <c r="AX451" s="11" t="s">
        <v>79</v>
      </c>
      <c r="AY451" s="156" t="s">
        <v>128</v>
      </c>
    </row>
    <row r="452" spans="2:51" s="12" customFormat="1">
      <c r="B452" s="162"/>
      <c r="D452" s="152" t="s">
        <v>142</v>
      </c>
      <c r="E452" s="163" t="s">
        <v>3</v>
      </c>
      <c r="F452" s="164" t="s">
        <v>458</v>
      </c>
      <c r="H452" s="165">
        <v>21.15</v>
      </c>
      <c r="I452" s="166"/>
      <c r="L452" s="162"/>
      <c r="M452" s="167"/>
      <c r="N452" s="168"/>
      <c r="O452" s="168"/>
      <c r="P452" s="168"/>
      <c r="Q452" s="168"/>
      <c r="R452" s="168"/>
      <c r="S452" s="168"/>
      <c r="T452" s="169"/>
      <c r="AT452" s="163" t="s">
        <v>142</v>
      </c>
      <c r="AU452" s="163" t="s">
        <v>87</v>
      </c>
      <c r="AV452" s="12" t="s">
        <v>87</v>
      </c>
      <c r="AW452" s="12" t="s">
        <v>41</v>
      </c>
      <c r="AX452" s="12" t="s">
        <v>79</v>
      </c>
      <c r="AY452" s="163" t="s">
        <v>128</v>
      </c>
    </row>
    <row r="453" spans="2:51" s="11" customFormat="1">
      <c r="B453" s="155"/>
      <c r="D453" s="152" t="s">
        <v>142</v>
      </c>
      <c r="E453" s="156" t="s">
        <v>3</v>
      </c>
      <c r="F453" s="157" t="s">
        <v>444</v>
      </c>
      <c r="H453" s="156" t="s">
        <v>3</v>
      </c>
      <c r="I453" s="158"/>
      <c r="L453" s="155"/>
      <c r="M453" s="159"/>
      <c r="N453" s="160"/>
      <c r="O453" s="160"/>
      <c r="P453" s="160"/>
      <c r="Q453" s="160"/>
      <c r="R453" s="160"/>
      <c r="S453" s="160"/>
      <c r="T453" s="161"/>
      <c r="AT453" s="156" t="s">
        <v>142</v>
      </c>
      <c r="AU453" s="156" t="s">
        <v>87</v>
      </c>
      <c r="AV453" s="11" t="s">
        <v>22</v>
      </c>
      <c r="AW453" s="11" t="s">
        <v>41</v>
      </c>
      <c r="AX453" s="11" t="s">
        <v>79</v>
      </c>
      <c r="AY453" s="156" t="s">
        <v>128</v>
      </c>
    </row>
    <row r="454" spans="2:51" s="11" customFormat="1">
      <c r="B454" s="155"/>
      <c r="D454" s="152" t="s">
        <v>142</v>
      </c>
      <c r="E454" s="156" t="s">
        <v>3</v>
      </c>
      <c r="F454" s="157" t="s">
        <v>445</v>
      </c>
      <c r="H454" s="156" t="s">
        <v>3</v>
      </c>
      <c r="I454" s="158"/>
      <c r="L454" s="155"/>
      <c r="M454" s="159"/>
      <c r="N454" s="160"/>
      <c r="O454" s="160"/>
      <c r="P454" s="160"/>
      <c r="Q454" s="160"/>
      <c r="R454" s="160"/>
      <c r="S454" s="160"/>
      <c r="T454" s="161"/>
      <c r="AT454" s="156" t="s">
        <v>142</v>
      </c>
      <c r="AU454" s="156" t="s">
        <v>87</v>
      </c>
      <c r="AV454" s="11" t="s">
        <v>22</v>
      </c>
      <c r="AW454" s="11" t="s">
        <v>41</v>
      </c>
      <c r="AX454" s="11" t="s">
        <v>79</v>
      </c>
      <c r="AY454" s="156" t="s">
        <v>128</v>
      </c>
    </row>
    <row r="455" spans="2:51" s="12" customFormat="1">
      <c r="B455" s="162"/>
      <c r="D455" s="152" t="s">
        <v>142</v>
      </c>
      <c r="E455" s="163" t="s">
        <v>3</v>
      </c>
      <c r="F455" s="164" t="s">
        <v>459</v>
      </c>
      <c r="H455" s="165">
        <v>15.85</v>
      </c>
      <c r="I455" s="166"/>
      <c r="L455" s="162"/>
      <c r="M455" s="167"/>
      <c r="N455" s="168"/>
      <c r="O455" s="168"/>
      <c r="P455" s="168"/>
      <c r="Q455" s="168"/>
      <c r="R455" s="168"/>
      <c r="S455" s="168"/>
      <c r="T455" s="169"/>
      <c r="AT455" s="163" t="s">
        <v>142</v>
      </c>
      <c r="AU455" s="163" t="s">
        <v>87</v>
      </c>
      <c r="AV455" s="12" t="s">
        <v>87</v>
      </c>
      <c r="AW455" s="12" t="s">
        <v>41</v>
      </c>
      <c r="AX455" s="12" t="s">
        <v>79</v>
      </c>
      <c r="AY455" s="163" t="s">
        <v>128</v>
      </c>
    </row>
    <row r="456" spans="2:51" s="11" customFormat="1">
      <c r="B456" s="155"/>
      <c r="D456" s="152" t="s">
        <v>142</v>
      </c>
      <c r="E456" s="156" t="s">
        <v>3</v>
      </c>
      <c r="F456" s="157" t="s">
        <v>446</v>
      </c>
      <c r="H456" s="156" t="s">
        <v>3</v>
      </c>
      <c r="I456" s="158"/>
      <c r="L456" s="155"/>
      <c r="M456" s="159"/>
      <c r="N456" s="160"/>
      <c r="O456" s="160"/>
      <c r="P456" s="160"/>
      <c r="Q456" s="160"/>
      <c r="R456" s="160"/>
      <c r="S456" s="160"/>
      <c r="T456" s="161"/>
      <c r="AT456" s="156" t="s">
        <v>142</v>
      </c>
      <c r="AU456" s="156" t="s">
        <v>87</v>
      </c>
      <c r="AV456" s="11" t="s">
        <v>22</v>
      </c>
      <c r="AW456" s="11" t="s">
        <v>41</v>
      </c>
      <c r="AX456" s="11" t="s">
        <v>79</v>
      </c>
      <c r="AY456" s="156" t="s">
        <v>128</v>
      </c>
    </row>
    <row r="457" spans="2:51" s="12" customFormat="1">
      <c r="B457" s="162"/>
      <c r="D457" s="152" t="s">
        <v>142</v>
      </c>
      <c r="E457" s="163" t="s">
        <v>3</v>
      </c>
      <c r="F457" s="164" t="s">
        <v>460</v>
      </c>
      <c r="H457" s="165">
        <v>13.5</v>
      </c>
      <c r="I457" s="166"/>
      <c r="L457" s="162"/>
      <c r="M457" s="167"/>
      <c r="N457" s="168"/>
      <c r="O457" s="168"/>
      <c r="P457" s="168"/>
      <c r="Q457" s="168"/>
      <c r="R457" s="168"/>
      <c r="S457" s="168"/>
      <c r="T457" s="169"/>
      <c r="AT457" s="163" t="s">
        <v>142</v>
      </c>
      <c r="AU457" s="163" t="s">
        <v>87</v>
      </c>
      <c r="AV457" s="12" t="s">
        <v>87</v>
      </c>
      <c r="AW457" s="12" t="s">
        <v>41</v>
      </c>
      <c r="AX457" s="12" t="s">
        <v>79</v>
      </c>
      <c r="AY457" s="163" t="s">
        <v>128</v>
      </c>
    </row>
    <row r="458" spans="2:51" s="11" customFormat="1">
      <c r="B458" s="155"/>
      <c r="D458" s="152" t="s">
        <v>142</v>
      </c>
      <c r="E458" s="156" t="s">
        <v>3</v>
      </c>
      <c r="F458" s="157" t="s">
        <v>447</v>
      </c>
      <c r="H458" s="156" t="s">
        <v>3</v>
      </c>
      <c r="I458" s="158"/>
      <c r="L458" s="155"/>
      <c r="M458" s="159"/>
      <c r="N458" s="160"/>
      <c r="O458" s="160"/>
      <c r="P458" s="160"/>
      <c r="Q458" s="160"/>
      <c r="R458" s="160"/>
      <c r="S458" s="160"/>
      <c r="T458" s="161"/>
      <c r="AT458" s="156" t="s">
        <v>142</v>
      </c>
      <c r="AU458" s="156" t="s">
        <v>87</v>
      </c>
      <c r="AV458" s="11" t="s">
        <v>22</v>
      </c>
      <c r="AW458" s="11" t="s">
        <v>41</v>
      </c>
      <c r="AX458" s="11" t="s">
        <v>79</v>
      </c>
      <c r="AY458" s="156" t="s">
        <v>128</v>
      </c>
    </row>
    <row r="459" spans="2:51" s="12" customFormat="1">
      <c r="B459" s="162"/>
      <c r="D459" s="152" t="s">
        <v>142</v>
      </c>
      <c r="E459" s="163" t="s">
        <v>3</v>
      </c>
      <c r="F459" s="164" t="s">
        <v>461</v>
      </c>
      <c r="H459" s="165">
        <v>32.5</v>
      </c>
      <c r="I459" s="166"/>
      <c r="L459" s="162"/>
      <c r="M459" s="167"/>
      <c r="N459" s="168"/>
      <c r="O459" s="168"/>
      <c r="P459" s="168"/>
      <c r="Q459" s="168"/>
      <c r="R459" s="168"/>
      <c r="S459" s="168"/>
      <c r="T459" s="169"/>
      <c r="AT459" s="163" t="s">
        <v>142</v>
      </c>
      <c r="AU459" s="163" t="s">
        <v>87</v>
      </c>
      <c r="AV459" s="12" t="s">
        <v>87</v>
      </c>
      <c r="AW459" s="12" t="s">
        <v>41</v>
      </c>
      <c r="AX459" s="12" t="s">
        <v>79</v>
      </c>
      <c r="AY459" s="163" t="s">
        <v>128</v>
      </c>
    </row>
    <row r="460" spans="2:51" s="11" customFormat="1">
      <c r="B460" s="155"/>
      <c r="D460" s="152" t="s">
        <v>142</v>
      </c>
      <c r="E460" s="156" t="s">
        <v>3</v>
      </c>
      <c r="F460" s="157" t="s">
        <v>448</v>
      </c>
      <c r="H460" s="156" t="s">
        <v>3</v>
      </c>
      <c r="I460" s="158"/>
      <c r="L460" s="155"/>
      <c r="M460" s="159"/>
      <c r="N460" s="160"/>
      <c r="O460" s="160"/>
      <c r="P460" s="160"/>
      <c r="Q460" s="160"/>
      <c r="R460" s="160"/>
      <c r="S460" s="160"/>
      <c r="T460" s="161"/>
      <c r="AT460" s="156" t="s">
        <v>142</v>
      </c>
      <c r="AU460" s="156" t="s">
        <v>87</v>
      </c>
      <c r="AV460" s="11" t="s">
        <v>22</v>
      </c>
      <c r="AW460" s="11" t="s">
        <v>41</v>
      </c>
      <c r="AX460" s="11" t="s">
        <v>79</v>
      </c>
      <c r="AY460" s="156" t="s">
        <v>128</v>
      </c>
    </row>
    <row r="461" spans="2:51" s="12" customFormat="1">
      <c r="B461" s="162"/>
      <c r="D461" s="152" t="s">
        <v>142</v>
      </c>
      <c r="E461" s="163" t="s">
        <v>3</v>
      </c>
      <c r="F461" s="164" t="s">
        <v>462</v>
      </c>
      <c r="H461" s="165">
        <v>15.2</v>
      </c>
      <c r="I461" s="166"/>
      <c r="L461" s="162"/>
      <c r="M461" s="167"/>
      <c r="N461" s="168"/>
      <c r="O461" s="168"/>
      <c r="P461" s="168"/>
      <c r="Q461" s="168"/>
      <c r="R461" s="168"/>
      <c r="S461" s="168"/>
      <c r="T461" s="169"/>
      <c r="AT461" s="163" t="s">
        <v>142</v>
      </c>
      <c r="AU461" s="163" t="s">
        <v>87</v>
      </c>
      <c r="AV461" s="12" t="s">
        <v>87</v>
      </c>
      <c r="AW461" s="12" t="s">
        <v>41</v>
      </c>
      <c r="AX461" s="12" t="s">
        <v>79</v>
      </c>
      <c r="AY461" s="163" t="s">
        <v>128</v>
      </c>
    </row>
    <row r="462" spans="2:51" s="11" customFormat="1">
      <c r="B462" s="155"/>
      <c r="D462" s="152" t="s">
        <v>142</v>
      </c>
      <c r="E462" s="156" t="s">
        <v>3</v>
      </c>
      <c r="F462" s="157" t="s">
        <v>449</v>
      </c>
      <c r="H462" s="156" t="s">
        <v>3</v>
      </c>
      <c r="I462" s="158"/>
      <c r="L462" s="155"/>
      <c r="M462" s="159"/>
      <c r="N462" s="160"/>
      <c r="O462" s="160"/>
      <c r="P462" s="160"/>
      <c r="Q462" s="160"/>
      <c r="R462" s="160"/>
      <c r="S462" s="160"/>
      <c r="T462" s="161"/>
      <c r="AT462" s="156" t="s">
        <v>142</v>
      </c>
      <c r="AU462" s="156" t="s">
        <v>87</v>
      </c>
      <c r="AV462" s="11" t="s">
        <v>22</v>
      </c>
      <c r="AW462" s="11" t="s">
        <v>41</v>
      </c>
      <c r="AX462" s="11" t="s">
        <v>79</v>
      </c>
      <c r="AY462" s="156" t="s">
        <v>128</v>
      </c>
    </row>
    <row r="463" spans="2:51" s="12" customFormat="1">
      <c r="B463" s="162"/>
      <c r="D463" s="152" t="s">
        <v>142</v>
      </c>
      <c r="E463" s="163" t="s">
        <v>3</v>
      </c>
      <c r="F463" s="164" t="s">
        <v>463</v>
      </c>
      <c r="H463" s="165">
        <v>32.25</v>
      </c>
      <c r="I463" s="166"/>
      <c r="L463" s="162"/>
      <c r="M463" s="167"/>
      <c r="N463" s="168"/>
      <c r="O463" s="168"/>
      <c r="P463" s="168"/>
      <c r="Q463" s="168"/>
      <c r="R463" s="168"/>
      <c r="S463" s="168"/>
      <c r="T463" s="169"/>
      <c r="AT463" s="163" t="s">
        <v>142</v>
      </c>
      <c r="AU463" s="163" t="s">
        <v>87</v>
      </c>
      <c r="AV463" s="12" t="s">
        <v>87</v>
      </c>
      <c r="AW463" s="12" t="s">
        <v>41</v>
      </c>
      <c r="AX463" s="12" t="s">
        <v>79</v>
      </c>
      <c r="AY463" s="163" t="s">
        <v>128</v>
      </c>
    </row>
    <row r="464" spans="2:51" s="11" customFormat="1">
      <c r="B464" s="155"/>
      <c r="D464" s="152" t="s">
        <v>142</v>
      </c>
      <c r="E464" s="156" t="s">
        <v>3</v>
      </c>
      <c r="F464" s="157" t="s">
        <v>450</v>
      </c>
      <c r="H464" s="156" t="s">
        <v>3</v>
      </c>
      <c r="I464" s="158"/>
      <c r="L464" s="155"/>
      <c r="M464" s="159"/>
      <c r="N464" s="160"/>
      <c r="O464" s="160"/>
      <c r="P464" s="160"/>
      <c r="Q464" s="160"/>
      <c r="R464" s="160"/>
      <c r="S464" s="160"/>
      <c r="T464" s="161"/>
      <c r="AT464" s="156" t="s">
        <v>142</v>
      </c>
      <c r="AU464" s="156" t="s">
        <v>87</v>
      </c>
      <c r="AV464" s="11" t="s">
        <v>22</v>
      </c>
      <c r="AW464" s="11" t="s">
        <v>41</v>
      </c>
      <c r="AX464" s="11" t="s">
        <v>79</v>
      </c>
      <c r="AY464" s="156" t="s">
        <v>128</v>
      </c>
    </row>
    <row r="465" spans="2:65" s="12" customFormat="1">
      <c r="B465" s="162"/>
      <c r="D465" s="152" t="s">
        <v>142</v>
      </c>
      <c r="E465" s="163" t="s">
        <v>3</v>
      </c>
      <c r="F465" s="164" t="s">
        <v>464</v>
      </c>
      <c r="H465" s="165">
        <v>22.75</v>
      </c>
      <c r="I465" s="166"/>
      <c r="L465" s="162"/>
      <c r="M465" s="167"/>
      <c r="N465" s="168"/>
      <c r="O465" s="168"/>
      <c r="P465" s="168"/>
      <c r="Q465" s="168"/>
      <c r="R465" s="168"/>
      <c r="S465" s="168"/>
      <c r="T465" s="169"/>
      <c r="AT465" s="163" t="s">
        <v>142</v>
      </c>
      <c r="AU465" s="163" t="s">
        <v>87</v>
      </c>
      <c r="AV465" s="12" t="s">
        <v>87</v>
      </c>
      <c r="AW465" s="12" t="s">
        <v>41</v>
      </c>
      <c r="AX465" s="12" t="s">
        <v>79</v>
      </c>
      <c r="AY465" s="163" t="s">
        <v>128</v>
      </c>
    </row>
    <row r="466" spans="2:65" s="11" customFormat="1">
      <c r="B466" s="155"/>
      <c r="D466" s="152" t="s">
        <v>142</v>
      </c>
      <c r="E466" s="156" t="s">
        <v>3</v>
      </c>
      <c r="F466" s="157" t="s">
        <v>451</v>
      </c>
      <c r="H466" s="156" t="s">
        <v>3</v>
      </c>
      <c r="I466" s="158"/>
      <c r="L466" s="155"/>
      <c r="M466" s="159"/>
      <c r="N466" s="160"/>
      <c r="O466" s="160"/>
      <c r="P466" s="160"/>
      <c r="Q466" s="160"/>
      <c r="R466" s="160"/>
      <c r="S466" s="160"/>
      <c r="T466" s="161"/>
      <c r="AT466" s="156" t="s">
        <v>142</v>
      </c>
      <c r="AU466" s="156" t="s">
        <v>87</v>
      </c>
      <c r="AV466" s="11" t="s">
        <v>22</v>
      </c>
      <c r="AW466" s="11" t="s">
        <v>41</v>
      </c>
      <c r="AX466" s="11" t="s">
        <v>79</v>
      </c>
      <c r="AY466" s="156" t="s">
        <v>128</v>
      </c>
    </row>
    <row r="467" spans="2:65" s="12" customFormat="1">
      <c r="B467" s="162"/>
      <c r="D467" s="152" t="s">
        <v>142</v>
      </c>
      <c r="E467" s="163" t="s">
        <v>3</v>
      </c>
      <c r="F467" s="164" t="s">
        <v>465</v>
      </c>
      <c r="H467" s="165">
        <v>42</v>
      </c>
      <c r="I467" s="166"/>
      <c r="L467" s="162"/>
      <c r="M467" s="167"/>
      <c r="N467" s="168"/>
      <c r="O467" s="168"/>
      <c r="P467" s="168"/>
      <c r="Q467" s="168"/>
      <c r="R467" s="168"/>
      <c r="S467" s="168"/>
      <c r="T467" s="169"/>
      <c r="AT467" s="163" t="s">
        <v>142</v>
      </c>
      <c r="AU467" s="163" t="s">
        <v>87</v>
      </c>
      <c r="AV467" s="12" t="s">
        <v>87</v>
      </c>
      <c r="AW467" s="12" t="s">
        <v>41</v>
      </c>
      <c r="AX467" s="12" t="s">
        <v>79</v>
      </c>
      <c r="AY467" s="163" t="s">
        <v>128</v>
      </c>
    </row>
    <row r="468" spans="2:65" s="13" customFormat="1">
      <c r="B468" s="170"/>
      <c r="D468" s="152" t="s">
        <v>142</v>
      </c>
      <c r="E468" s="171" t="s">
        <v>3</v>
      </c>
      <c r="F468" s="172" t="s">
        <v>145</v>
      </c>
      <c r="H468" s="173">
        <v>204.9</v>
      </c>
      <c r="I468" s="174"/>
      <c r="L468" s="170"/>
      <c r="M468" s="175"/>
      <c r="N468" s="176"/>
      <c r="O468" s="176"/>
      <c r="P468" s="176"/>
      <c r="Q468" s="176"/>
      <c r="R468" s="176"/>
      <c r="S468" s="176"/>
      <c r="T468" s="177"/>
      <c r="AT468" s="171" t="s">
        <v>142</v>
      </c>
      <c r="AU468" s="171" t="s">
        <v>87</v>
      </c>
      <c r="AV468" s="13" t="s">
        <v>93</v>
      </c>
      <c r="AW468" s="13" t="s">
        <v>41</v>
      </c>
      <c r="AX468" s="13" t="s">
        <v>22</v>
      </c>
      <c r="AY468" s="171" t="s">
        <v>128</v>
      </c>
    </row>
    <row r="469" spans="2:65" s="1" customFormat="1" ht="22.5" customHeight="1">
      <c r="B469" s="139"/>
      <c r="C469" s="140" t="s">
        <v>363</v>
      </c>
      <c r="D469" s="140" t="s">
        <v>131</v>
      </c>
      <c r="E469" s="141" t="s">
        <v>423</v>
      </c>
      <c r="F469" s="142" t="s">
        <v>424</v>
      </c>
      <c r="G469" s="143" t="s">
        <v>202</v>
      </c>
      <c r="H469" s="178"/>
      <c r="I469" s="145"/>
      <c r="J469" s="146">
        <f>ROUND(I469*H469,2)</f>
        <v>0</v>
      </c>
      <c r="K469" s="142" t="s">
        <v>135</v>
      </c>
      <c r="L469" s="31"/>
      <c r="M469" s="147" t="s">
        <v>3</v>
      </c>
      <c r="N469" s="148" t="s">
        <v>50</v>
      </c>
      <c r="O469" s="50"/>
      <c r="P469" s="149">
        <f>O469*H469</f>
        <v>0</v>
      </c>
      <c r="Q469" s="149">
        <v>0</v>
      </c>
      <c r="R469" s="149">
        <f>Q469*H469</f>
        <v>0</v>
      </c>
      <c r="S469" s="149">
        <v>0</v>
      </c>
      <c r="T469" s="150">
        <f>S469*H469</f>
        <v>0</v>
      </c>
      <c r="AR469" s="17" t="s">
        <v>168</v>
      </c>
      <c r="AT469" s="17" t="s">
        <v>131</v>
      </c>
      <c r="AU469" s="17" t="s">
        <v>87</v>
      </c>
      <c r="AY469" s="17" t="s">
        <v>128</v>
      </c>
      <c r="BE469" s="151">
        <f>IF(N469="základní",J469,0)</f>
        <v>0</v>
      </c>
      <c r="BF469" s="151">
        <f>IF(N469="snížená",J469,0)</f>
        <v>0</v>
      </c>
      <c r="BG469" s="151">
        <f>IF(N469="zákl. přenesená",J469,0)</f>
        <v>0</v>
      </c>
      <c r="BH469" s="151">
        <f>IF(N469="sníž. přenesená",J469,0)</f>
        <v>0</v>
      </c>
      <c r="BI469" s="151">
        <f>IF(N469="nulová",J469,0)</f>
        <v>0</v>
      </c>
      <c r="BJ469" s="17" t="s">
        <v>22</v>
      </c>
      <c r="BK469" s="151">
        <f>ROUND(I469*H469,2)</f>
        <v>0</v>
      </c>
      <c r="BL469" s="17" t="s">
        <v>168</v>
      </c>
      <c r="BM469" s="17" t="s">
        <v>518</v>
      </c>
    </row>
    <row r="470" spans="2:65" s="1" customFormat="1" ht="86.4">
      <c r="B470" s="31"/>
      <c r="D470" s="152" t="s">
        <v>137</v>
      </c>
      <c r="F470" s="153" t="s">
        <v>204</v>
      </c>
      <c r="I470" s="85"/>
      <c r="L470" s="31"/>
      <c r="M470" s="154"/>
      <c r="N470" s="50"/>
      <c r="O470" s="50"/>
      <c r="P470" s="50"/>
      <c r="Q470" s="50"/>
      <c r="R470" s="50"/>
      <c r="S470" s="50"/>
      <c r="T470" s="51"/>
      <c r="AT470" s="17" t="s">
        <v>137</v>
      </c>
      <c r="AU470" s="17" t="s">
        <v>87</v>
      </c>
    </row>
    <row r="471" spans="2:65" s="1" customFormat="1" ht="22.5" customHeight="1">
      <c r="B471" s="139"/>
      <c r="C471" s="140" t="s">
        <v>370</v>
      </c>
      <c r="D471" s="140" t="s">
        <v>131</v>
      </c>
      <c r="E471" s="141" t="s">
        <v>427</v>
      </c>
      <c r="F471" s="142" t="s">
        <v>428</v>
      </c>
      <c r="G471" s="143" t="s">
        <v>202</v>
      </c>
      <c r="H471" s="178"/>
      <c r="I471" s="145"/>
      <c r="J471" s="146">
        <f>ROUND(I471*H471,2)</f>
        <v>0</v>
      </c>
      <c r="K471" s="142" t="s">
        <v>135</v>
      </c>
      <c r="L471" s="31"/>
      <c r="M471" s="147" t="s">
        <v>3</v>
      </c>
      <c r="N471" s="148" t="s">
        <v>50</v>
      </c>
      <c r="O471" s="50"/>
      <c r="P471" s="149">
        <f>O471*H471</f>
        <v>0</v>
      </c>
      <c r="Q471" s="149">
        <v>0</v>
      </c>
      <c r="R471" s="149">
        <f>Q471*H471</f>
        <v>0</v>
      </c>
      <c r="S471" s="149">
        <v>0</v>
      </c>
      <c r="T471" s="150">
        <f>S471*H471</f>
        <v>0</v>
      </c>
      <c r="AR471" s="17" t="s">
        <v>168</v>
      </c>
      <c r="AT471" s="17" t="s">
        <v>131</v>
      </c>
      <c r="AU471" s="17" t="s">
        <v>87</v>
      </c>
      <c r="AY471" s="17" t="s">
        <v>128</v>
      </c>
      <c r="BE471" s="151">
        <f>IF(N471="základní",J471,0)</f>
        <v>0</v>
      </c>
      <c r="BF471" s="151">
        <f>IF(N471="snížená",J471,0)</f>
        <v>0</v>
      </c>
      <c r="BG471" s="151">
        <f>IF(N471="zákl. přenesená",J471,0)</f>
        <v>0</v>
      </c>
      <c r="BH471" s="151">
        <f>IF(N471="sníž. přenesená",J471,0)</f>
        <v>0</v>
      </c>
      <c r="BI471" s="151">
        <f>IF(N471="nulová",J471,0)</f>
        <v>0</v>
      </c>
      <c r="BJ471" s="17" t="s">
        <v>22</v>
      </c>
      <c r="BK471" s="151">
        <f>ROUND(I471*H471,2)</f>
        <v>0</v>
      </c>
      <c r="BL471" s="17" t="s">
        <v>168</v>
      </c>
      <c r="BM471" s="17" t="s">
        <v>519</v>
      </c>
    </row>
    <row r="472" spans="2:65" s="1" customFormat="1" ht="86.4">
      <c r="B472" s="31"/>
      <c r="D472" s="152" t="s">
        <v>137</v>
      </c>
      <c r="F472" s="153" t="s">
        <v>204</v>
      </c>
      <c r="I472" s="85"/>
      <c r="L472" s="31"/>
      <c r="M472" s="189"/>
      <c r="N472" s="190"/>
      <c r="O472" s="190"/>
      <c r="P472" s="190"/>
      <c r="Q472" s="190"/>
      <c r="R472" s="190"/>
      <c r="S472" s="190"/>
      <c r="T472" s="191"/>
      <c r="AT472" s="17" t="s">
        <v>137</v>
      </c>
      <c r="AU472" s="17" t="s">
        <v>87</v>
      </c>
    </row>
    <row r="473" spans="2:65" s="1" customFormat="1" ht="6.9" customHeight="1">
      <c r="B473" s="40"/>
      <c r="C473" s="41"/>
      <c r="D473" s="41"/>
      <c r="E473" s="41"/>
      <c r="F473" s="41"/>
      <c r="G473" s="41"/>
      <c r="H473" s="41"/>
      <c r="I473" s="101"/>
      <c r="J473" s="41"/>
      <c r="K473" s="41"/>
      <c r="L473" s="31"/>
    </row>
  </sheetData>
  <autoFilter ref="C84:K472"/>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553"/>
  <sheetViews>
    <sheetView showGridLines="0" workbookViewId="0"/>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8.7109375" customWidth="1"/>
    <col min="8" max="8" width="11.140625" customWidth="1"/>
    <col min="9" max="9" width="14.140625" style="83" customWidth="1"/>
    <col min="10" max="10" width="23.42578125" customWidth="1"/>
    <col min="11" max="11" width="15.425781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91" t="s">
        <v>6</v>
      </c>
      <c r="M2" s="292"/>
      <c r="N2" s="292"/>
      <c r="O2" s="292"/>
      <c r="P2" s="292"/>
      <c r="Q2" s="292"/>
      <c r="R2" s="292"/>
      <c r="S2" s="292"/>
      <c r="T2" s="292"/>
      <c r="U2" s="292"/>
      <c r="V2" s="292"/>
      <c r="AT2" s="17" t="s">
        <v>92</v>
      </c>
    </row>
    <row r="3" spans="2:46" ht="6.9" customHeight="1">
      <c r="B3" s="18"/>
      <c r="C3" s="19"/>
      <c r="D3" s="19"/>
      <c r="E3" s="19"/>
      <c r="F3" s="19"/>
      <c r="G3" s="19"/>
      <c r="H3" s="19"/>
      <c r="I3" s="84"/>
      <c r="J3" s="19"/>
      <c r="K3" s="19"/>
      <c r="L3" s="20"/>
      <c r="AT3" s="17" t="s">
        <v>87</v>
      </c>
    </row>
    <row r="4" spans="2:46" ht="24.9" customHeight="1">
      <c r="B4" s="20"/>
      <c r="D4" s="21" t="s">
        <v>99</v>
      </c>
      <c r="L4" s="20"/>
      <c r="M4" s="22" t="s">
        <v>11</v>
      </c>
      <c r="AT4" s="17" t="s">
        <v>4</v>
      </c>
    </row>
    <row r="5" spans="2:46" ht="6.9" customHeight="1">
      <c r="B5" s="20"/>
      <c r="L5" s="20"/>
    </row>
    <row r="6" spans="2:46" ht="12" customHeight="1">
      <c r="B6" s="20"/>
      <c r="D6" s="26" t="s">
        <v>17</v>
      </c>
      <c r="L6" s="20"/>
    </row>
    <row r="7" spans="2:46" ht="16.5" customHeight="1">
      <c r="B7" s="20"/>
      <c r="E7" s="320" t="str">
        <f>'Rekapitulace stavby'!K6</f>
        <v>Výměna podlahové krytiny z pvc - nemocnice Rychnov nad Kněžnou, Náchod, Broumov</v>
      </c>
      <c r="F7" s="321"/>
      <c r="G7" s="321"/>
      <c r="H7" s="321"/>
      <c r="L7" s="20"/>
    </row>
    <row r="8" spans="2:46" s="1" customFormat="1" ht="12" customHeight="1">
      <c r="B8" s="31"/>
      <c r="D8" s="26" t="s">
        <v>100</v>
      </c>
      <c r="I8" s="85"/>
      <c r="L8" s="31"/>
    </row>
    <row r="9" spans="2:46" s="1" customFormat="1" ht="36.9" customHeight="1">
      <c r="B9" s="31"/>
      <c r="E9" s="304" t="s">
        <v>520</v>
      </c>
      <c r="F9" s="303"/>
      <c r="G9" s="303"/>
      <c r="H9" s="303"/>
      <c r="I9" s="85"/>
      <c r="L9" s="31"/>
    </row>
    <row r="10" spans="2:46" s="1" customFormat="1">
      <c r="B10" s="31"/>
      <c r="I10" s="85"/>
      <c r="L10" s="31"/>
    </row>
    <row r="11" spans="2:46" s="1" customFormat="1" ht="12" customHeight="1">
      <c r="B11" s="31"/>
      <c r="D11" s="26" t="s">
        <v>20</v>
      </c>
      <c r="F11" s="17" t="s">
        <v>3</v>
      </c>
      <c r="I11" s="86" t="s">
        <v>21</v>
      </c>
      <c r="J11" s="17" t="s">
        <v>3</v>
      </c>
      <c r="L11" s="31"/>
    </row>
    <row r="12" spans="2:46" s="1" customFormat="1" ht="12" customHeight="1">
      <c r="B12" s="31"/>
      <c r="D12" s="26" t="s">
        <v>23</v>
      </c>
      <c r="F12" s="17" t="s">
        <v>431</v>
      </c>
      <c r="I12" s="86" t="s">
        <v>25</v>
      </c>
      <c r="J12" s="47" t="str">
        <f>'Rekapitulace stavby'!AN8</f>
        <v>19. 5. 2020</v>
      </c>
      <c r="L12" s="31"/>
    </row>
    <row r="13" spans="2:46" s="1" customFormat="1" ht="10.95" customHeight="1">
      <c r="B13" s="31"/>
      <c r="I13" s="85"/>
      <c r="L13" s="31"/>
    </row>
    <row r="14" spans="2:46" s="1" customFormat="1" ht="12" customHeight="1">
      <c r="B14" s="31"/>
      <c r="D14" s="26" t="s">
        <v>29</v>
      </c>
      <c r="I14" s="86" t="s">
        <v>30</v>
      </c>
      <c r="J14" s="17" t="s">
        <v>31</v>
      </c>
      <c r="L14" s="31"/>
    </row>
    <row r="15" spans="2:46" s="1" customFormat="1" ht="18" customHeight="1">
      <c r="B15" s="31"/>
      <c r="E15" s="17" t="s">
        <v>32</v>
      </c>
      <c r="I15" s="86" t="s">
        <v>33</v>
      </c>
      <c r="J15" s="17" t="s">
        <v>34</v>
      </c>
      <c r="L15" s="31"/>
    </row>
    <row r="16" spans="2:46" s="1" customFormat="1" ht="6.9" customHeight="1">
      <c r="B16" s="31"/>
      <c r="I16" s="85"/>
      <c r="L16" s="31"/>
    </row>
    <row r="17" spans="2:12" s="1" customFormat="1" ht="12" customHeight="1">
      <c r="B17" s="31"/>
      <c r="D17" s="26" t="s">
        <v>35</v>
      </c>
      <c r="I17" s="86" t="s">
        <v>30</v>
      </c>
      <c r="J17" s="27" t="str">
        <f>'Rekapitulace stavby'!AN13</f>
        <v>Vyplň údaj</v>
      </c>
      <c r="L17" s="31"/>
    </row>
    <row r="18" spans="2:12" s="1" customFormat="1" ht="18" customHeight="1">
      <c r="B18" s="31"/>
      <c r="E18" s="322" t="str">
        <f>'Rekapitulace stavby'!E14</f>
        <v>Vyplň údaj</v>
      </c>
      <c r="F18" s="293"/>
      <c r="G18" s="293"/>
      <c r="H18" s="293"/>
      <c r="I18" s="86" t="s">
        <v>33</v>
      </c>
      <c r="J18" s="27" t="str">
        <f>'Rekapitulace stavby'!AN14</f>
        <v>Vyplň údaj</v>
      </c>
      <c r="L18" s="31"/>
    </row>
    <row r="19" spans="2:12" s="1" customFormat="1" ht="6.9" customHeight="1">
      <c r="B19" s="31"/>
      <c r="I19" s="85"/>
      <c r="L19" s="31"/>
    </row>
    <row r="20" spans="2:12" s="1" customFormat="1" ht="12" customHeight="1">
      <c r="B20" s="31"/>
      <c r="D20" s="26" t="s">
        <v>37</v>
      </c>
      <c r="I20" s="86" t="s">
        <v>30</v>
      </c>
      <c r="J20" s="17" t="s">
        <v>38</v>
      </c>
      <c r="L20" s="31"/>
    </row>
    <row r="21" spans="2:12" s="1" customFormat="1" ht="18" customHeight="1">
      <c r="B21" s="31"/>
      <c r="E21" s="17" t="s">
        <v>39</v>
      </c>
      <c r="I21" s="86" t="s">
        <v>33</v>
      </c>
      <c r="J21" s="17" t="s">
        <v>40</v>
      </c>
      <c r="L21" s="31"/>
    </row>
    <row r="22" spans="2:12" s="1" customFormat="1" ht="6.9" customHeight="1">
      <c r="B22" s="31"/>
      <c r="I22" s="85"/>
      <c r="L22" s="31"/>
    </row>
    <row r="23" spans="2:12" s="1" customFormat="1" ht="12" customHeight="1">
      <c r="B23" s="31"/>
      <c r="D23" s="26" t="s">
        <v>42</v>
      </c>
      <c r="I23" s="86" t="s">
        <v>30</v>
      </c>
      <c r="J23" s="17" t="s">
        <v>38</v>
      </c>
      <c r="L23" s="31"/>
    </row>
    <row r="24" spans="2:12" s="1" customFormat="1" ht="18" customHeight="1">
      <c r="B24" s="31"/>
      <c r="E24" s="17" t="s">
        <v>39</v>
      </c>
      <c r="I24" s="86" t="s">
        <v>33</v>
      </c>
      <c r="J24" s="17" t="s">
        <v>40</v>
      </c>
      <c r="L24" s="31"/>
    </row>
    <row r="25" spans="2:12" s="1" customFormat="1" ht="6.9" customHeight="1">
      <c r="B25" s="31"/>
      <c r="I25" s="85"/>
      <c r="L25" s="31"/>
    </row>
    <row r="26" spans="2:12" s="1" customFormat="1" ht="12" customHeight="1">
      <c r="B26" s="31"/>
      <c r="D26" s="26" t="s">
        <v>43</v>
      </c>
      <c r="I26" s="85"/>
      <c r="L26" s="31"/>
    </row>
    <row r="27" spans="2:12" s="6" customFormat="1" ht="16.5" customHeight="1">
      <c r="B27" s="87"/>
      <c r="E27" s="297" t="s">
        <v>3</v>
      </c>
      <c r="F27" s="297"/>
      <c r="G27" s="297"/>
      <c r="H27" s="297"/>
      <c r="I27" s="88"/>
      <c r="L27" s="87"/>
    </row>
    <row r="28" spans="2:12" s="1" customFormat="1" ht="6.9" customHeight="1">
      <c r="B28" s="31"/>
      <c r="I28" s="85"/>
      <c r="L28" s="31"/>
    </row>
    <row r="29" spans="2:12" s="1" customFormat="1" ht="6.9" customHeight="1">
      <c r="B29" s="31"/>
      <c r="D29" s="48"/>
      <c r="E29" s="48"/>
      <c r="F29" s="48"/>
      <c r="G29" s="48"/>
      <c r="H29" s="48"/>
      <c r="I29" s="89"/>
      <c r="J29" s="48"/>
      <c r="K29" s="48"/>
      <c r="L29" s="31"/>
    </row>
    <row r="30" spans="2:12" s="1" customFormat="1" ht="25.35" customHeight="1">
      <c r="B30" s="31"/>
      <c r="D30" s="90" t="s">
        <v>45</v>
      </c>
      <c r="I30" s="85"/>
      <c r="J30" s="61">
        <f>ROUND(J85, 2)</f>
        <v>0</v>
      </c>
      <c r="L30" s="31"/>
    </row>
    <row r="31" spans="2:12" s="1" customFormat="1" ht="6.9" customHeight="1">
      <c r="B31" s="31"/>
      <c r="D31" s="48"/>
      <c r="E31" s="48"/>
      <c r="F31" s="48"/>
      <c r="G31" s="48"/>
      <c r="H31" s="48"/>
      <c r="I31" s="89"/>
      <c r="J31" s="48"/>
      <c r="K31" s="48"/>
      <c r="L31" s="31"/>
    </row>
    <row r="32" spans="2:12" s="1" customFormat="1" ht="14.4" customHeight="1">
      <c r="B32" s="31"/>
      <c r="F32" s="34" t="s">
        <v>47</v>
      </c>
      <c r="I32" s="91" t="s">
        <v>46</v>
      </c>
      <c r="J32" s="34" t="s">
        <v>48</v>
      </c>
      <c r="L32" s="31"/>
    </row>
    <row r="33" spans="2:12" s="1" customFormat="1" ht="14.4" customHeight="1">
      <c r="B33" s="31"/>
      <c r="D33" s="26" t="s">
        <v>49</v>
      </c>
      <c r="E33" s="26" t="s">
        <v>50</v>
      </c>
      <c r="F33" s="92">
        <f>ROUND((SUM(BE85:BE552)),  2)</f>
        <v>0</v>
      </c>
      <c r="I33" s="93">
        <v>0.21</v>
      </c>
      <c r="J33" s="92">
        <f>ROUND(((SUM(BE85:BE552))*I33),  2)</f>
        <v>0</v>
      </c>
      <c r="L33" s="31"/>
    </row>
    <row r="34" spans="2:12" s="1" customFormat="1" ht="14.4" customHeight="1">
      <c r="B34" s="31"/>
      <c r="E34" s="26" t="s">
        <v>51</v>
      </c>
      <c r="F34" s="92">
        <f>ROUND((SUM(BF85:BF552)),  2)</f>
        <v>0</v>
      </c>
      <c r="I34" s="93">
        <v>0.15</v>
      </c>
      <c r="J34" s="92">
        <f>ROUND(((SUM(BF85:BF552))*I34),  2)</f>
        <v>0</v>
      </c>
      <c r="L34" s="31"/>
    </row>
    <row r="35" spans="2:12" s="1" customFormat="1" ht="14.4" hidden="1" customHeight="1">
      <c r="B35" s="31"/>
      <c r="E35" s="26" t="s">
        <v>52</v>
      </c>
      <c r="F35" s="92">
        <f>ROUND((SUM(BG85:BG552)),  2)</f>
        <v>0</v>
      </c>
      <c r="I35" s="93">
        <v>0.21</v>
      </c>
      <c r="J35" s="92">
        <f>0</f>
        <v>0</v>
      </c>
      <c r="L35" s="31"/>
    </row>
    <row r="36" spans="2:12" s="1" customFormat="1" ht="14.4" hidden="1" customHeight="1">
      <c r="B36" s="31"/>
      <c r="E36" s="26" t="s">
        <v>53</v>
      </c>
      <c r="F36" s="92">
        <f>ROUND((SUM(BH85:BH552)),  2)</f>
        <v>0</v>
      </c>
      <c r="I36" s="93">
        <v>0.15</v>
      </c>
      <c r="J36" s="92">
        <f>0</f>
        <v>0</v>
      </c>
      <c r="L36" s="31"/>
    </row>
    <row r="37" spans="2:12" s="1" customFormat="1" ht="14.4" hidden="1" customHeight="1">
      <c r="B37" s="31"/>
      <c r="E37" s="26" t="s">
        <v>54</v>
      </c>
      <c r="F37" s="92">
        <f>ROUND((SUM(BI85:BI552)),  2)</f>
        <v>0</v>
      </c>
      <c r="I37" s="93">
        <v>0</v>
      </c>
      <c r="J37" s="92">
        <f>0</f>
        <v>0</v>
      </c>
      <c r="L37" s="31"/>
    </row>
    <row r="38" spans="2:12" s="1" customFormat="1" ht="6.9" customHeight="1">
      <c r="B38" s="31"/>
      <c r="I38" s="85"/>
      <c r="L38" s="31"/>
    </row>
    <row r="39" spans="2:12" s="1" customFormat="1" ht="25.35" customHeight="1">
      <c r="B39" s="31"/>
      <c r="C39" s="94"/>
      <c r="D39" s="95" t="s">
        <v>55</v>
      </c>
      <c r="E39" s="52"/>
      <c r="F39" s="52"/>
      <c r="G39" s="96" t="s">
        <v>56</v>
      </c>
      <c r="H39" s="97" t="s">
        <v>57</v>
      </c>
      <c r="I39" s="98"/>
      <c r="J39" s="99">
        <f>SUM(J30:J37)</f>
        <v>0</v>
      </c>
      <c r="K39" s="100"/>
      <c r="L39" s="31"/>
    </row>
    <row r="40" spans="2:12" s="1" customFormat="1" ht="14.4" customHeight="1">
      <c r="B40" s="40"/>
      <c r="C40" s="41"/>
      <c r="D40" s="41"/>
      <c r="E40" s="41"/>
      <c r="F40" s="41"/>
      <c r="G40" s="41"/>
      <c r="H40" s="41"/>
      <c r="I40" s="101"/>
      <c r="J40" s="41"/>
      <c r="K40" s="41"/>
      <c r="L40" s="31"/>
    </row>
    <row r="44" spans="2:12" s="1" customFormat="1" ht="6.9" customHeight="1">
      <c r="B44" s="42"/>
      <c r="C44" s="43"/>
      <c r="D44" s="43"/>
      <c r="E44" s="43"/>
      <c r="F44" s="43"/>
      <c r="G44" s="43"/>
      <c r="H44" s="43"/>
      <c r="I44" s="102"/>
      <c r="J44" s="43"/>
      <c r="K44" s="43"/>
      <c r="L44" s="31"/>
    </row>
    <row r="45" spans="2:12" s="1" customFormat="1" ht="24.9" customHeight="1">
      <c r="B45" s="31"/>
      <c r="C45" s="21" t="s">
        <v>103</v>
      </c>
      <c r="I45" s="85"/>
      <c r="L45" s="31"/>
    </row>
    <row r="46" spans="2:12" s="1" customFormat="1" ht="6.9" customHeight="1">
      <c r="B46" s="31"/>
      <c r="I46" s="85"/>
      <c r="L46" s="31"/>
    </row>
    <row r="47" spans="2:12" s="1" customFormat="1" ht="12" customHeight="1">
      <c r="B47" s="31"/>
      <c r="C47" s="26" t="s">
        <v>17</v>
      </c>
      <c r="I47" s="85"/>
      <c r="L47" s="31"/>
    </row>
    <row r="48" spans="2:12" s="1" customFormat="1" ht="16.5" customHeight="1">
      <c r="B48" s="31"/>
      <c r="E48" s="320" t="str">
        <f>E7</f>
        <v>Výměna podlahové krytiny z pvc - nemocnice Rychnov nad Kněžnou, Náchod, Broumov</v>
      </c>
      <c r="F48" s="321"/>
      <c r="G48" s="321"/>
      <c r="H48" s="321"/>
      <c r="I48" s="85"/>
      <c r="L48" s="31"/>
    </row>
    <row r="49" spans="2:47" s="1" customFormat="1" ht="12" customHeight="1">
      <c r="B49" s="31"/>
      <c r="C49" s="26" t="s">
        <v>100</v>
      </c>
      <c r="I49" s="85"/>
      <c r="L49" s="31"/>
    </row>
    <row r="50" spans="2:47" s="1" customFormat="1" ht="16.5" customHeight="1">
      <c r="B50" s="31"/>
      <c r="E50" s="304" t="str">
        <f>E9</f>
        <v xml:space="preserve">3 - výměna podlahové krytiny z pvc - dolní nemocnice Náchod </v>
      </c>
      <c r="F50" s="303"/>
      <c r="G50" s="303"/>
      <c r="H50" s="303"/>
      <c r="I50" s="85"/>
      <c r="L50" s="31"/>
    </row>
    <row r="51" spans="2:47" s="1" customFormat="1" ht="6.9" customHeight="1">
      <c r="B51" s="31"/>
      <c r="I51" s="85"/>
      <c r="L51" s="31"/>
    </row>
    <row r="52" spans="2:47" s="1" customFormat="1" ht="12" customHeight="1">
      <c r="B52" s="31"/>
      <c r="C52" s="26" t="s">
        <v>23</v>
      </c>
      <c r="F52" s="17" t="str">
        <f>F12</f>
        <v>Náchod</v>
      </c>
      <c r="I52" s="86" t="s">
        <v>25</v>
      </c>
      <c r="J52" s="47" t="str">
        <f>IF(J12="","",J12)</f>
        <v>19. 5. 2020</v>
      </c>
      <c r="L52" s="31"/>
    </row>
    <row r="53" spans="2:47" s="1" customFormat="1" ht="6.9" customHeight="1">
      <c r="B53" s="31"/>
      <c r="I53" s="85"/>
      <c r="L53" s="31"/>
    </row>
    <row r="54" spans="2:47" s="1" customFormat="1" ht="24.9" customHeight="1">
      <c r="B54" s="31"/>
      <c r="C54" s="26" t="s">
        <v>29</v>
      </c>
      <c r="F54" s="17" t="str">
        <f>E15</f>
        <v>Královéhradecký kraj, Pivovarské nám. 1245, HK</v>
      </c>
      <c r="I54" s="86" t="s">
        <v>37</v>
      </c>
      <c r="J54" s="29" t="str">
        <f>E21</f>
        <v xml:space="preserve">S atelier s.r.o., Palackého 920, 547 01 Náchod </v>
      </c>
      <c r="L54" s="31"/>
    </row>
    <row r="55" spans="2:47" s="1" customFormat="1" ht="24.9" customHeight="1">
      <c r="B55" s="31"/>
      <c r="C55" s="26" t="s">
        <v>35</v>
      </c>
      <c r="F55" s="17" t="str">
        <f>IF(E18="","",E18)</f>
        <v>Vyplň údaj</v>
      </c>
      <c r="I55" s="86" t="s">
        <v>42</v>
      </c>
      <c r="J55" s="29" t="str">
        <f>E24</f>
        <v xml:space="preserve">S atelier s.r.o., Palackého 920, 547 01 Náchod </v>
      </c>
      <c r="L55" s="31"/>
    </row>
    <row r="56" spans="2:47" s="1" customFormat="1" ht="10.35" customHeight="1">
      <c r="B56" s="31"/>
      <c r="I56" s="85"/>
      <c r="L56" s="31"/>
    </row>
    <row r="57" spans="2:47" s="1" customFormat="1" ht="29.25" customHeight="1">
      <c r="B57" s="31"/>
      <c r="C57" s="103" t="s">
        <v>104</v>
      </c>
      <c r="D57" s="94"/>
      <c r="E57" s="94"/>
      <c r="F57" s="94"/>
      <c r="G57" s="94"/>
      <c r="H57" s="94"/>
      <c r="I57" s="104"/>
      <c r="J57" s="105" t="s">
        <v>105</v>
      </c>
      <c r="K57" s="94"/>
      <c r="L57" s="31"/>
    </row>
    <row r="58" spans="2:47" s="1" customFormat="1" ht="10.35" customHeight="1">
      <c r="B58" s="31"/>
      <c r="I58" s="85"/>
      <c r="L58" s="31"/>
    </row>
    <row r="59" spans="2:47" s="1" customFormat="1" ht="22.95" customHeight="1">
      <c r="B59" s="31"/>
      <c r="C59" s="106" t="s">
        <v>77</v>
      </c>
      <c r="I59" s="85"/>
      <c r="J59" s="61">
        <f>J85</f>
        <v>0</v>
      </c>
      <c r="L59" s="31"/>
      <c r="AU59" s="17" t="s">
        <v>106</v>
      </c>
    </row>
    <row r="60" spans="2:47" s="7" customFormat="1" ht="24.9" customHeight="1">
      <c r="B60" s="107"/>
      <c r="D60" s="108" t="s">
        <v>107</v>
      </c>
      <c r="E60" s="109"/>
      <c r="F60" s="109"/>
      <c r="G60" s="109"/>
      <c r="H60" s="109"/>
      <c r="I60" s="110"/>
      <c r="J60" s="111">
        <f>J86</f>
        <v>0</v>
      </c>
      <c r="L60" s="107"/>
    </row>
    <row r="61" spans="2:47" s="8" customFormat="1" ht="19.95" customHeight="1">
      <c r="B61" s="112"/>
      <c r="D61" s="113" t="s">
        <v>108</v>
      </c>
      <c r="E61" s="114"/>
      <c r="F61" s="114"/>
      <c r="G61" s="114"/>
      <c r="H61" s="114"/>
      <c r="I61" s="115"/>
      <c r="J61" s="116">
        <f>J87</f>
        <v>0</v>
      </c>
      <c r="L61" s="112"/>
    </row>
    <row r="62" spans="2:47" s="7" customFormat="1" ht="24.9" customHeight="1">
      <c r="B62" s="107"/>
      <c r="D62" s="108" t="s">
        <v>109</v>
      </c>
      <c r="E62" s="109"/>
      <c r="F62" s="109"/>
      <c r="G62" s="109"/>
      <c r="H62" s="109"/>
      <c r="I62" s="110"/>
      <c r="J62" s="111">
        <f>J104</f>
        <v>0</v>
      </c>
      <c r="L62" s="107"/>
    </row>
    <row r="63" spans="2:47" s="8" customFormat="1" ht="19.95" customHeight="1">
      <c r="B63" s="112"/>
      <c r="D63" s="113" t="s">
        <v>110</v>
      </c>
      <c r="E63" s="114"/>
      <c r="F63" s="114"/>
      <c r="G63" s="114"/>
      <c r="H63" s="114"/>
      <c r="I63" s="115"/>
      <c r="J63" s="116">
        <f>J105</f>
        <v>0</v>
      </c>
      <c r="L63" s="112"/>
    </row>
    <row r="64" spans="2:47" s="8" customFormat="1" ht="19.95" customHeight="1">
      <c r="B64" s="112"/>
      <c r="D64" s="113" t="s">
        <v>111</v>
      </c>
      <c r="E64" s="114"/>
      <c r="F64" s="114"/>
      <c r="G64" s="114"/>
      <c r="H64" s="114"/>
      <c r="I64" s="115"/>
      <c r="J64" s="116">
        <f>J134</f>
        <v>0</v>
      </c>
      <c r="L64" s="112"/>
    </row>
    <row r="65" spans="2:12" s="8" customFormat="1" ht="19.95" customHeight="1">
      <c r="B65" s="112"/>
      <c r="D65" s="113" t="s">
        <v>112</v>
      </c>
      <c r="E65" s="114"/>
      <c r="F65" s="114"/>
      <c r="G65" s="114"/>
      <c r="H65" s="114"/>
      <c r="I65" s="115"/>
      <c r="J65" s="116">
        <f>J520</f>
        <v>0</v>
      </c>
      <c r="L65" s="112"/>
    </row>
    <row r="66" spans="2:12" s="1" customFormat="1" ht="21.75" customHeight="1">
      <c r="B66" s="31"/>
      <c r="I66" s="85"/>
      <c r="L66" s="31"/>
    </row>
    <row r="67" spans="2:12" s="1" customFormat="1" ht="6.9" customHeight="1">
      <c r="B67" s="40"/>
      <c r="C67" s="41"/>
      <c r="D67" s="41"/>
      <c r="E67" s="41"/>
      <c r="F67" s="41"/>
      <c r="G67" s="41"/>
      <c r="H67" s="41"/>
      <c r="I67" s="101"/>
      <c r="J67" s="41"/>
      <c r="K67" s="41"/>
      <c r="L67" s="31"/>
    </row>
    <row r="71" spans="2:12" s="1" customFormat="1" ht="6.9" customHeight="1">
      <c r="B71" s="42"/>
      <c r="C71" s="43"/>
      <c r="D71" s="43"/>
      <c r="E71" s="43"/>
      <c r="F71" s="43"/>
      <c r="G71" s="43"/>
      <c r="H71" s="43"/>
      <c r="I71" s="102"/>
      <c r="J71" s="43"/>
      <c r="K71" s="43"/>
      <c r="L71" s="31"/>
    </row>
    <row r="72" spans="2:12" s="1" customFormat="1" ht="24.9" customHeight="1">
      <c r="B72" s="31"/>
      <c r="C72" s="21" t="s">
        <v>113</v>
      </c>
      <c r="I72" s="85"/>
      <c r="L72" s="31"/>
    </row>
    <row r="73" spans="2:12" s="1" customFormat="1" ht="6.9" customHeight="1">
      <c r="B73" s="31"/>
      <c r="I73" s="85"/>
      <c r="L73" s="31"/>
    </row>
    <row r="74" spans="2:12" s="1" customFormat="1" ht="12" customHeight="1">
      <c r="B74" s="31"/>
      <c r="C74" s="26" t="s">
        <v>17</v>
      </c>
      <c r="I74" s="85"/>
      <c r="L74" s="31"/>
    </row>
    <row r="75" spans="2:12" s="1" customFormat="1" ht="16.5" customHeight="1">
      <c r="B75" s="31"/>
      <c r="E75" s="320" t="str">
        <f>E7</f>
        <v>Výměna podlahové krytiny z pvc - nemocnice Rychnov nad Kněžnou, Náchod, Broumov</v>
      </c>
      <c r="F75" s="321"/>
      <c r="G75" s="321"/>
      <c r="H75" s="321"/>
      <c r="I75" s="85"/>
      <c r="L75" s="31"/>
    </row>
    <row r="76" spans="2:12" s="1" customFormat="1" ht="12" customHeight="1">
      <c r="B76" s="31"/>
      <c r="C76" s="26" t="s">
        <v>100</v>
      </c>
      <c r="I76" s="85"/>
      <c r="L76" s="31"/>
    </row>
    <row r="77" spans="2:12" s="1" customFormat="1" ht="16.5" customHeight="1">
      <c r="B77" s="31"/>
      <c r="E77" s="304" t="str">
        <f>E9</f>
        <v xml:space="preserve">3 - výměna podlahové krytiny z pvc - dolní nemocnice Náchod </v>
      </c>
      <c r="F77" s="303"/>
      <c r="G77" s="303"/>
      <c r="H77" s="303"/>
      <c r="I77" s="85"/>
      <c r="L77" s="31"/>
    </row>
    <row r="78" spans="2:12" s="1" customFormat="1" ht="6.9" customHeight="1">
      <c r="B78" s="31"/>
      <c r="I78" s="85"/>
      <c r="L78" s="31"/>
    </row>
    <row r="79" spans="2:12" s="1" customFormat="1" ht="12" customHeight="1">
      <c r="B79" s="31"/>
      <c r="C79" s="26" t="s">
        <v>23</v>
      </c>
      <c r="F79" s="17" t="str">
        <f>F12</f>
        <v>Náchod</v>
      </c>
      <c r="I79" s="86" t="s">
        <v>25</v>
      </c>
      <c r="J79" s="47" t="str">
        <f>IF(J12="","",J12)</f>
        <v>19. 5. 2020</v>
      </c>
      <c r="L79" s="31"/>
    </row>
    <row r="80" spans="2:12" s="1" customFormat="1" ht="6.9" customHeight="1">
      <c r="B80" s="31"/>
      <c r="I80" s="85"/>
      <c r="L80" s="31"/>
    </row>
    <row r="81" spans="2:65" s="1" customFormat="1" ht="24.9" customHeight="1">
      <c r="B81" s="31"/>
      <c r="C81" s="26" t="s">
        <v>29</v>
      </c>
      <c r="F81" s="17" t="str">
        <f>E15</f>
        <v>Královéhradecký kraj, Pivovarské nám. 1245, HK</v>
      </c>
      <c r="I81" s="86" t="s">
        <v>37</v>
      </c>
      <c r="J81" s="29" t="str">
        <f>E21</f>
        <v xml:space="preserve">S atelier s.r.o., Palackého 920, 547 01 Náchod </v>
      </c>
      <c r="L81" s="31"/>
    </row>
    <row r="82" spans="2:65" s="1" customFormat="1" ht="24.9" customHeight="1">
      <c r="B82" s="31"/>
      <c r="C82" s="26" t="s">
        <v>35</v>
      </c>
      <c r="F82" s="17" t="str">
        <f>IF(E18="","",E18)</f>
        <v>Vyplň údaj</v>
      </c>
      <c r="I82" s="86" t="s">
        <v>42</v>
      </c>
      <c r="J82" s="29" t="str">
        <f>E24</f>
        <v xml:space="preserve">S atelier s.r.o., Palackého 920, 547 01 Náchod </v>
      </c>
      <c r="L82" s="31"/>
    </row>
    <row r="83" spans="2:65" s="1" customFormat="1" ht="10.35" customHeight="1">
      <c r="B83" s="31"/>
      <c r="I83" s="85"/>
      <c r="L83" s="31"/>
    </row>
    <row r="84" spans="2:65" s="9" customFormat="1" ht="29.25" customHeight="1">
      <c r="B84" s="117"/>
      <c r="C84" s="118" t="s">
        <v>114</v>
      </c>
      <c r="D84" s="119" t="s">
        <v>64</v>
      </c>
      <c r="E84" s="119" t="s">
        <v>60</v>
      </c>
      <c r="F84" s="119" t="s">
        <v>61</v>
      </c>
      <c r="G84" s="119" t="s">
        <v>115</v>
      </c>
      <c r="H84" s="119" t="s">
        <v>116</v>
      </c>
      <c r="I84" s="120" t="s">
        <v>117</v>
      </c>
      <c r="J84" s="119" t="s">
        <v>105</v>
      </c>
      <c r="K84" s="121" t="s">
        <v>118</v>
      </c>
      <c r="L84" s="117"/>
      <c r="M84" s="54" t="s">
        <v>3</v>
      </c>
      <c r="N84" s="55" t="s">
        <v>49</v>
      </c>
      <c r="O84" s="55" t="s">
        <v>119</v>
      </c>
      <c r="P84" s="55" t="s">
        <v>120</v>
      </c>
      <c r="Q84" s="55" t="s">
        <v>121</v>
      </c>
      <c r="R84" s="55" t="s">
        <v>122</v>
      </c>
      <c r="S84" s="55" t="s">
        <v>123</v>
      </c>
      <c r="T84" s="56" t="s">
        <v>124</v>
      </c>
    </row>
    <row r="85" spans="2:65" s="1" customFormat="1" ht="22.95" customHeight="1">
      <c r="B85" s="31"/>
      <c r="C85" s="59" t="s">
        <v>125</v>
      </c>
      <c r="I85" s="85"/>
      <c r="J85" s="122">
        <f>BK85</f>
        <v>0</v>
      </c>
      <c r="L85" s="31"/>
      <c r="M85" s="57"/>
      <c r="N85" s="48"/>
      <c r="O85" s="48"/>
      <c r="P85" s="123">
        <f>P86+P104</f>
        <v>0</v>
      </c>
      <c r="Q85" s="48"/>
      <c r="R85" s="123">
        <f>R86+R104</f>
        <v>1.7283643199999998</v>
      </c>
      <c r="S85" s="48"/>
      <c r="T85" s="124">
        <f>T86+T104</f>
        <v>0.39699000000000001</v>
      </c>
      <c r="AT85" s="17" t="s">
        <v>78</v>
      </c>
      <c r="AU85" s="17" t="s">
        <v>106</v>
      </c>
      <c r="BK85" s="125">
        <f>BK86+BK104</f>
        <v>0</v>
      </c>
    </row>
    <row r="86" spans="2:65" s="10" customFormat="1" ht="25.95" customHeight="1">
      <c r="B86" s="126"/>
      <c r="D86" s="127" t="s">
        <v>78</v>
      </c>
      <c r="E86" s="128" t="s">
        <v>126</v>
      </c>
      <c r="F86" s="128" t="s">
        <v>127</v>
      </c>
      <c r="I86" s="129"/>
      <c r="J86" s="130">
        <f>BK86</f>
        <v>0</v>
      </c>
      <c r="L86" s="126"/>
      <c r="M86" s="131"/>
      <c r="N86" s="132"/>
      <c r="O86" s="132"/>
      <c r="P86" s="133">
        <f>P87</f>
        <v>0</v>
      </c>
      <c r="Q86" s="132"/>
      <c r="R86" s="133">
        <f>R87</f>
        <v>0</v>
      </c>
      <c r="S86" s="132"/>
      <c r="T86" s="134">
        <f>T87</f>
        <v>0</v>
      </c>
      <c r="AR86" s="127" t="s">
        <v>22</v>
      </c>
      <c r="AT86" s="135" t="s">
        <v>78</v>
      </c>
      <c r="AU86" s="135" t="s">
        <v>79</v>
      </c>
      <c r="AY86" s="127" t="s">
        <v>128</v>
      </c>
      <c r="BK86" s="136">
        <f>BK87</f>
        <v>0</v>
      </c>
    </row>
    <row r="87" spans="2:65" s="10" customFormat="1" ht="22.95" customHeight="1">
      <c r="B87" s="126"/>
      <c r="D87" s="127" t="s">
        <v>78</v>
      </c>
      <c r="E87" s="137" t="s">
        <v>129</v>
      </c>
      <c r="F87" s="137" t="s">
        <v>130</v>
      </c>
      <c r="I87" s="129"/>
      <c r="J87" s="138">
        <f>BK87</f>
        <v>0</v>
      </c>
      <c r="L87" s="126"/>
      <c r="M87" s="131"/>
      <c r="N87" s="132"/>
      <c r="O87" s="132"/>
      <c r="P87" s="133">
        <f>SUM(P88:P103)</f>
        <v>0</v>
      </c>
      <c r="Q87" s="132"/>
      <c r="R87" s="133">
        <f>SUM(R88:R103)</f>
        <v>0</v>
      </c>
      <c r="S87" s="132"/>
      <c r="T87" s="134">
        <f>SUM(T88:T103)</f>
        <v>0</v>
      </c>
      <c r="AR87" s="127" t="s">
        <v>22</v>
      </c>
      <c r="AT87" s="135" t="s">
        <v>78</v>
      </c>
      <c r="AU87" s="135" t="s">
        <v>22</v>
      </c>
      <c r="AY87" s="127" t="s">
        <v>128</v>
      </c>
      <c r="BK87" s="136">
        <f>SUM(BK88:BK103)</f>
        <v>0</v>
      </c>
    </row>
    <row r="88" spans="2:65" s="1" customFormat="1" ht="22.5" customHeight="1">
      <c r="B88" s="139"/>
      <c r="C88" s="140" t="s">
        <v>22</v>
      </c>
      <c r="D88" s="140" t="s">
        <v>131</v>
      </c>
      <c r="E88" s="141" t="s">
        <v>132</v>
      </c>
      <c r="F88" s="142" t="s">
        <v>133</v>
      </c>
      <c r="G88" s="143" t="s">
        <v>134</v>
      </c>
      <c r="H88" s="144">
        <v>0.39700000000000002</v>
      </c>
      <c r="I88" s="145"/>
      <c r="J88" s="146">
        <f>ROUND(I88*H88,2)</f>
        <v>0</v>
      </c>
      <c r="K88" s="142" t="s">
        <v>135</v>
      </c>
      <c r="L88" s="31"/>
      <c r="M88" s="147" t="s">
        <v>3</v>
      </c>
      <c r="N88" s="148" t="s">
        <v>50</v>
      </c>
      <c r="O88" s="50"/>
      <c r="P88" s="149">
        <f>O88*H88</f>
        <v>0</v>
      </c>
      <c r="Q88" s="149">
        <v>0</v>
      </c>
      <c r="R88" s="149">
        <f>Q88*H88</f>
        <v>0</v>
      </c>
      <c r="S88" s="149">
        <v>0</v>
      </c>
      <c r="T88" s="150">
        <f>S88*H88</f>
        <v>0</v>
      </c>
      <c r="AR88" s="17" t="s">
        <v>93</v>
      </c>
      <c r="AT88" s="17" t="s">
        <v>131</v>
      </c>
      <c r="AU88" s="17" t="s">
        <v>87</v>
      </c>
      <c r="AY88" s="17" t="s">
        <v>128</v>
      </c>
      <c r="BE88" s="151">
        <f>IF(N88="základní",J88,0)</f>
        <v>0</v>
      </c>
      <c r="BF88" s="151">
        <f>IF(N88="snížená",J88,0)</f>
        <v>0</v>
      </c>
      <c r="BG88" s="151">
        <f>IF(N88="zákl. přenesená",J88,0)</f>
        <v>0</v>
      </c>
      <c r="BH88" s="151">
        <f>IF(N88="sníž. přenesená",J88,0)</f>
        <v>0</v>
      </c>
      <c r="BI88" s="151">
        <f>IF(N88="nulová",J88,0)</f>
        <v>0</v>
      </c>
      <c r="BJ88" s="17" t="s">
        <v>22</v>
      </c>
      <c r="BK88" s="151">
        <f>ROUND(I88*H88,2)</f>
        <v>0</v>
      </c>
      <c r="BL88" s="17" t="s">
        <v>93</v>
      </c>
      <c r="BM88" s="17" t="s">
        <v>521</v>
      </c>
    </row>
    <row r="89" spans="2:65" s="1" customFormat="1" ht="105.6">
      <c r="B89" s="31"/>
      <c r="D89" s="152" t="s">
        <v>137</v>
      </c>
      <c r="F89" s="153" t="s">
        <v>138</v>
      </c>
      <c r="I89" s="85"/>
      <c r="L89" s="31"/>
      <c r="M89" s="154"/>
      <c r="N89" s="50"/>
      <c r="O89" s="50"/>
      <c r="P89" s="50"/>
      <c r="Q89" s="50"/>
      <c r="R89" s="50"/>
      <c r="S89" s="50"/>
      <c r="T89" s="51"/>
      <c r="AT89" s="17" t="s">
        <v>137</v>
      </c>
      <c r="AU89" s="17" t="s">
        <v>87</v>
      </c>
    </row>
    <row r="90" spans="2:65" s="1" customFormat="1" ht="22.5" customHeight="1">
      <c r="B90" s="139"/>
      <c r="C90" s="140" t="s">
        <v>87</v>
      </c>
      <c r="D90" s="140" t="s">
        <v>131</v>
      </c>
      <c r="E90" s="141" t="s">
        <v>139</v>
      </c>
      <c r="F90" s="142" t="s">
        <v>140</v>
      </c>
      <c r="G90" s="143" t="s">
        <v>134</v>
      </c>
      <c r="H90" s="144">
        <v>1.9850000000000001</v>
      </c>
      <c r="I90" s="145"/>
      <c r="J90" s="146">
        <f>ROUND(I90*H90,2)</f>
        <v>0</v>
      </c>
      <c r="K90" s="142" t="s">
        <v>135</v>
      </c>
      <c r="L90" s="31"/>
      <c r="M90" s="147" t="s">
        <v>3</v>
      </c>
      <c r="N90" s="148" t="s">
        <v>50</v>
      </c>
      <c r="O90" s="50"/>
      <c r="P90" s="149">
        <f>O90*H90</f>
        <v>0</v>
      </c>
      <c r="Q90" s="149">
        <v>0</v>
      </c>
      <c r="R90" s="149">
        <f>Q90*H90</f>
        <v>0</v>
      </c>
      <c r="S90" s="149">
        <v>0</v>
      </c>
      <c r="T90" s="150">
        <f>S90*H90</f>
        <v>0</v>
      </c>
      <c r="AR90" s="17" t="s">
        <v>93</v>
      </c>
      <c r="AT90" s="17" t="s">
        <v>131</v>
      </c>
      <c r="AU90" s="17" t="s">
        <v>87</v>
      </c>
      <c r="AY90" s="17" t="s">
        <v>128</v>
      </c>
      <c r="BE90" s="151">
        <f>IF(N90="základní",J90,0)</f>
        <v>0</v>
      </c>
      <c r="BF90" s="151">
        <f>IF(N90="snížená",J90,0)</f>
        <v>0</v>
      </c>
      <c r="BG90" s="151">
        <f>IF(N90="zákl. přenesená",J90,0)</f>
        <v>0</v>
      </c>
      <c r="BH90" s="151">
        <f>IF(N90="sníž. přenesená",J90,0)</f>
        <v>0</v>
      </c>
      <c r="BI90" s="151">
        <f>IF(N90="nulová",J90,0)</f>
        <v>0</v>
      </c>
      <c r="BJ90" s="17" t="s">
        <v>22</v>
      </c>
      <c r="BK90" s="151">
        <f>ROUND(I90*H90,2)</f>
        <v>0</v>
      </c>
      <c r="BL90" s="17" t="s">
        <v>93</v>
      </c>
      <c r="BM90" s="17" t="s">
        <v>522</v>
      </c>
    </row>
    <row r="91" spans="2:65" s="1" customFormat="1" ht="105.6">
      <c r="B91" s="31"/>
      <c r="D91" s="152" t="s">
        <v>137</v>
      </c>
      <c r="F91" s="153" t="s">
        <v>138</v>
      </c>
      <c r="I91" s="85"/>
      <c r="L91" s="31"/>
      <c r="M91" s="154"/>
      <c r="N91" s="50"/>
      <c r="O91" s="50"/>
      <c r="P91" s="50"/>
      <c r="Q91" s="50"/>
      <c r="R91" s="50"/>
      <c r="S91" s="50"/>
      <c r="T91" s="51"/>
      <c r="AT91" s="17" t="s">
        <v>137</v>
      </c>
      <c r="AU91" s="17" t="s">
        <v>87</v>
      </c>
    </row>
    <row r="92" spans="2:65" s="11" customFormat="1">
      <c r="B92" s="155"/>
      <c r="D92" s="152" t="s">
        <v>142</v>
      </c>
      <c r="E92" s="156" t="s">
        <v>3</v>
      </c>
      <c r="F92" s="157" t="s">
        <v>143</v>
      </c>
      <c r="H92" s="156" t="s">
        <v>3</v>
      </c>
      <c r="I92" s="158"/>
      <c r="L92" s="155"/>
      <c r="M92" s="159"/>
      <c r="N92" s="160"/>
      <c r="O92" s="160"/>
      <c r="P92" s="160"/>
      <c r="Q92" s="160"/>
      <c r="R92" s="160"/>
      <c r="S92" s="160"/>
      <c r="T92" s="161"/>
      <c r="AT92" s="156" t="s">
        <v>142</v>
      </c>
      <c r="AU92" s="156" t="s">
        <v>87</v>
      </c>
      <c r="AV92" s="11" t="s">
        <v>22</v>
      </c>
      <c r="AW92" s="11" t="s">
        <v>41</v>
      </c>
      <c r="AX92" s="11" t="s">
        <v>79</v>
      </c>
      <c r="AY92" s="156" t="s">
        <v>128</v>
      </c>
    </row>
    <row r="93" spans="2:65" s="12" customFormat="1">
      <c r="B93" s="162"/>
      <c r="D93" s="152" t="s">
        <v>142</v>
      </c>
      <c r="E93" s="163" t="s">
        <v>3</v>
      </c>
      <c r="F93" s="164" t="s">
        <v>523</v>
      </c>
      <c r="H93" s="165">
        <v>1.9850000000000001</v>
      </c>
      <c r="I93" s="166"/>
      <c r="L93" s="162"/>
      <c r="M93" s="167"/>
      <c r="N93" s="168"/>
      <c r="O93" s="168"/>
      <c r="P93" s="168"/>
      <c r="Q93" s="168"/>
      <c r="R93" s="168"/>
      <c r="S93" s="168"/>
      <c r="T93" s="169"/>
      <c r="AT93" s="163" t="s">
        <v>142</v>
      </c>
      <c r="AU93" s="163" t="s">
        <v>87</v>
      </c>
      <c r="AV93" s="12" t="s">
        <v>87</v>
      </c>
      <c r="AW93" s="12" t="s">
        <v>41</v>
      </c>
      <c r="AX93" s="12" t="s">
        <v>79</v>
      </c>
      <c r="AY93" s="163" t="s">
        <v>128</v>
      </c>
    </row>
    <row r="94" spans="2:65" s="13" customFormat="1">
      <c r="B94" s="170"/>
      <c r="D94" s="152" t="s">
        <v>142</v>
      </c>
      <c r="E94" s="171" t="s">
        <v>3</v>
      </c>
      <c r="F94" s="172" t="s">
        <v>145</v>
      </c>
      <c r="H94" s="173">
        <v>1.9850000000000001</v>
      </c>
      <c r="I94" s="174"/>
      <c r="L94" s="170"/>
      <c r="M94" s="175"/>
      <c r="N94" s="176"/>
      <c r="O94" s="176"/>
      <c r="P94" s="176"/>
      <c r="Q94" s="176"/>
      <c r="R94" s="176"/>
      <c r="S94" s="176"/>
      <c r="T94" s="177"/>
      <c r="AT94" s="171" t="s">
        <v>142</v>
      </c>
      <c r="AU94" s="171" t="s">
        <v>87</v>
      </c>
      <c r="AV94" s="13" t="s">
        <v>93</v>
      </c>
      <c r="AW94" s="13" t="s">
        <v>41</v>
      </c>
      <c r="AX94" s="13" t="s">
        <v>22</v>
      </c>
      <c r="AY94" s="171" t="s">
        <v>128</v>
      </c>
    </row>
    <row r="95" spans="2:65" s="1" customFormat="1" ht="16.5" customHeight="1">
      <c r="B95" s="139"/>
      <c r="C95" s="140" t="s">
        <v>90</v>
      </c>
      <c r="D95" s="140" t="s">
        <v>131</v>
      </c>
      <c r="E95" s="141" t="s">
        <v>146</v>
      </c>
      <c r="F95" s="142" t="s">
        <v>147</v>
      </c>
      <c r="G95" s="143" t="s">
        <v>134</v>
      </c>
      <c r="H95" s="144">
        <v>0.39700000000000002</v>
      </c>
      <c r="I95" s="145"/>
      <c r="J95" s="146">
        <f>ROUND(I95*H95,2)</f>
        <v>0</v>
      </c>
      <c r="K95" s="142" t="s">
        <v>135</v>
      </c>
      <c r="L95" s="31"/>
      <c r="M95" s="147" t="s">
        <v>3</v>
      </c>
      <c r="N95" s="148" t="s">
        <v>50</v>
      </c>
      <c r="O95" s="50"/>
      <c r="P95" s="149">
        <f>O95*H95</f>
        <v>0</v>
      </c>
      <c r="Q95" s="149">
        <v>0</v>
      </c>
      <c r="R95" s="149">
        <f>Q95*H95</f>
        <v>0</v>
      </c>
      <c r="S95" s="149">
        <v>0</v>
      </c>
      <c r="T95" s="150">
        <f>S95*H95</f>
        <v>0</v>
      </c>
      <c r="AR95" s="17" t="s">
        <v>93</v>
      </c>
      <c r="AT95" s="17" t="s">
        <v>131</v>
      </c>
      <c r="AU95" s="17" t="s">
        <v>87</v>
      </c>
      <c r="AY95" s="17" t="s">
        <v>128</v>
      </c>
      <c r="BE95" s="151">
        <f>IF(N95="základní",J95,0)</f>
        <v>0</v>
      </c>
      <c r="BF95" s="151">
        <f>IF(N95="snížená",J95,0)</f>
        <v>0</v>
      </c>
      <c r="BG95" s="151">
        <f>IF(N95="zákl. přenesená",J95,0)</f>
        <v>0</v>
      </c>
      <c r="BH95" s="151">
        <f>IF(N95="sníž. přenesená",J95,0)</f>
        <v>0</v>
      </c>
      <c r="BI95" s="151">
        <f>IF(N95="nulová",J95,0)</f>
        <v>0</v>
      </c>
      <c r="BJ95" s="17" t="s">
        <v>22</v>
      </c>
      <c r="BK95" s="151">
        <f>ROUND(I95*H95,2)</f>
        <v>0</v>
      </c>
      <c r="BL95" s="17" t="s">
        <v>93</v>
      </c>
      <c r="BM95" s="17" t="s">
        <v>524</v>
      </c>
    </row>
    <row r="96" spans="2:65" s="1" customFormat="1" ht="76.8">
      <c r="B96" s="31"/>
      <c r="D96" s="152" t="s">
        <v>137</v>
      </c>
      <c r="F96" s="153" t="s">
        <v>149</v>
      </c>
      <c r="I96" s="85"/>
      <c r="L96" s="31"/>
      <c r="M96" s="154"/>
      <c r="N96" s="50"/>
      <c r="O96" s="50"/>
      <c r="P96" s="50"/>
      <c r="Q96" s="50"/>
      <c r="R96" s="50"/>
      <c r="S96" s="50"/>
      <c r="T96" s="51"/>
      <c r="AT96" s="17" t="s">
        <v>137</v>
      </c>
      <c r="AU96" s="17" t="s">
        <v>87</v>
      </c>
    </row>
    <row r="97" spans="2:65" s="1" customFormat="1" ht="16.5" customHeight="1">
      <c r="B97" s="139"/>
      <c r="C97" s="140" t="s">
        <v>93</v>
      </c>
      <c r="D97" s="140" t="s">
        <v>131</v>
      </c>
      <c r="E97" s="141" t="s">
        <v>150</v>
      </c>
      <c r="F97" s="142" t="s">
        <v>151</v>
      </c>
      <c r="G97" s="143" t="s">
        <v>134</v>
      </c>
      <c r="H97" s="144">
        <v>5.9550000000000001</v>
      </c>
      <c r="I97" s="145"/>
      <c r="J97" s="146">
        <f>ROUND(I97*H97,2)</f>
        <v>0</v>
      </c>
      <c r="K97" s="142" t="s">
        <v>135</v>
      </c>
      <c r="L97" s="31"/>
      <c r="M97" s="147" t="s">
        <v>3</v>
      </c>
      <c r="N97" s="148" t="s">
        <v>50</v>
      </c>
      <c r="O97" s="50"/>
      <c r="P97" s="149">
        <f>O97*H97</f>
        <v>0</v>
      </c>
      <c r="Q97" s="149">
        <v>0</v>
      </c>
      <c r="R97" s="149">
        <f>Q97*H97</f>
        <v>0</v>
      </c>
      <c r="S97" s="149">
        <v>0</v>
      </c>
      <c r="T97" s="150">
        <f>S97*H97</f>
        <v>0</v>
      </c>
      <c r="AR97" s="17" t="s">
        <v>93</v>
      </c>
      <c r="AT97" s="17" t="s">
        <v>131</v>
      </c>
      <c r="AU97" s="17" t="s">
        <v>87</v>
      </c>
      <c r="AY97" s="17" t="s">
        <v>128</v>
      </c>
      <c r="BE97" s="151">
        <f>IF(N97="základní",J97,0)</f>
        <v>0</v>
      </c>
      <c r="BF97" s="151">
        <f>IF(N97="snížená",J97,0)</f>
        <v>0</v>
      </c>
      <c r="BG97" s="151">
        <f>IF(N97="zákl. přenesená",J97,0)</f>
        <v>0</v>
      </c>
      <c r="BH97" s="151">
        <f>IF(N97="sníž. přenesená",J97,0)</f>
        <v>0</v>
      </c>
      <c r="BI97" s="151">
        <f>IF(N97="nulová",J97,0)</f>
        <v>0</v>
      </c>
      <c r="BJ97" s="17" t="s">
        <v>22</v>
      </c>
      <c r="BK97" s="151">
        <f>ROUND(I97*H97,2)</f>
        <v>0</v>
      </c>
      <c r="BL97" s="17" t="s">
        <v>93</v>
      </c>
      <c r="BM97" s="17" t="s">
        <v>525</v>
      </c>
    </row>
    <row r="98" spans="2:65" s="1" customFormat="1" ht="67.2">
      <c r="B98" s="31"/>
      <c r="D98" s="152" t="s">
        <v>137</v>
      </c>
      <c r="F98" s="153" t="s">
        <v>153</v>
      </c>
      <c r="I98" s="85"/>
      <c r="L98" s="31"/>
      <c r="M98" s="154"/>
      <c r="N98" s="50"/>
      <c r="O98" s="50"/>
      <c r="P98" s="50"/>
      <c r="Q98" s="50"/>
      <c r="R98" s="50"/>
      <c r="S98" s="50"/>
      <c r="T98" s="51"/>
      <c r="AT98" s="17" t="s">
        <v>137</v>
      </c>
      <c r="AU98" s="17" t="s">
        <v>87</v>
      </c>
    </row>
    <row r="99" spans="2:65" s="11" customFormat="1">
      <c r="B99" s="155"/>
      <c r="D99" s="152" t="s">
        <v>142</v>
      </c>
      <c r="E99" s="156" t="s">
        <v>3</v>
      </c>
      <c r="F99" s="157" t="s">
        <v>526</v>
      </c>
      <c r="H99" s="156" t="s">
        <v>3</v>
      </c>
      <c r="I99" s="158"/>
      <c r="L99" s="155"/>
      <c r="M99" s="159"/>
      <c r="N99" s="160"/>
      <c r="O99" s="160"/>
      <c r="P99" s="160"/>
      <c r="Q99" s="160"/>
      <c r="R99" s="160"/>
      <c r="S99" s="160"/>
      <c r="T99" s="161"/>
      <c r="AT99" s="156" t="s">
        <v>142</v>
      </c>
      <c r="AU99" s="156" t="s">
        <v>87</v>
      </c>
      <c r="AV99" s="11" t="s">
        <v>22</v>
      </c>
      <c r="AW99" s="11" t="s">
        <v>41</v>
      </c>
      <c r="AX99" s="11" t="s">
        <v>79</v>
      </c>
      <c r="AY99" s="156" t="s">
        <v>128</v>
      </c>
    </row>
    <row r="100" spans="2:65" s="12" customFormat="1">
      <c r="B100" s="162"/>
      <c r="D100" s="152" t="s">
        <v>142</v>
      </c>
      <c r="E100" s="163" t="s">
        <v>3</v>
      </c>
      <c r="F100" s="164" t="s">
        <v>527</v>
      </c>
      <c r="H100" s="165">
        <v>5.9550000000000001</v>
      </c>
      <c r="I100" s="166"/>
      <c r="L100" s="162"/>
      <c r="M100" s="167"/>
      <c r="N100" s="168"/>
      <c r="O100" s="168"/>
      <c r="P100" s="168"/>
      <c r="Q100" s="168"/>
      <c r="R100" s="168"/>
      <c r="S100" s="168"/>
      <c r="T100" s="169"/>
      <c r="AT100" s="163" t="s">
        <v>142</v>
      </c>
      <c r="AU100" s="163" t="s">
        <v>87</v>
      </c>
      <c r="AV100" s="12" t="s">
        <v>87</v>
      </c>
      <c r="AW100" s="12" t="s">
        <v>41</v>
      </c>
      <c r="AX100" s="12" t="s">
        <v>79</v>
      </c>
      <c r="AY100" s="163" t="s">
        <v>128</v>
      </c>
    </row>
    <row r="101" spans="2:65" s="13" customFormat="1">
      <c r="B101" s="170"/>
      <c r="D101" s="152" t="s">
        <v>142</v>
      </c>
      <c r="E101" s="171" t="s">
        <v>3</v>
      </c>
      <c r="F101" s="172" t="s">
        <v>145</v>
      </c>
      <c r="H101" s="173">
        <v>5.9550000000000001</v>
      </c>
      <c r="I101" s="174"/>
      <c r="L101" s="170"/>
      <c r="M101" s="175"/>
      <c r="N101" s="176"/>
      <c r="O101" s="176"/>
      <c r="P101" s="176"/>
      <c r="Q101" s="176"/>
      <c r="R101" s="176"/>
      <c r="S101" s="176"/>
      <c r="T101" s="177"/>
      <c r="AT101" s="171" t="s">
        <v>142</v>
      </c>
      <c r="AU101" s="171" t="s">
        <v>87</v>
      </c>
      <c r="AV101" s="13" t="s">
        <v>93</v>
      </c>
      <c r="AW101" s="13" t="s">
        <v>41</v>
      </c>
      <c r="AX101" s="13" t="s">
        <v>22</v>
      </c>
      <c r="AY101" s="171" t="s">
        <v>128</v>
      </c>
    </row>
    <row r="102" spans="2:65" s="1" customFormat="1" ht="22.5" customHeight="1">
      <c r="B102" s="139"/>
      <c r="C102" s="140" t="s">
        <v>96</v>
      </c>
      <c r="D102" s="140" t="s">
        <v>131</v>
      </c>
      <c r="E102" s="141" t="s">
        <v>156</v>
      </c>
      <c r="F102" s="142" t="s">
        <v>157</v>
      </c>
      <c r="G102" s="143" t="s">
        <v>134</v>
      </c>
      <c r="H102" s="144">
        <v>0.39700000000000002</v>
      </c>
      <c r="I102" s="145"/>
      <c r="J102" s="146">
        <f>ROUND(I102*H102,2)</f>
        <v>0</v>
      </c>
      <c r="K102" s="142" t="s">
        <v>135</v>
      </c>
      <c r="L102" s="31"/>
      <c r="M102" s="147" t="s">
        <v>3</v>
      </c>
      <c r="N102" s="148" t="s">
        <v>50</v>
      </c>
      <c r="O102" s="50"/>
      <c r="P102" s="149">
        <f>O102*H102</f>
        <v>0</v>
      </c>
      <c r="Q102" s="149">
        <v>0</v>
      </c>
      <c r="R102" s="149">
        <f>Q102*H102</f>
        <v>0</v>
      </c>
      <c r="S102" s="149">
        <v>0</v>
      </c>
      <c r="T102" s="150">
        <f>S102*H102</f>
        <v>0</v>
      </c>
      <c r="AR102" s="17" t="s">
        <v>93</v>
      </c>
      <c r="AT102" s="17" t="s">
        <v>131</v>
      </c>
      <c r="AU102" s="17" t="s">
        <v>87</v>
      </c>
      <c r="AY102" s="17" t="s">
        <v>128</v>
      </c>
      <c r="BE102" s="151">
        <f>IF(N102="základní",J102,0)</f>
        <v>0</v>
      </c>
      <c r="BF102" s="151">
        <f>IF(N102="snížená",J102,0)</f>
        <v>0</v>
      </c>
      <c r="BG102" s="151">
        <f>IF(N102="zákl. přenesená",J102,0)</f>
        <v>0</v>
      </c>
      <c r="BH102" s="151">
        <f>IF(N102="sníž. přenesená",J102,0)</f>
        <v>0</v>
      </c>
      <c r="BI102" s="151">
        <f>IF(N102="nulová",J102,0)</f>
        <v>0</v>
      </c>
      <c r="BJ102" s="17" t="s">
        <v>22</v>
      </c>
      <c r="BK102" s="151">
        <f>ROUND(I102*H102,2)</f>
        <v>0</v>
      </c>
      <c r="BL102" s="17" t="s">
        <v>93</v>
      </c>
      <c r="BM102" s="17" t="s">
        <v>528</v>
      </c>
    </row>
    <row r="103" spans="2:65" s="1" customFormat="1" ht="67.2">
      <c r="B103" s="31"/>
      <c r="D103" s="152" t="s">
        <v>137</v>
      </c>
      <c r="F103" s="153" t="s">
        <v>159</v>
      </c>
      <c r="I103" s="85"/>
      <c r="L103" s="31"/>
      <c r="M103" s="154"/>
      <c r="N103" s="50"/>
      <c r="O103" s="50"/>
      <c r="P103" s="50"/>
      <c r="Q103" s="50"/>
      <c r="R103" s="50"/>
      <c r="S103" s="50"/>
      <c r="T103" s="51"/>
      <c r="AT103" s="17" t="s">
        <v>137</v>
      </c>
      <c r="AU103" s="17" t="s">
        <v>87</v>
      </c>
    </row>
    <row r="104" spans="2:65" s="10" customFormat="1" ht="25.95" customHeight="1">
      <c r="B104" s="126"/>
      <c r="D104" s="127" t="s">
        <v>78</v>
      </c>
      <c r="E104" s="128" t="s">
        <v>160</v>
      </c>
      <c r="F104" s="128" t="s">
        <v>161</v>
      </c>
      <c r="I104" s="129"/>
      <c r="J104" s="130">
        <f>BK104</f>
        <v>0</v>
      </c>
      <c r="L104" s="126"/>
      <c r="M104" s="131"/>
      <c r="N104" s="132"/>
      <c r="O104" s="132"/>
      <c r="P104" s="133">
        <f>P105+P134+P520</f>
        <v>0</v>
      </c>
      <c r="Q104" s="132"/>
      <c r="R104" s="133">
        <f>R105+R134+R520</f>
        <v>1.7283643199999998</v>
      </c>
      <c r="S104" s="132"/>
      <c r="T104" s="134">
        <f>T105+T134+T520</f>
        <v>0.39699000000000001</v>
      </c>
      <c r="AR104" s="127" t="s">
        <v>87</v>
      </c>
      <c r="AT104" s="135" t="s">
        <v>78</v>
      </c>
      <c r="AU104" s="135" t="s">
        <v>79</v>
      </c>
      <c r="AY104" s="127" t="s">
        <v>128</v>
      </c>
      <c r="BK104" s="136">
        <f>BK105+BK134+BK520</f>
        <v>0</v>
      </c>
    </row>
    <row r="105" spans="2:65" s="10" customFormat="1" ht="22.95" customHeight="1">
      <c r="B105" s="126"/>
      <c r="D105" s="127" t="s">
        <v>78</v>
      </c>
      <c r="E105" s="137" t="s">
        <v>162</v>
      </c>
      <c r="F105" s="137" t="s">
        <v>163</v>
      </c>
      <c r="I105" s="129"/>
      <c r="J105" s="138">
        <f>BK105</f>
        <v>0</v>
      </c>
      <c r="L105" s="126"/>
      <c r="M105" s="131"/>
      <c r="N105" s="132"/>
      <c r="O105" s="132"/>
      <c r="P105" s="133">
        <f>SUM(P106:P133)</f>
        <v>0</v>
      </c>
      <c r="Q105" s="132"/>
      <c r="R105" s="133">
        <f>SUM(R106:R133)</f>
        <v>0</v>
      </c>
      <c r="S105" s="132"/>
      <c r="T105" s="134">
        <f>SUM(T106:T133)</f>
        <v>0</v>
      </c>
      <c r="AR105" s="127" t="s">
        <v>87</v>
      </c>
      <c r="AT105" s="135" t="s">
        <v>78</v>
      </c>
      <c r="AU105" s="135" t="s">
        <v>22</v>
      </c>
      <c r="AY105" s="127" t="s">
        <v>128</v>
      </c>
      <c r="BK105" s="136">
        <f>SUM(BK106:BK133)</f>
        <v>0</v>
      </c>
    </row>
    <row r="106" spans="2:65" s="1" customFormat="1" ht="16.5" customHeight="1">
      <c r="B106" s="139"/>
      <c r="C106" s="140" t="s">
        <v>164</v>
      </c>
      <c r="D106" s="140" t="s">
        <v>131</v>
      </c>
      <c r="E106" s="141" t="s">
        <v>165</v>
      </c>
      <c r="F106" s="142" t="s">
        <v>166</v>
      </c>
      <c r="G106" s="143" t="s">
        <v>167</v>
      </c>
      <c r="H106" s="144">
        <v>10.4</v>
      </c>
      <c r="I106" s="145"/>
      <c r="J106" s="146">
        <f>ROUND(I106*H106,2)</f>
        <v>0</v>
      </c>
      <c r="K106" s="142" t="s">
        <v>3</v>
      </c>
      <c r="L106" s="31"/>
      <c r="M106" s="147" t="s">
        <v>3</v>
      </c>
      <c r="N106" s="148" t="s">
        <v>50</v>
      </c>
      <c r="O106" s="50"/>
      <c r="P106" s="149">
        <f>O106*H106</f>
        <v>0</v>
      </c>
      <c r="Q106" s="149">
        <v>0</v>
      </c>
      <c r="R106" s="149">
        <f>Q106*H106</f>
        <v>0</v>
      </c>
      <c r="S106" s="149">
        <v>0</v>
      </c>
      <c r="T106" s="150">
        <f>S106*H106</f>
        <v>0</v>
      </c>
      <c r="AR106" s="17" t="s">
        <v>168</v>
      </c>
      <c r="AT106" s="17" t="s">
        <v>131</v>
      </c>
      <c r="AU106" s="17" t="s">
        <v>87</v>
      </c>
      <c r="AY106" s="17" t="s">
        <v>128</v>
      </c>
      <c r="BE106" s="151">
        <f>IF(N106="základní",J106,0)</f>
        <v>0</v>
      </c>
      <c r="BF106" s="151">
        <f>IF(N106="snížená",J106,0)</f>
        <v>0</v>
      </c>
      <c r="BG106" s="151">
        <f>IF(N106="zákl. přenesená",J106,0)</f>
        <v>0</v>
      </c>
      <c r="BH106" s="151">
        <f>IF(N106="sníž. přenesená",J106,0)</f>
        <v>0</v>
      </c>
      <c r="BI106" s="151">
        <f>IF(N106="nulová",J106,0)</f>
        <v>0</v>
      </c>
      <c r="BJ106" s="17" t="s">
        <v>22</v>
      </c>
      <c r="BK106" s="151">
        <f>ROUND(I106*H106,2)</f>
        <v>0</v>
      </c>
      <c r="BL106" s="17" t="s">
        <v>168</v>
      </c>
      <c r="BM106" s="17" t="s">
        <v>529</v>
      </c>
    </row>
    <row r="107" spans="2:65" s="11" customFormat="1">
      <c r="B107" s="155"/>
      <c r="D107" s="152" t="s">
        <v>142</v>
      </c>
      <c r="E107" s="156" t="s">
        <v>3</v>
      </c>
      <c r="F107" s="157" t="s">
        <v>530</v>
      </c>
      <c r="H107" s="156" t="s">
        <v>3</v>
      </c>
      <c r="I107" s="158"/>
      <c r="L107" s="155"/>
      <c r="M107" s="159"/>
      <c r="N107" s="160"/>
      <c r="O107" s="160"/>
      <c r="P107" s="160"/>
      <c r="Q107" s="160"/>
      <c r="R107" s="160"/>
      <c r="S107" s="160"/>
      <c r="T107" s="161"/>
      <c r="AT107" s="156" t="s">
        <v>142</v>
      </c>
      <c r="AU107" s="156" t="s">
        <v>87</v>
      </c>
      <c r="AV107" s="11" t="s">
        <v>22</v>
      </c>
      <c r="AW107" s="11" t="s">
        <v>41</v>
      </c>
      <c r="AX107" s="11" t="s">
        <v>79</v>
      </c>
      <c r="AY107" s="156" t="s">
        <v>128</v>
      </c>
    </row>
    <row r="108" spans="2:65" s="11" customFormat="1">
      <c r="B108" s="155"/>
      <c r="D108" s="152" t="s">
        <v>142</v>
      </c>
      <c r="E108" s="156" t="s">
        <v>3</v>
      </c>
      <c r="F108" s="157" t="s">
        <v>442</v>
      </c>
      <c r="H108" s="156" t="s">
        <v>3</v>
      </c>
      <c r="I108" s="158"/>
      <c r="L108" s="155"/>
      <c r="M108" s="159"/>
      <c r="N108" s="160"/>
      <c r="O108" s="160"/>
      <c r="P108" s="160"/>
      <c r="Q108" s="160"/>
      <c r="R108" s="160"/>
      <c r="S108" s="160"/>
      <c r="T108" s="161"/>
      <c r="AT108" s="156" t="s">
        <v>142</v>
      </c>
      <c r="AU108" s="156" t="s">
        <v>87</v>
      </c>
      <c r="AV108" s="11" t="s">
        <v>22</v>
      </c>
      <c r="AW108" s="11" t="s">
        <v>41</v>
      </c>
      <c r="AX108" s="11" t="s">
        <v>79</v>
      </c>
      <c r="AY108" s="156" t="s">
        <v>128</v>
      </c>
    </row>
    <row r="109" spans="2:65" s="11" customFormat="1">
      <c r="B109" s="155"/>
      <c r="D109" s="152" t="s">
        <v>142</v>
      </c>
      <c r="E109" s="156" t="s">
        <v>3</v>
      </c>
      <c r="F109" s="157" t="s">
        <v>531</v>
      </c>
      <c r="H109" s="156" t="s">
        <v>3</v>
      </c>
      <c r="I109" s="158"/>
      <c r="L109" s="155"/>
      <c r="M109" s="159"/>
      <c r="N109" s="160"/>
      <c r="O109" s="160"/>
      <c r="P109" s="160"/>
      <c r="Q109" s="160"/>
      <c r="R109" s="160"/>
      <c r="S109" s="160"/>
      <c r="T109" s="161"/>
      <c r="AT109" s="156" t="s">
        <v>142</v>
      </c>
      <c r="AU109" s="156" t="s">
        <v>87</v>
      </c>
      <c r="AV109" s="11" t="s">
        <v>22</v>
      </c>
      <c r="AW109" s="11" t="s">
        <v>41</v>
      </c>
      <c r="AX109" s="11" t="s">
        <v>79</v>
      </c>
      <c r="AY109" s="156" t="s">
        <v>128</v>
      </c>
    </row>
    <row r="110" spans="2:65" s="12" customFormat="1">
      <c r="B110" s="162"/>
      <c r="D110" s="152" t="s">
        <v>142</v>
      </c>
      <c r="E110" s="163" t="s">
        <v>3</v>
      </c>
      <c r="F110" s="164" t="s">
        <v>172</v>
      </c>
      <c r="H110" s="165">
        <v>0.8</v>
      </c>
      <c r="I110" s="166"/>
      <c r="L110" s="162"/>
      <c r="M110" s="167"/>
      <c r="N110" s="168"/>
      <c r="O110" s="168"/>
      <c r="P110" s="168"/>
      <c r="Q110" s="168"/>
      <c r="R110" s="168"/>
      <c r="S110" s="168"/>
      <c r="T110" s="169"/>
      <c r="AT110" s="163" t="s">
        <v>142</v>
      </c>
      <c r="AU110" s="163" t="s">
        <v>87</v>
      </c>
      <c r="AV110" s="12" t="s">
        <v>87</v>
      </c>
      <c r="AW110" s="12" t="s">
        <v>41</v>
      </c>
      <c r="AX110" s="12" t="s">
        <v>79</v>
      </c>
      <c r="AY110" s="163" t="s">
        <v>128</v>
      </c>
    </row>
    <row r="111" spans="2:65" s="11" customFormat="1">
      <c r="B111" s="155"/>
      <c r="D111" s="152" t="s">
        <v>142</v>
      </c>
      <c r="E111" s="156" t="s">
        <v>3</v>
      </c>
      <c r="F111" s="157" t="s">
        <v>532</v>
      </c>
      <c r="H111" s="156" t="s">
        <v>3</v>
      </c>
      <c r="I111" s="158"/>
      <c r="L111" s="155"/>
      <c r="M111" s="159"/>
      <c r="N111" s="160"/>
      <c r="O111" s="160"/>
      <c r="P111" s="160"/>
      <c r="Q111" s="160"/>
      <c r="R111" s="160"/>
      <c r="S111" s="160"/>
      <c r="T111" s="161"/>
      <c r="AT111" s="156" t="s">
        <v>142</v>
      </c>
      <c r="AU111" s="156" t="s">
        <v>87</v>
      </c>
      <c r="AV111" s="11" t="s">
        <v>22</v>
      </c>
      <c r="AW111" s="11" t="s">
        <v>41</v>
      </c>
      <c r="AX111" s="11" t="s">
        <v>79</v>
      </c>
      <c r="AY111" s="156" t="s">
        <v>128</v>
      </c>
    </row>
    <row r="112" spans="2:65" s="11" customFormat="1">
      <c r="B112" s="155"/>
      <c r="D112" s="152" t="s">
        <v>142</v>
      </c>
      <c r="E112" s="156" t="s">
        <v>3</v>
      </c>
      <c r="F112" s="157" t="s">
        <v>444</v>
      </c>
      <c r="H112" s="156" t="s">
        <v>3</v>
      </c>
      <c r="I112" s="158"/>
      <c r="L112" s="155"/>
      <c r="M112" s="159"/>
      <c r="N112" s="160"/>
      <c r="O112" s="160"/>
      <c r="P112" s="160"/>
      <c r="Q112" s="160"/>
      <c r="R112" s="160"/>
      <c r="S112" s="160"/>
      <c r="T112" s="161"/>
      <c r="AT112" s="156" t="s">
        <v>142</v>
      </c>
      <c r="AU112" s="156" t="s">
        <v>87</v>
      </c>
      <c r="AV112" s="11" t="s">
        <v>22</v>
      </c>
      <c r="AW112" s="11" t="s">
        <v>41</v>
      </c>
      <c r="AX112" s="11" t="s">
        <v>79</v>
      </c>
      <c r="AY112" s="156" t="s">
        <v>128</v>
      </c>
    </row>
    <row r="113" spans="2:51" s="11" customFormat="1">
      <c r="B113" s="155"/>
      <c r="D113" s="152" t="s">
        <v>142</v>
      </c>
      <c r="E113" s="156" t="s">
        <v>3</v>
      </c>
      <c r="F113" s="157" t="s">
        <v>533</v>
      </c>
      <c r="H113" s="156" t="s">
        <v>3</v>
      </c>
      <c r="I113" s="158"/>
      <c r="L113" s="155"/>
      <c r="M113" s="159"/>
      <c r="N113" s="160"/>
      <c r="O113" s="160"/>
      <c r="P113" s="160"/>
      <c r="Q113" s="160"/>
      <c r="R113" s="160"/>
      <c r="S113" s="160"/>
      <c r="T113" s="161"/>
      <c r="AT113" s="156" t="s">
        <v>142</v>
      </c>
      <c r="AU113" s="156" t="s">
        <v>87</v>
      </c>
      <c r="AV113" s="11" t="s">
        <v>22</v>
      </c>
      <c r="AW113" s="11" t="s">
        <v>41</v>
      </c>
      <c r="AX113" s="11" t="s">
        <v>79</v>
      </c>
      <c r="AY113" s="156" t="s">
        <v>128</v>
      </c>
    </row>
    <row r="114" spans="2:51" s="12" customFormat="1">
      <c r="B114" s="162"/>
      <c r="D114" s="152" t="s">
        <v>142</v>
      </c>
      <c r="E114" s="163" t="s">
        <v>3</v>
      </c>
      <c r="F114" s="164" t="s">
        <v>534</v>
      </c>
      <c r="H114" s="165">
        <v>2.2000000000000002</v>
      </c>
      <c r="I114" s="166"/>
      <c r="L114" s="162"/>
      <c r="M114" s="167"/>
      <c r="N114" s="168"/>
      <c r="O114" s="168"/>
      <c r="P114" s="168"/>
      <c r="Q114" s="168"/>
      <c r="R114" s="168"/>
      <c r="S114" s="168"/>
      <c r="T114" s="169"/>
      <c r="AT114" s="163" t="s">
        <v>142</v>
      </c>
      <c r="AU114" s="163" t="s">
        <v>87</v>
      </c>
      <c r="AV114" s="12" t="s">
        <v>87</v>
      </c>
      <c r="AW114" s="12" t="s">
        <v>41</v>
      </c>
      <c r="AX114" s="12" t="s">
        <v>79</v>
      </c>
      <c r="AY114" s="163" t="s">
        <v>128</v>
      </c>
    </row>
    <row r="115" spans="2:51" s="11" customFormat="1">
      <c r="B115" s="155"/>
      <c r="D115" s="152" t="s">
        <v>142</v>
      </c>
      <c r="E115" s="156" t="s">
        <v>3</v>
      </c>
      <c r="F115" s="157" t="s">
        <v>535</v>
      </c>
      <c r="H115" s="156" t="s">
        <v>3</v>
      </c>
      <c r="I115" s="158"/>
      <c r="L115" s="155"/>
      <c r="M115" s="159"/>
      <c r="N115" s="160"/>
      <c r="O115" s="160"/>
      <c r="P115" s="160"/>
      <c r="Q115" s="160"/>
      <c r="R115" s="160"/>
      <c r="S115" s="160"/>
      <c r="T115" s="161"/>
      <c r="AT115" s="156" t="s">
        <v>142</v>
      </c>
      <c r="AU115" s="156" t="s">
        <v>87</v>
      </c>
      <c r="AV115" s="11" t="s">
        <v>22</v>
      </c>
      <c r="AW115" s="11" t="s">
        <v>41</v>
      </c>
      <c r="AX115" s="11" t="s">
        <v>79</v>
      </c>
      <c r="AY115" s="156" t="s">
        <v>128</v>
      </c>
    </row>
    <row r="116" spans="2:51" s="12" customFormat="1">
      <c r="B116" s="162"/>
      <c r="D116" s="152" t="s">
        <v>142</v>
      </c>
      <c r="E116" s="163" t="s">
        <v>3</v>
      </c>
      <c r="F116" s="164" t="s">
        <v>536</v>
      </c>
      <c r="H116" s="165">
        <v>1.9</v>
      </c>
      <c r="I116" s="166"/>
      <c r="L116" s="162"/>
      <c r="M116" s="167"/>
      <c r="N116" s="168"/>
      <c r="O116" s="168"/>
      <c r="P116" s="168"/>
      <c r="Q116" s="168"/>
      <c r="R116" s="168"/>
      <c r="S116" s="168"/>
      <c r="T116" s="169"/>
      <c r="AT116" s="163" t="s">
        <v>142</v>
      </c>
      <c r="AU116" s="163" t="s">
        <v>87</v>
      </c>
      <c r="AV116" s="12" t="s">
        <v>87</v>
      </c>
      <c r="AW116" s="12" t="s">
        <v>41</v>
      </c>
      <c r="AX116" s="12" t="s">
        <v>79</v>
      </c>
      <c r="AY116" s="163" t="s">
        <v>128</v>
      </c>
    </row>
    <row r="117" spans="2:51" s="11" customFormat="1">
      <c r="B117" s="155"/>
      <c r="D117" s="152" t="s">
        <v>142</v>
      </c>
      <c r="E117" s="156" t="s">
        <v>3</v>
      </c>
      <c r="F117" s="157" t="s">
        <v>537</v>
      </c>
      <c r="H117" s="156" t="s">
        <v>3</v>
      </c>
      <c r="I117" s="158"/>
      <c r="L117" s="155"/>
      <c r="M117" s="159"/>
      <c r="N117" s="160"/>
      <c r="O117" s="160"/>
      <c r="P117" s="160"/>
      <c r="Q117" s="160"/>
      <c r="R117" s="160"/>
      <c r="S117" s="160"/>
      <c r="T117" s="161"/>
      <c r="AT117" s="156" t="s">
        <v>142</v>
      </c>
      <c r="AU117" s="156" t="s">
        <v>87</v>
      </c>
      <c r="AV117" s="11" t="s">
        <v>22</v>
      </c>
      <c r="AW117" s="11" t="s">
        <v>41</v>
      </c>
      <c r="AX117" s="11" t="s">
        <v>79</v>
      </c>
      <c r="AY117" s="156" t="s">
        <v>128</v>
      </c>
    </row>
    <row r="118" spans="2:51" s="11" customFormat="1">
      <c r="B118" s="155"/>
      <c r="D118" s="152" t="s">
        <v>142</v>
      </c>
      <c r="E118" s="156" t="s">
        <v>3</v>
      </c>
      <c r="F118" s="157" t="s">
        <v>538</v>
      </c>
      <c r="H118" s="156" t="s">
        <v>3</v>
      </c>
      <c r="I118" s="158"/>
      <c r="L118" s="155"/>
      <c r="M118" s="159"/>
      <c r="N118" s="160"/>
      <c r="O118" s="160"/>
      <c r="P118" s="160"/>
      <c r="Q118" s="160"/>
      <c r="R118" s="160"/>
      <c r="S118" s="160"/>
      <c r="T118" s="161"/>
      <c r="AT118" s="156" t="s">
        <v>142</v>
      </c>
      <c r="AU118" s="156" t="s">
        <v>87</v>
      </c>
      <c r="AV118" s="11" t="s">
        <v>22</v>
      </c>
      <c r="AW118" s="11" t="s">
        <v>41</v>
      </c>
      <c r="AX118" s="11" t="s">
        <v>79</v>
      </c>
      <c r="AY118" s="156" t="s">
        <v>128</v>
      </c>
    </row>
    <row r="119" spans="2:51" s="11" customFormat="1">
      <c r="B119" s="155"/>
      <c r="D119" s="152" t="s">
        <v>142</v>
      </c>
      <c r="E119" s="156" t="s">
        <v>3</v>
      </c>
      <c r="F119" s="157" t="s">
        <v>539</v>
      </c>
      <c r="H119" s="156" t="s">
        <v>3</v>
      </c>
      <c r="I119" s="158"/>
      <c r="L119" s="155"/>
      <c r="M119" s="159"/>
      <c r="N119" s="160"/>
      <c r="O119" s="160"/>
      <c r="P119" s="160"/>
      <c r="Q119" s="160"/>
      <c r="R119" s="160"/>
      <c r="S119" s="160"/>
      <c r="T119" s="161"/>
      <c r="AT119" s="156" t="s">
        <v>142</v>
      </c>
      <c r="AU119" s="156" t="s">
        <v>87</v>
      </c>
      <c r="AV119" s="11" t="s">
        <v>22</v>
      </c>
      <c r="AW119" s="11" t="s">
        <v>41</v>
      </c>
      <c r="AX119" s="11" t="s">
        <v>79</v>
      </c>
      <c r="AY119" s="156" t="s">
        <v>128</v>
      </c>
    </row>
    <row r="120" spans="2:51" s="12" customFormat="1">
      <c r="B120" s="162"/>
      <c r="D120" s="152" t="s">
        <v>142</v>
      </c>
      <c r="E120" s="163" t="s">
        <v>3</v>
      </c>
      <c r="F120" s="164" t="s">
        <v>173</v>
      </c>
      <c r="H120" s="165">
        <v>1.1000000000000001</v>
      </c>
      <c r="I120" s="166"/>
      <c r="L120" s="162"/>
      <c r="M120" s="167"/>
      <c r="N120" s="168"/>
      <c r="O120" s="168"/>
      <c r="P120" s="168"/>
      <c r="Q120" s="168"/>
      <c r="R120" s="168"/>
      <c r="S120" s="168"/>
      <c r="T120" s="169"/>
      <c r="AT120" s="163" t="s">
        <v>142</v>
      </c>
      <c r="AU120" s="163" t="s">
        <v>87</v>
      </c>
      <c r="AV120" s="12" t="s">
        <v>87</v>
      </c>
      <c r="AW120" s="12" t="s">
        <v>41</v>
      </c>
      <c r="AX120" s="12" t="s">
        <v>79</v>
      </c>
      <c r="AY120" s="163" t="s">
        <v>128</v>
      </c>
    </row>
    <row r="121" spans="2:51" s="11" customFormat="1">
      <c r="B121" s="155"/>
      <c r="D121" s="152" t="s">
        <v>142</v>
      </c>
      <c r="E121" s="156" t="s">
        <v>3</v>
      </c>
      <c r="F121" s="157" t="s">
        <v>540</v>
      </c>
      <c r="H121" s="156" t="s">
        <v>3</v>
      </c>
      <c r="I121" s="158"/>
      <c r="L121" s="155"/>
      <c r="M121" s="159"/>
      <c r="N121" s="160"/>
      <c r="O121" s="160"/>
      <c r="P121" s="160"/>
      <c r="Q121" s="160"/>
      <c r="R121" s="160"/>
      <c r="S121" s="160"/>
      <c r="T121" s="161"/>
      <c r="AT121" s="156" t="s">
        <v>142</v>
      </c>
      <c r="AU121" s="156" t="s">
        <v>87</v>
      </c>
      <c r="AV121" s="11" t="s">
        <v>22</v>
      </c>
      <c r="AW121" s="11" t="s">
        <v>41</v>
      </c>
      <c r="AX121" s="11" t="s">
        <v>79</v>
      </c>
      <c r="AY121" s="156" t="s">
        <v>128</v>
      </c>
    </row>
    <row r="122" spans="2:51" s="12" customFormat="1">
      <c r="B122" s="162"/>
      <c r="D122" s="152" t="s">
        <v>142</v>
      </c>
      <c r="E122" s="163" t="s">
        <v>3</v>
      </c>
      <c r="F122" s="164" t="s">
        <v>173</v>
      </c>
      <c r="H122" s="165">
        <v>1.1000000000000001</v>
      </c>
      <c r="I122" s="166"/>
      <c r="L122" s="162"/>
      <c r="M122" s="167"/>
      <c r="N122" s="168"/>
      <c r="O122" s="168"/>
      <c r="P122" s="168"/>
      <c r="Q122" s="168"/>
      <c r="R122" s="168"/>
      <c r="S122" s="168"/>
      <c r="T122" s="169"/>
      <c r="AT122" s="163" t="s">
        <v>142</v>
      </c>
      <c r="AU122" s="163" t="s">
        <v>87</v>
      </c>
      <c r="AV122" s="12" t="s">
        <v>87</v>
      </c>
      <c r="AW122" s="12" t="s">
        <v>41</v>
      </c>
      <c r="AX122" s="12" t="s">
        <v>79</v>
      </c>
      <c r="AY122" s="163" t="s">
        <v>128</v>
      </c>
    </row>
    <row r="123" spans="2:51" s="11" customFormat="1">
      <c r="B123" s="155"/>
      <c r="D123" s="152" t="s">
        <v>142</v>
      </c>
      <c r="E123" s="156" t="s">
        <v>3</v>
      </c>
      <c r="F123" s="157" t="s">
        <v>541</v>
      </c>
      <c r="H123" s="156" t="s">
        <v>3</v>
      </c>
      <c r="I123" s="158"/>
      <c r="L123" s="155"/>
      <c r="M123" s="159"/>
      <c r="N123" s="160"/>
      <c r="O123" s="160"/>
      <c r="P123" s="160"/>
      <c r="Q123" s="160"/>
      <c r="R123" s="160"/>
      <c r="S123" s="160"/>
      <c r="T123" s="161"/>
      <c r="AT123" s="156" t="s">
        <v>142</v>
      </c>
      <c r="AU123" s="156" t="s">
        <v>87</v>
      </c>
      <c r="AV123" s="11" t="s">
        <v>22</v>
      </c>
      <c r="AW123" s="11" t="s">
        <v>41</v>
      </c>
      <c r="AX123" s="11" t="s">
        <v>79</v>
      </c>
      <c r="AY123" s="156" t="s">
        <v>128</v>
      </c>
    </row>
    <row r="124" spans="2:51" s="12" customFormat="1">
      <c r="B124" s="162"/>
      <c r="D124" s="152" t="s">
        <v>142</v>
      </c>
      <c r="E124" s="163" t="s">
        <v>3</v>
      </c>
      <c r="F124" s="164" t="s">
        <v>173</v>
      </c>
      <c r="H124" s="165">
        <v>1.1000000000000001</v>
      </c>
      <c r="I124" s="166"/>
      <c r="L124" s="162"/>
      <c r="M124" s="167"/>
      <c r="N124" s="168"/>
      <c r="O124" s="168"/>
      <c r="P124" s="168"/>
      <c r="Q124" s="168"/>
      <c r="R124" s="168"/>
      <c r="S124" s="168"/>
      <c r="T124" s="169"/>
      <c r="AT124" s="163" t="s">
        <v>142</v>
      </c>
      <c r="AU124" s="163" t="s">
        <v>87</v>
      </c>
      <c r="AV124" s="12" t="s">
        <v>87</v>
      </c>
      <c r="AW124" s="12" t="s">
        <v>41</v>
      </c>
      <c r="AX124" s="12" t="s">
        <v>79</v>
      </c>
      <c r="AY124" s="163" t="s">
        <v>128</v>
      </c>
    </row>
    <row r="125" spans="2:51" s="11" customFormat="1">
      <c r="B125" s="155"/>
      <c r="D125" s="152" t="s">
        <v>142</v>
      </c>
      <c r="E125" s="156" t="s">
        <v>3</v>
      </c>
      <c r="F125" s="157" t="s">
        <v>542</v>
      </c>
      <c r="H125" s="156" t="s">
        <v>3</v>
      </c>
      <c r="I125" s="158"/>
      <c r="L125" s="155"/>
      <c r="M125" s="159"/>
      <c r="N125" s="160"/>
      <c r="O125" s="160"/>
      <c r="P125" s="160"/>
      <c r="Q125" s="160"/>
      <c r="R125" s="160"/>
      <c r="S125" s="160"/>
      <c r="T125" s="161"/>
      <c r="AT125" s="156" t="s">
        <v>142</v>
      </c>
      <c r="AU125" s="156" t="s">
        <v>87</v>
      </c>
      <c r="AV125" s="11" t="s">
        <v>22</v>
      </c>
      <c r="AW125" s="11" t="s">
        <v>41</v>
      </c>
      <c r="AX125" s="11" t="s">
        <v>79</v>
      </c>
      <c r="AY125" s="156" t="s">
        <v>128</v>
      </c>
    </row>
    <row r="126" spans="2:51" s="12" customFormat="1">
      <c r="B126" s="162"/>
      <c r="D126" s="152" t="s">
        <v>142</v>
      </c>
      <c r="E126" s="163" t="s">
        <v>3</v>
      </c>
      <c r="F126" s="164" t="s">
        <v>173</v>
      </c>
      <c r="H126" s="165">
        <v>1.1000000000000001</v>
      </c>
      <c r="I126" s="166"/>
      <c r="L126" s="162"/>
      <c r="M126" s="167"/>
      <c r="N126" s="168"/>
      <c r="O126" s="168"/>
      <c r="P126" s="168"/>
      <c r="Q126" s="168"/>
      <c r="R126" s="168"/>
      <c r="S126" s="168"/>
      <c r="T126" s="169"/>
      <c r="AT126" s="163" t="s">
        <v>142</v>
      </c>
      <c r="AU126" s="163" t="s">
        <v>87</v>
      </c>
      <c r="AV126" s="12" t="s">
        <v>87</v>
      </c>
      <c r="AW126" s="12" t="s">
        <v>41</v>
      </c>
      <c r="AX126" s="12" t="s">
        <v>79</v>
      </c>
      <c r="AY126" s="163" t="s">
        <v>128</v>
      </c>
    </row>
    <row r="127" spans="2:51" s="11" customFormat="1">
      <c r="B127" s="155"/>
      <c r="D127" s="152" t="s">
        <v>142</v>
      </c>
      <c r="E127" s="156" t="s">
        <v>3</v>
      </c>
      <c r="F127" s="157" t="s">
        <v>543</v>
      </c>
      <c r="H127" s="156" t="s">
        <v>3</v>
      </c>
      <c r="I127" s="158"/>
      <c r="L127" s="155"/>
      <c r="M127" s="159"/>
      <c r="N127" s="160"/>
      <c r="O127" s="160"/>
      <c r="P127" s="160"/>
      <c r="Q127" s="160"/>
      <c r="R127" s="160"/>
      <c r="S127" s="160"/>
      <c r="T127" s="161"/>
      <c r="AT127" s="156" t="s">
        <v>142</v>
      </c>
      <c r="AU127" s="156" t="s">
        <v>87</v>
      </c>
      <c r="AV127" s="11" t="s">
        <v>22</v>
      </c>
      <c r="AW127" s="11" t="s">
        <v>41</v>
      </c>
      <c r="AX127" s="11" t="s">
        <v>79</v>
      </c>
      <c r="AY127" s="156" t="s">
        <v>128</v>
      </c>
    </row>
    <row r="128" spans="2:51" s="12" customFormat="1">
      <c r="B128" s="162"/>
      <c r="D128" s="152" t="s">
        <v>142</v>
      </c>
      <c r="E128" s="163" t="s">
        <v>3</v>
      </c>
      <c r="F128" s="164" t="s">
        <v>173</v>
      </c>
      <c r="H128" s="165">
        <v>1.1000000000000001</v>
      </c>
      <c r="I128" s="166"/>
      <c r="L128" s="162"/>
      <c r="M128" s="167"/>
      <c r="N128" s="168"/>
      <c r="O128" s="168"/>
      <c r="P128" s="168"/>
      <c r="Q128" s="168"/>
      <c r="R128" s="168"/>
      <c r="S128" s="168"/>
      <c r="T128" s="169"/>
      <c r="AT128" s="163" t="s">
        <v>142</v>
      </c>
      <c r="AU128" s="163" t="s">
        <v>87</v>
      </c>
      <c r="AV128" s="12" t="s">
        <v>87</v>
      </c>
      <c r="AW128" s="12" t="s">
        <v>41</v>
      </c>
      <c r="AX128" s="12" t="s">
        <v>79</v>
      </c>
      <c r="AY128" s="163" t="s">
        <v>128</v>
      </c>
    </row>
    <row r="129" spans="2:65" s="13" customFormat="1">
      <c r="B129" s="170"/>
      <c r="D129" s="152" t="s">
        <v>142</v>
      </c>
      <c r="E129" s="171" t="s">
        <v>3</v>
      </c>
      <c r="F129" s="172" t="s">
        <v>145</v>
      </c>
      <c r="H129" s="173">
        <v>10.399999999999999</v>
      </c>
      <c r="I129" s="174"/>
      <c r="L129" s="170"/>
      <c r="M129" s="175"/>
      <c r="N129" s="176"/>
      <c r="O129" s="176"/>
      <c r="P129" s="176"/>
      <c r="Q129" s="176"/>
      <c r="R129" s="176"/>
      <c r="S129" s="176"/>
      <c r="T129" s="177"/>
      <c r="AT129" s="171" t="s">
        <v>142</v>
      </c>
      <c r="AU129" s="171" t="s">
        <v>87</v>
      </c>
      <c r="AV129" s="13" t="s">
        <v>93</v>
      </c>
      <c r="AW129" s="13" t="s">
        <v>41</v>
      </c>
      <c r="AX129" s="13" t="s">
        <v>22</v>
      </c>
      <c r="AY129" s="171" t="s">
        <v>128</v>
      </c>
    </row>
    <row r="130" spans="2:65" s="1" customFormat="1" ht="22.5" customHeight="1">
      <c r="B130" s="139"/>
      <c r="C130" s="140" t="s">
        <v>199</v>
      </c>
      <c r="D130" s="140" t="s">
        <v>131</v>
      </c>
      <c r="E130" s="141" t="s">
        <v>200</v>
      </c>
      <c r="F130" s="142" t="s">
        <v>201</v>
      </c>
      <c r="G130" s="143" t="s">
        <v>202</v>
      </c>
      <c r="H130" s="178"/>
      <c r="I130" s="145"/>
      <c r="J130" s="146">
        <f>ROUND(I130*H130,2)</f>
        <v>0</v>
      </c>
      <c r="K130" s="142" t="s">
        <v>135</v>
      </c>
      <c r="L130" s="31"/>
      <c r="M130" s="147" t="s">
        <v>3</v>
      </c>
      <c r="N130" s="148" t="s">
        <v>50</v>
      </c>
      <c r="O130" s="50"/>
      <c r="P130" s="149">
        <f>O130*H130</f>
        <v>0</v>
      </c>
      <c r="Q130" s="149">
        <v>0</v>
      </c>
      <c r="R130" s="149">
        <f>Q130*H130</f>
        <v>0</v>
      </c>
      <c r="S130" s="149">
        <v>0</v>
      </c>
      <c r="T130" s="150">
        <f>S130*H130</f>
        <v>0</v>
      </c>
      <c r="AR130" s="17" t="s">
        <v>168</v>
      </c>
      <c r="AT130" s="17" t="s">
        <v>131</v>
      </c>
      <c r="AU130" s="17" t="s">
        <v>87</v>
      </c>
      <c r="AY130" s="17" t="s">
        <v>128</v>
      </c>
      <c r="BE130" s="151">
        <f>IF(N130="základní",J130,0)</f>
        <v>0</v>
      </c>
      <c r="BF130" s="151">
        <f>IF(N130="snížená",J130,0)</f>
        <v>0</v>
      </c>
      <c r="BG130" s="151">
        <f>IF(N130="zákl. přenesená",J130,0)</f>
        <v>0</v>
      </c>
      <c r="BH130" s="151">
        <f>IF(N130="sníž. přenesená",J130,0)</f>
        <v>0</v>
      </c>
      <c r="BI130" s="151">
        <f>IF(N130="nulová",J130,0)</f>
        <v>0</v>
      </c>
      <c r="BJ130" s="17" t="s">
        <v>22</v>
      </c>
      <c r="BK130" s="151">
        <f>ROUND(I130*H130,2)</f>
        <v>0</v>
      </c>
      <c r="BL130" s="17" t="s">
        <v>168</v>
      </c>
      <c r="BM130" s="17" t="s">
        <v>544</v>
      </c>
    </row>
    <row r="131" spans="2:65" s="1" customFormat="1" ht="86.4">
      <c r="B131" s="31"/>
      <c r="D131" s="152" t="s">
        <v>137</v>
      </c>
      <c r="F131" s="153" t="s">
        <v>204</v>
      </c>
      <c r="I131" s="85"/>
      <c r="L131" s="31"/>
      <c r="M131" s="154"/>
      <c r="N131" s="50"/>
      <c r="O131" s="50"/>
      <c r="P131" s="50"/>
      <c r="Q131" s="50"/>
      <c r="R131" s="50"/>
      <c r="S131" s="50"/>
      <c r="T131" s="51"/>
      <c r="AT131" s="17" t="s">
        <v>137</v>
      </c>
      <c r="AU131" s="17" t="s">
        <v>87</v>
      </c>
    </row>
    <row r="132" spans="2:65" s="1" customFormat="1" ht="22.5" customHeight="1">
      <c r="B132" s="139"/>
      <c r="C132" s="140" t="s">
        <v>205</v>
      </c>
      <c r="D132" s="140" t="s">
        <v>131</v>
      </c>
      <c r="E132" s="141" t="s">
        <v>206</v>
      </c>
      <c r="F132" s="142" t="s">
        <v>207</v>
      </c>
      <c r="G132" s="143" t="s">
        <v>202</v>
      </c>
      <c r="H132" s="178"/>
      <c r="I132" s="145"/>
      <c r="J132" s="146">
        <f>ROUND(I132*H132,2)</f>
        <v>0</v>
      </c>
      <c r="K132" s="142" t="s">
        <v>135</v>
      </c>
      <c r="L132" s="31"/>
      <c r="M132" s="147" t="s">
        <v>3</v>
      </c>
      <c r="N132" s="148" t="s">
        <v>50</v>
      </c>
      <c r="O132" s="50"/>
      <c r="P132" s="149">
        <f>O132*H132</f>
        <v>0</v>
      </c>
      <c r="Q132" s="149">
        <v>0</v>
      </c>
      <c r="R132" s="149">
        <f>Q132*H132</f>
        <v>0</v>
      </c>
      <c r="S132" s="149">
        <v>0</v>
      </c>
      <c r="T132" s="150">
        <f>S132*H132</f>
        <v>0</v>
      </c>
      <c r="AR132" s="17" t="s">
        <v>168</v>
      </c>
      <c r="AT132" s="17" t="s">
        <v>131</v>
      </c>
      <c r="AU132" s="17" t="s">
        <v>87</v>
      </c>
      <c r="AY132" s="17" t="s">
        <v>128</v>
      </c>
      <c r="BE132" s="151">
        <f>IF(N132="základní",J132,0)</f>
        <v>0</v>
      </c>
      <c r="BF132" s="151">
        <f>IF(N132="snížená",J132,0)</f>
        <v>0</v>
      </c>
      <c r="BG132" s="151">
        <f>IF(N132="zákl. přenesená",J132,0)</f>
        <v>0</v>
      </c>
      <c r="BH132" s="151">
        <f>IF(N132="sníž. přenesená",J132,0)</f>
        <v>0</v>
      </c>
      <c r="BI132" s="151">
        <f>IF(N132="nulová",J132,0)</f>
        <v>0</v>
      </c>
      <c r="BJ132" s="17" t="s">
        <v>22</v>
      </c>
      <c r="BK132" s="151">
        <f>ROUND(I132*H132,2)</f>
        <v>0</v>
      </c>
      <c r="BL132" s="17" t="s">
        <v>168</v>
      </c>
      <c r="BM132" s="17" t="s">
        <v>545</v>
      </c>
    </row>
    <row r="133" spans="2:65" s="1" customFormat="1" ht="86.4">
      <c r="B133" s="31"/>
      <c r="D133" s="152" t="s">
        <v>137</v>
      </c>
      <c r="F133" s="153" t="s">
        <v>204</v>
      </c>
      <c r="I133" s="85"/>
      <c r="L133" s="31"/>
      <c r="M133" s="154"/>
      <c r="N133" s="50"/>
      <c r="O133" s="50"/>
      <c r="P133" s="50"/>
      <c r="Q133" s="50"/>
      <c r="R133" s="50"/>
      <c r="S133" s="50"/>
      <c r="T133" s="51"/>
      <c r="AT133" s="17" t="s">
        <v>137</v>
      </c>
      <c r="AU133" s="17" t="s">
        <v>87</v>
      </c>
    </row>
    <row r="134" spans="2:65" s="10" customFormat="1" ht="22.95" customHeight="1">
      <c r="B134" s="126"/>
      <c r="D134" s="127" t="s">
        <v>78</v>
      </c>
      <c r="E134" s="137" t="s">
        <v>209</v>
      </c>
      <c r="F134" s="137" t="s">
        <v>210</v>
      </c>
      <c r="I134" s="129"/>
      <c r="J134" s="138">
        <f>BK134</f>
        <v>0</v>
      </c>
      <c r="L134" s="126"/>
      <c r="M134" s="131"/>
      <c r="N134" s="132"/>
      <c r="O134" s="132"/>
      <c r="P134" s="133">
        <f>SUM(P135:P519)</f>
        <v>0</v>
      </c>
      <c r="Q134" s="132"/>
      <c r="R134" s="133">
        <f>SUM(R135:R519)</f>
        <v>1.7083643199999998</v>
      </c>
      <c r="S134" s="132"/>
      <c r="T134" s="134">
        <f>SUM(T135:T519)</f>
        <v>0.39699000000000001</v>
      </c>
      <c r="AR134" s="127" t="s">
        <v>87</v>
      </c>
      <c r="AT134" s="135" t="s">
        <v>78</v>
      </c>
      <c r="AU134" s="135" t="s">
        <v>22</v>
      </c>
      <c r="AY134" s="127" t="s">
        <v>128</v>
      </c>
      <c r="BK134" s="136">
        <f>SUM(BK135:BK519)</f>
        <v>0</v>
      </c>
    </row>
    <row r="135" spans="2:65" s="1" customFormat="1" ht="16.5" customHeight="1">
      <c r="B135" s="139"/>
      <c r="C135" s="140" t="s">
        <v>211</v>
      </c>
      <c r="D135" s="140" t="s">
        <v>131</v>
      </c>
      <c r="E135" s="141" t="s">
        <v>212</v>
      </c>
      <c r="F135" s="142" t="s">
        <v>213</v>
      </c>
      <c r="G135" s="143" t="s">
        <v>214</v>
      </c>
      <c r="H135" s="144">
        <v>101.58799999999999</v>
      </c>
      <c r="I135" s="145"/>
      <c r="J135" s="146">
        <f>ROUND(I135*H135,2)</f>
        <v>0</v>
      </c>
      <c r="K135" s="142" t="s">
        <v>3</v>
      </c>
      <c r="L135" s="31"/>
      <c r="M135" s="147" t="s">
        <v>3</v>
      </c>
      <c r="N135" s="148" t="s">
        <v>50</v>
      </c>
      <c r="O135" s="50"/>
      <c r="P135" s="149">
        <f>O135*H135</f>
        <v>0</v>
      </c>
      <c r="Q135" s="149">
        <v>0</v>
      </c>
      <c r="R135" s="149">
        <f>Q135*H135</f>
        <v>0</v>
      </c>
      <c r="S135" s="149">
        <v>0</v>
      </c>
      <c r="T135" s="150">
        <f>S135*H135</f>
        <v>0</v>
      </c>
      <c r="AR135" s="17" t="s">
        <v>168</v>
      </c>
      <c r="AT135" s="17" t="s">
        <v>131</v>
      </c>
      <c r="AU135" s="17" t="s">
        <v>87</v>
      </c>
      <c r="AY135" s="17" t="s">
        <v>128</v>
      </c>
      <c r="BE135" s="151">
        <f>IF(N135="základní",J135,0)</f>
        <v>0</v>
      </c>
      <c r="BF135" s="151">
        <f>IF(N135="snížená",J135,0)</f>
        <v>0</v>
      </c>
      <c r="BG135" s="151">
        <f>IF(N135="zákl. přenesená",J135,0)</f>
        <v>0</v>
      </c>
      <c r="BH135" s="151">
        <f>IF(N135="sníž. přenesená",J135,0)</f>
        <v>0</v>
      </c>
      <c r="BI135" s="151">
        <f>IF(N135="nulová",J135,0)</f>
        <v>0</v>
      </c>
      <c r="BJ135" s="17" t="s">
        <v>22</v>
      </c>
      <c r="BK135" s="151">
        <f>ROUND(I135*H135,2)</f>
        <v>0</v>
      </c>
      <c r="BL135" s="17" t="s">
        <v>168</v>
      </c>
      <c r="BM135" s="17" t="s">
        <v>546</v>
      </c>
    </row>
    <row r="136" spans="2:65" s="1" customFormat="1" ht="19.2">
      <c r="B136" s="31"/>
      <c r="D136" s="152" t="s">
        <v>216</v>
      </c>
      <c r="F136" s="153" t="s">
        <v>217</v>
      </c>
      <c r="I136" s="85"/>
      <c r="L136" s="31"/>
      <c r="M136" s="154"/>
      <c r="N136" s="50"/>
      <c r="O136" s="50"/>
      <c r="P136" s="50"/>
      <c r="Q136" s="50"/>
      <c r="R136" s="50"/>
      <c r="S136" s="50"/>
      <c r="T136" s="51"/>
      <c r="AT136" s="17" t="s">
        <v>216</v>
      </c>
      <c r="AU136" s="17" t="s">
        <v>87</v>
      </c>
    </row>
    <row r="137" spans="2:65" s="11" customFormat="1">
      <c r="B137" s="155"/>
      <c r="D137" s="152" t="s">
        <v>142</v>
      </c>
      <c r="E137" s="156" t="s">
        <v>3</v>
      </c>
      <c r="F137" s="157" t="s">
        <v>537</v>
      </c>
      <c r="H137" s="156" t="s">
        <v>3</v>
      </c>
      <c r="I137" s="158"/>
      <c r="L137" s="155"/>
      <c r="M137" s="159"/>
      <c r="N137" s="160"/>
      <c r="O137" s="160"/>
      <c r="P137" s="160"/>
      <c r="Q137" s="160"/>
      <c r="R137" s="160"/>
      <c r="S137" s="160"/>
      <c r="T137" s="161"/>
      <c r="AT137" s="156" t="s">
        <v>142</v>
      </c>
      <c r="AU137" s="156" t="s">
        <v>87</v>
      </c>
      <c r="AV137" s="11" t="s">
        <v>22</v>
      </c>
      <c r="AW137" s="11" t="s">
        <v>41</v>
      </c>
      <c r="AX137" s="11" t="s">
        <v>79</v>
      </c>
      <c r="AY137" s="156" t="s">
        <v>128</v>
      </c>
    </row>
    <row r="138" spans="2:65" s="11" customFormat="1">
      <c r="B138" s="155"/>
      <c r="D138" s="152" t="s">
        <v>142</v>
      </c>
      <c r="E138" s="156" t="s">
        <v>3</v>
      </c>
      <c r="F138" s="157" t="s">
        <v>538</v>
      </c>
      <c r="H138" s="156" t="s">
        <v>3</v>
      </c>
      <c r="I138" s="158"/>
      <c r="L138" s="155"/>
      <c r="M138" s="159"/>
      <c r="N138" s="160"/>
      <c r="O138" s="160"/>
      <c r="P138" s="160"/>
      <c r="Q138" s="160"/>
      <c r="R138" s="160"/>
      <c r="S138" s="160"/>
      <c r="T138" s="161"/>
      <c r="AT138" s="156" t="s">
        <v>142</v>
      </c>
      <c r="AU138" s="156" t="s">
        <v>87</v>
      </c>
      <c r="AV138" s="11" t="s">
        <v>22</v>
      </c>
      <c r="AW138" s="11" t="s">
        <v>41</v>
      </c>
      <c r="AX138" s="11" t="s">
        <v>79</v>
      </c>
      <c r="AY138" s="156" t="s">
        <v>128</v>
      </c>
    </row>
    <row r="139" spans="2:65" s="11" customFormat="1">
      <c r="B139" s="155"/>
      <c r="D139" s="152" t="s">
        <v>142</v>
      </c>
      <c r="E139" s="156" t="s">
        <v>3</v>
      </c>
      <c r="F139" s="157" t="s">
        <v>539</v>
      </c>
      <c r="H139" s="156" t="s">
        <v>3</v>
      </c>
      <c r="I139" s="158"/>
      <c r="L139" s="155"/>
      <c r="M139" s="159"/>
      <c r="N139" s="160"/>
      <c r="O139" s="160"/>
      <c r="P139" s="160"/>
      <c r="Q139" s="160"/>
      <c r="R139" s="160"/>
      <c r="S139" s="160"/>
      <c r="T139" s="161"/>
      <c r="AT139" s="156" t="s">
        <v>142</v>
      </c>
      <c r="AU139" s="156" t="s">
        <v>87</v>
      </c>
      <c r="AV139" s="11" t="s">
        <v>22</v>
      </c>
      <c r="AW139" s="11" t="s">
        <v>41</v>
      </c>
      <c r="AX139" s="11" t="s">
        <v>79</v>
      </c>
      <c r="AY139" s="156" t="s">
        <v>128</v>
      </c>
    </row>
    <row r="140" spans="2:65" s="12" customFormat="1">
      <c r="B140" s="162"/>
      <c r="D140" s="152" t="s">
        <v>142</v>
      </c>
      <c r="E140" s="163" t="s">
        <v>3</v>
      </c>
      <c r="F140" s="164" t="s">
        <v>547</v>
      </c>
      <c r="H140" s="165">
        <v>15.9</v>
      </c>
      <c r="I140" s="166"/>
      <c r="L140" s="162"/>
      <c r="M140" s="167"/>
      <c r="N140" s="168"/>
      <c r="O140" s="168"/>
      <c r="P140" s="168"/>
      <c r="Q140" s="168"/>
      <c r="R140" s="168"/>
      <c r="S140" s="168"/>
      <c r="T140" s="169"/>
      <c r="AT140" s="163" t="s">
        <v>142</v>
      </c>
      <c r="AU140" s="163" t="s">
        <v>87</v>
      </c>
      <c r="AV140" s="12" t="s">
        <v>87</v>
      </c>
      <c r="AW140" s="12" t="s">
        <v>41</v>
      </c>
      <c r="AX140" s="12" t="s">
        <v>79</v>
      </c>
      <c r="AY140" s="163" t="s">
        <v>128</v>
      </c>
    </row>
    <row r="141" spans="2:65" s="11" customFormat="1">
      <c r="B141" s="155"/>
      <c r="D141" s="152" t="s">
        <v>142</v>
      </c>
      <c r="E141" s="156" t="s">
        <v>3</v>
      </c>
      <c r="F141" s="157" t="s">
        <v>540</v>
      </c>
      <c r="H141" s="156" t="s">
        <v>3</v>
      </c>
      <c r="I141" s="158"/>
      <c r="L141" s="155"/>
      <c r="M141" s="159"/>
      <c r="N141" s="160"/>
      <c r="O141" s="160"/>
      <c r="P141" s="160"/>
      <c r="Q141" s="160"/>
      <c r="R141" s="160"/>
      <c r="S141" s="160"/>
      <c r="T141" s="161"/>
      <c r="AT141" s="156" t="s">
        <v>142</v>
      </c>
      <c r="AU141" s="156" t="s">
        <v>87</v>
      </c>
      <c r="AV141" s="11" t="s">
        <v>22</v>
      </c>
      <c r="AW141" s="11" t="s">
        <v>41</v>
      </c>
      <c r="AX141" s="11" t="s">
        <v>79</v>
      </c>
      <c r="AY141" s="156" t="s">
        <v>128</v>
      </c>
    </row>
    <row r="142" spans="2:65" s="12" customFormat="1">
      <c r="B142" s="162"/>
      <c r="D142" s="152" t="s">
        <v>142</v>
      </c>
      <c r="E142" s="163" t="s">
        <v>3</v>
      </c>
      <c r="F142" s="164" t="s">
        <v>548</v>
      </c>
      <c r="H142" s="165">
        <v>16.899999999999999</v>
      </c>
      <c r="I142" s="166"/>
      <c r="L142" s="162"/>
      <c r="M142" s="167"/>
      <c r="N142" s="168"/>
      <c r="O142" s="168"/>
      <c r="P142" s="168"/>
      <c r="Q142" s="168"/>
      <c r="R142" s="168"/>
      <c r="S142" s="168"/>
      <c r="T142" s="169"/>
      <c r="AT142" s="163" t="s">
        <v>142</v>
      </c>
      <c r="AU142" s="163" t="s">
        <v>87</v>
      </c>
      <c r="AV142" s="12" t="s">
        <v>87</v>
      </c>
      <c r="AW142" s="12" t="s">
        <v>41</v>
      </c>
      <c r="AX142" s="12" t="s">
        <v>79</v>
      </c>
      <c r="AY142" s="163" t="s">
        <v>128</v>
      </c>
    </row>
    <row r="143" spans="2:65" s="11" customFormat="1">
      <c r="B143" s="155"/>
      <c r="D143" s="152" t="s">
        <v>142</v>
      </c>
      <c r="E143" s="156" t="s">
        <v>3</v>
      </c>
      <c r="F143" s="157" t="s">
        <v>541</v>
      </c>
      <c r="H143" s="156" t="s">
        <v>3</v>
      </c>
      <c r="I143" s="158"/>
      <c r="L143" s="155"/>
      <c r="M143" s="159"/>
      <c r="N143" s="160"/>
      <c r="O143" s="160"/>
      <c r="P143" s="160"/>
      <c r="Q143" s="160"/>
      <c r="R143" s="160"/>
      <c r="S143" s="160"/>
      <c r="T143" s="161"/>
      <c r="AT143" s="156" t="s">
        <v>142</v>
      </c>
      <c r="AU143" s="156" t="s">
        <v>87</v>
      </c>
      <c r="AV143" s="11" t="s">
        <v>22</v>
      </c>
      <c r="AW143" s="11" t="s">
        <v>41</v>
      </c>
      <c r="AX143" s="11" t="s">
        <v>79</v>
      </c>
      <c r="AY143" s="156" t="s">
        <v>128</v>
      </c>
    </row>
    <row r="144" spans="2:65" s="12" customFormat="1">
      <c r="B144" s="162"/>
      <c r="D144" s="152" t="s">
        <v>142</v>
      </c>
      <c r="E144" s="163" t="s">
        <v>3</v>
      </c>
      <c r="F144" s="164" t="s">
        <v>549</v>
      </c>
      <c r="H144" s="165">
        <v>21.2</v>
      </c>
      <c r="I144" s="166"/>
      <c r="L144" s="162"/>
      <c r="M144" s="167"/>
      <c r="N144" s="168"/>
      <c r="O144" s="168"/>
      <c r="P144" s="168"/>
      <c r="Q144" s="168"/>
      <c r="R144" s="168"/>
      <c r="S144" s="168"/>
      <c r="T144" s="169"/>
      <c r="AT144" s="163" t="s">
        <v>142</v>
      </c>
      <c r="AU144" s="163" t="s">
        <v>87</v>
      </c>
      <c r="AV144" s="12" t="s">
        <v>87</v>
      </c>
      <c r="AW144" s="12" t="s">
        <v>41</v>
      </c>
      <c r="AX144" s="12" t="s">
        <v>79</v>
      </c>
      <c r="AY144" s="163" t="s">
        <v>128</v>
      </c>
    </row>
    <row r="145" spans="2:65" s="11" customFormat="1">
      <c r="B145" s="155"/>
      <c r="D145" s="152" t="s">
        <v>142</v>
      </c>
      <c r="E145" s="156" t="s">
        <v>3</v>
      </c>
      <c r="F145" s="157" t="s">
        <v>542</v>
      </c>
      <c r="H145" s="156" t="s">
        <v>3</v>
      </c>
      <c r="I145" s="158"/>
      <c r="L145" s="155"/>
      <c r="M145" s="159"/>
      <c r="N145" s="160"/>
      <c r="O145" s="160"/>
      <c r="P145" s="160"/>
      <c r="Q145" s="160"/>
      <c r="R145" s="160"/>
      <c r="S145" s="160"/>
      <c r="T145" s="161"/>
      <c r="AT145" s="156" t="s">
        <v>142</v>
      </c>
      <c r="AU145" s="156" t="s">
        <v>87</v>
      </c>
      <c r="AV145" s="11" t="s">
        <v>22</v>
      </c>
      <c r="AW145" s="11" t="s">
        <v>41</v>
      </c>
      <c r="AX145" s="11" t="s">
        <v>79</v>
      </c>
      <c r="AY145" s="156" t="s">
        <v>128</v>
      </c>
    </row>
    <row r="146" spans="2:65" s="12" customFormat="1">
      <c r="B146" s="162"/>
      <c r="D146" s="152" t="s">
        <v>142</v>
      </c>
      <c r="E146" s="163" t="s">
        <v>3</v>
      </c>
      <c r="F146" s="164" t="s">
        <v>550</v>
      </c>
      <c r="H146" s="165">
        <v>25.8</v>
      </c>
      <c r="I146" s="166"/>
      <c r="L146" s="162"/>
      <c r="M146" s="167"/>
      <c r="N146" s="168"/>
      <c r="O146" s="168"/>
      <c r="P146" s="168"/>
      <c r="Q146" s="168"/>
      <c r="R146" s="168"/>
      <c r="S146" s="168"/>
      <c r="T146" s="169"/>
      <c r="AT146" s="163" t="s">
        <v>142</v>
      </c>
      <c r="AU146" s="163" t="s">
        <v>87</v>
      </c>
      <c r="AV146" s="12" t="s">
        <v>87</v>
      </c>
      <c r="AW146" s="12" t="s">
        <v>41</v>
      </c>
      <c r="AX146" s="12" t="s">
        <v>79</v>
      </c>
      <c r="AY146" s="163" t="s">
        <v>128</v>
      </c>
    </row>
    <row r="147" spans="2:65" s="11" customFormat="1">
      <c r="B147" s="155"/>
      <c r="D147" s="152" t="s">
        <v>142</v>
      </c>
      <c r="E147" s="156" t="s">
        <v>3</v>
      </c>
      <c r="F147" s="157" t="s">
        <v>543</v>
      </c>
      <c r="H147" s="156" t="s">
        <v>3</v>
      </c>
      <c r="I147" s="158"/>
      <c r="L147" s="155"/>
      <c r="M147" s="159"/>
      <c r="N147" s="160"/>
      <c r="O147" s="160"/>
      <c r="P147" s="160"/>
      <c r="Q147" s="160"/>
      <c r="R147" s="160"/>
      <c r="S147" s="160"/>
      <c r="T147" s="161"/>
      <c r="AT147" s="156" t="s">
        <v>142</v>
      </c>
      <c r="AU147" s="156" t="s">
        <v>87</v>
      </c>
      <c r="AV147" s="11" t="s">
        <v>22</v>
      </c>
      <c r="AW147" s="11" t="s">
        <v>41</v>
      </c>
      <c r="AX147" s="11" t="s">
        <v>79</v>
      </c>
      <c r="AY147" s="156" t="s">
        <v>128</v>
      </c>
    </row>
    <row r="148" spans="2:65" s="12" customFormat="1">
      <c r="B148" s="162"/>
      <c r="D148" s="152" t="s">
        <v>142</v>
      </c>
      <c r="E148" s="163" t="s">
        <v>3</v>
      </c>
      <c r="F148" s="164" t="s">
        <v>551</v>
      </c>
      <c r="H148" s="165">
        <v>16.95</v>
      </c>
      <c r="I148" s="166"/>
      <c r="L148" s="162"/>
      <c r="M148" s="167"/>
      <c r="N148" s="168"/>
      <c r="O148" s="168"/>
      <c r="P148" s="168"/>
      <c r="Q148" s="168"/>
      <c r="R148" s="168"/>
      <c r="S148" s="168"/>
      <c r="T148" s="169"/>
      <c r="AT148" s="163" t="s">
        <v>142</v>
      </c>
      <c r="AU148" s="163" t="s">
        <v>87</v>
      </c>
      <c r="AV148" s="12" t="s">
        <v>87</v>
      </c>
      <c r="AW148" s="12" t="s">
        <v>41</v>
      </c>
      <c r="AX148" s="12" t="s">
        <v>79</v>
      </c>
      <c r="AY148" s="163" t="s">
        <v>128</v>
      </c>
    </row>
    <row r="149" spans="2:65" s="13" customFormat="1">
      <c r="B149" s="170"/>
      <c r="D149" s="152" t="s">
        <v>142</v>
      </c>
      <c r="E149" s="171" t="s">
        <v>3</v>
      </c>
      <c r="F149" s="172" t="s">
        <v>145</v>
      </c>
      <c r="H149" s="173">
        <v>96.75</v>
      </c>
      <c r="I149" s="174"/>
      <c r="L149" s="170"/>
      <c r="M149" s="175"/>
      <c r="N149" s="176"/>
      <c r="O149" s="176"/>
      <c r="P149" s="176"/>
      <c r="Q149" s="176"/>
      <c r="R149" s="176"/>
      <c r="S149" s="176"/>
      <c r="T149" s="177"/>
      <c r="AT149" s="171" t="s">
        <v>142</v>
      </c>
      <c r="AU149" s="171" t="s">
        <v>87</v>
      </c>
      <c r="AV149" s="13" t="s">
        <v>93</v>
      </c>
      <c r="AW149" s="13" t="s">
        <v>41</v>
      </c>
      <c r="AX149" s="13" t="s">
        <v>22</v>
      </c>
      <c r="AY149" s="171" t="s">
        <v>128</v>
      </c>
    </row>
    <row r="150" spans="2:65" s="12" customFormat="1">
      <c r="B150" s="162"/>
      <c r="D150" s="152" t="s">
        <v>142</v>
      </c>
      <c r="F150" s="164" t="s">
        <v>552</v>
      </c>
      <c r="H150" s="165">
        <v>101.58799999999999</v>
      </c>
      <c r="I150" s="166"/>
      <c r="L150" s="162"/>
      <c r="M150" s="167"/>
      <c r="N150" s="168"/>
      <c r="O150" s="168"/>
      <c r="P150" s="168"/>
      <c r="Q150" s="168"/>
      <c r="R150" s="168"/>
      <c r="S150" s="168"/>
      <c r="T150" s="169"/>
      <c r="AT150" s="163" t="s">
        <v>142</v>
      </c>
      <c r="AU150" s="163" t="s">
        <v>87</v>
      </c>
      <c r="AV150" s="12" t="s">
        <v>87</v>
      </c>
      <c r="AW150" s="12" t="s">
        <v>4</v>
      </c>
      <c r="AX150" s="12" t="s">
        <v>22</v>
      </c>
      <c r="AY150" s="163" t="s">
        <v>128</v>
      </c>
    </row>
    <row r="151" spans="2:65" s="1" customFormat="1" ht="16.5" customHeight="1">
      <c r="B151" s="139"/>
      <c r="C151" s="140" t="s">
        <v>27</v>
      </c>
      <c r="D151" s="140" t="s">
        <v>131</v>
      </c>
      <c r="E151" s="141" t="s">
        <v>222</v>
      </c>
      <c r="F151" s="142" t="s">
        <v>223</v>
      </c>
      <c r="G151" s="143" t="s">
        <v>214</v>
      </c>
      <c r="H151" s="144">
        <v>96.75</v>
      </c>
      <c r="I151" s="145"/>
      <c r="J151" s="146">
        <f>ROUND(I151*H151,2)</f>
        <v>0</v>
      </c>
      <c r="K151" s="142" t="s">
        <v>3</v>
      </c>
      <c r="L151" s="31"/>
      <c r="M151" s="147" t="s">
        <v>3</v>
      </c>
      <c r="N151" s="148" t="s">
        <v>50</v>
      </c>
      <c r="O151" s="50"/>
      <c r="P151" s="149">
        <f>O151*H151</f>
        <v>0</v>
      </c>
      <c r="Q151" s="149">
        <v>0</v>
      </c>
      <c r="R151" s="149">
        <f>Q151*H151</f>
        <v>0</v>
      </c>
      <c r="S151" s="149">
        <v>0</v>
      </c>
      <c r="T151" s="150">
        <f>S151*H151</f>
        <v>0</v>
      </c>
      <c r="AR151" s="17" t="s">
        <v>168</v>
      </c>
      <c r="AT151" s="17" t="s">
        <v>131</v>
      </c>
      <c r="AU151" s="17" t="s">
        <v>87</v>
      </c>
      <c r="AY151" s="17" t="s">
        <v>128</v>
      </c>
      <c r="BE151" s="151">
        <f>IF(N151="základní",J151,0)</f>
        <v>0</v>
      </c>
      <c r="BF151" s="151">
        <f>IF(N151="snížená",J151,0)</f>
        <v>0</v>
      </c>
      <c r="BG151" s="151">
        <f>IF(N151="zákl. přenesená",J151,0)</f>
        <v>0</v>
      </c>
      <c r="BH151" s="151">
        <f>IF(N151="sníž. přenesená",J151,0)</f>
        <v>0</v>
      </c>
      <c r="BI151" s="151">
        <f>IF(N151="nulová",J151,0)</f>
        <v>0</v>
      </c>
      <c r="BJ151" s="17" t="s">
        <v>22</v>
      </c>
      <c r="BK151" s="151">
        <f>ROUND(I151*H151,2)</f>
        <v>0</v>
      </c>
      <c r="BL151" s="17" t="s">
        <v>168</v>
      </c>
      <c r="BM151" s="17" t="s">
        <v>553</v>
      </c>
    </row>
    <row r="152" spans="2:65" s="1" customFormat="1" ht="19.2">
      <c r="B152" s="31"/>
      <c r="D152" s="152" t="s">
        <v>216</v>
      </c>
      <c r="F152" s="153" t="s">
        <v>217</v>
      </c>
      <c r="I152" s="85"/>
      <c r="L152" s="31"/>
      <c r="M152" s="154"/>
      <c r="N152" s="50"/>
      <c r="O152" s="50"/>
      <c r="P152" s="50"/>
      <c r="Q152" s="50"/>
      <c r="R152" s="50"/>
      <c r="S152" s="50"/>
      <c r="T152" s="51"/>
      <c r="AT152" s="17" t="s">
        <v>216</v>
      </c>
      <c r="AU152" s="17" t="s">
        <v>87</v>
      </c>
    </row>
    <row r="153" spans="2:65" s="11" customFormat="1">
      <c r="B153" s="155"/>
      <c r="D153" s="152" t="s">
        <v>142</v>
      </c>
      <c r="E153" s="156" t="s">
        <v>3</v>
      </c>
      <c r="F153" s="157" t="s">
        <v>537</v>
      </c>
      <c r="H153" s="156" t="s">
        <v>3</v>
      </c>
      <c r="I153" s="158"/>
      <c r="L153" s="155"/>
      <c r="M153" s="159"/>
      <c r="N153" s="160"/>
      <c r="O153" s="160"/>
      <c r="P153" s="160"/>
      <c r="Q153" s="160"/>
      <c r="R153" s="160"/>
      <c r="S153" s="160"/>
      <c r="T153" s="161"/>
      <c r="AT153" s="156" t="s">
        <v>142</v>
      </c>
      <c r="AU153" s="156" t="s">
        <v>87</v>
      </c>
      <c r="AV153" s="11" t="s">
        <v>22</v>
      </c>
      <c r="AW153" s="11" t="s">
        <v>41</v>
      </c>
      <c r="AX153" s="11" t="s">
        <v>79</v>
      </c>
      <c r="AY153" s="156" t="s">
        <v>128</v>
      </c>
    </row>
    <row r="154" spans="2:65" s="11" customFormat="1">
      <c r="B154" s="155"/>
      <c r="D154" s="152" t="s">
        <v>142</v>
      </c>
      <c r="E154" s="156" t="s">
        <v>3</v>
      </c>
      <c r="F154" s="157" t="s">
        <v>538</v>
      </c>
      <c r="H154" s="156" t="s">
        <v>3</v>
      </c>
      <c r="I154" s="158"/>
      <c r="L154" s="155"/>
      <c r="M154" s="159"/>
      <c r="N154" s="160"/>
      <c r="O154" s="160"/>
      <c r="P154" s="160"/>
      <c r="Q154" s="160"/>
      <c r="R154" s="160"/>
      <c r="S154" s="160"/>
      <c r="T154" s="161"/>
      <c r="AT154" s="156" t="s">
        <v>142</v>
      </c>
      <c r="AU154" s="156" t="s">
        <v>87</v>
      </c>
      <c r="AV154" s="11" t="s">
        <v>22</v>
      </c>
      <c r="AW154" s="11" t="s">
        <v>41</v>
      </c>
      <c r="AX154" s="11" t="s">
        <v>79</v>
      </c>
      <c r="AY154" s="156" t="s">
        <v>128</v>
      </c>
    </row>
    <row r="155" spans="2:65" s="11" customFormat="1">
      <c r="B155" s="155"/>
      <c r="D155" s="152" t="s">
        <v>142</v>
      </c>
      <c r="E155" s="156" t="s">
        <v>3</v>
      </c>
      <c r="F155" s="157" t="s">
        <v>539</v>
      </c>
      <c r="H155" s="156" t="s">
        <v>3</v>
      </c>
      <c r="I155" s="158"/>
      <c r="L155" s="155"/>
      <c r="M155" s="159"/>
      <c r="N155" s="160"/>
      <c r="O155" s="160"/>
      <c r="P155" s="160"/>
      <c r="Q155" s="160"/>
      <c r="R155" s="160"/>
      <c r="S155" s="160"/>
      <c r="T155" s="161"/>
      <c r="AT155" s="156" t="s">
        <v>142</v>
      </c>
      <c r="AU155" s="156" t="s">
        <v>87</v>
      </c>
      <c r="AV155" s="11" t="s">
        <v>22</v>
      </c>
      <c r="AW155" s="11" t="s">
        <v>41</v>
      </c>
      <c r="AX155" s="11" t="s">
        <v>79</v>
      </c>
      <c r="AY155" s="156" t="s">
        <v>128</v>
      </c>
    </row>
    <row r="156" spans="2:65" s="12" customFormat="1">
      <c r="B156" s="162"/>
      <c r="D156" s="152" t="s">
        <v>142</v>
      </c>
      <c r="E156" s="163" t="s">
        <v>3</v>
      </c>
      <c r="F156" s="164" t="s">
        <v>547</v>
      </c>
      <c r="H156" s="165">
        <v>15.9</v>
      </c>
      <c r="I156" s="166"/>
      <c r="L156" s="162"/>
      <c r="M156" s="167"/>
      <c r="N156" s="168"/>
      <c r="O156" s="168"/>
      <c r="P156" s="168"/>
      <c r="Q156" s="168"/>
      <c r="R156" s="168"/>
      <c r="S156" s="168"/>
      <c r="T156" s="169"/>
      <c r="AT156" s="163" t="s">
        <v>142</v>
      </c>
      <c r="AU156" s="163" t="s">
        <v>87</v>
      </c>
      <c r="AV156" s="12" t="s">
        <v>87</v>
      </c>
      <c r="AW156" s="12" t="s">
        <v>41</v>
      </c>
      <c r="AX156" s="12" t="s">
        <v>79</v>
      </c>
      <c r="AY156" s="163" t="s">
        <v>128</v>
      </c>
    </row>
    <row r="157" spans="2:65" s="11" customFormat="1">
      <c r="B157" s="155"/>
      <c r="D157" s="152" t="s">
        <v>142</v>
      </c>
      <c r="E157" s="156" t="s">
        <v>3</v>
      </c>
      <c r="F157" s="157" t="s">
        <v>540</v>
      </c>
      <c r="H157" s="156" t="s">
        <v>3</v>
      </c>
      <c r="I157" s="158"/>
      <c r="L157" s="155"/>
      <c r="M157" s="159"/>
      <c r="N157" s="160"/>
      <c r="O157" s="160"/>
      <c r="P157" s="160"/>
      <c r="Q157" s="160"/>
      <c r="R157" s="160"/>
      <c r="S157" s="160"/>
      <c r="T157" s="161"/>
      <c r="AT157" s="156" t="s">
        <v>142</v>
      </c>
      <c r="AU157" s="156" t="s">
        <v>87</v>
      </c>
      <c r="AV157" s="11" t="s">
        <v>22</v>
      </c>
      <c r="AW157" s="11" t="s">
        <v>41</v>
      </c>
      <c r="AX157" s="11" t="s">
        <v>79</v>
      </c>
      <c r="AY157" s="156" t="s">
        <v>128</v>
      </c>
    </row>
    <row r="158" spans="2:65" s="12" customFormat="1">
      <c r="B158" s="162"/>
      <c r="D158" s="152" t="s">
        <v>142</v>
      </c>
      <c r="E158" s="163" t="s">
        <v>3</v>
      </c>
      <c r="F158" s="164" t="s">
        <v>548</v>
      </c>
      <c r="H158" s="165">
        <v>16.899999999999999</v>
      </c>
      <c r="I158" s="166"/>
      <c r="L158" s="162"/>
      <c r="M158" s="167"/>
      <c r="N158" s="168"/>
      <c r="O158" s="168"/>
      <c r="P158" s="168"/>
      <c r="Q158" s="168"/>
      <c r="R158" s="168"/>
      <c r="S158" s="168"/>
      <c r="T158" s="169"/>
      <c r="AT158" s="163" t="s">
        <v>142</v>
      </c>
      <c r="AU158" s="163" t="s">
        <v>87</v>
      </c>
      <c r="AV158" s="12" t="s">
        <v>87</v>
      </c>
      <c r="AW158" s="12" t="s">
        <v>41</v>
      </c>
      <c r="AX158" s="12" t="s">
        <v>79</v>
      </c>
      <c r="AY158" s="163" t="s">
        <v>128</v>
      </c>
    </row>
    <row r="159" spans="2:65" s="11" customFormat="1">
      <c r="B159" s="155"/>
      <c r="D159" s="152" t="s">
        <v>142</v>
      </c>
      <c r="E159" s="156" t="s">
        <v>3</v>
      </c>
      <c r="F159" s="157" t="s">
        <v>541</v>
      </c>
      <c r="H159" s="156" t="s">
        <v>3</v>
      </c>
      <c r="I159" s="158"/>
      <c r="L159" s="155"/>
      <c r="M159" s="159"/>
      <c r="N159" s="160"/>
      <c r="O159" s="160"/>
      <c r="P159" s="160"/>
      <c r="Q159" s="160"/>
      <c r="R159" s="160"/>
      <c r="S159" s="160"/>
      <c r="T159" s="161"/>
      <c r="AT159" s="156" t="s">
        <v>142</v>
      </c>
      <c r="AU159" s="156" t="s">
        <v>87</v>
      </c>
      <c r="AV159" s="11" t="s">
        <v>22</v>
      </c>
      <c r="AW159" s="11" t="s">
        <v>41</v>
      </c>
      <c r="AX159" s="11" t="s">
        <v>79</v>
      </c>
      <c r="AY159" s="156" t="s">
        <v>128</v>
      </c>
    </row>
    <row r="160" spans="2:65" s="12" customFormat="1">
      <c r="B160" s="162"/>
      <c r="D160" s="152" t="s">
        <v>142</v>
      </c>
      <c r="E160" s="163" t="s">
        <v>3</v>
      </c>
      <c r="F160" s="164" t="s">
        <v>549</v>
      </c>
      <c r="H160" s="165">
        <v>21.2</v>
      </c>
      <c r="I160" s="166"/>
      <c r="L160" s="162"/>
      <c r="M160" s="167"/>
      <c r="N160" s="168"/>
      <c r="O160" s="168"/>
      <c r="P160" s="168"/>
      <c r="Q160" s="168"/>
      <c r="R160" s="168"/>
      <c r="S160" s="168"/>
      <c r="T160" s="169"/>
      <c r="AT160" s="163" t="s">
        <v>142</v>
      </c>
      <c r="AU160" s="163" t="s">
        <v>87</v>
      </c>
      <c r="AV160" s="12" t="s">
        <v>87</v>
      </c>
      <c r="AW160" s="12" t="s">
        <v>41</v>
      </c>
      <c r="AX160" s="12" t="s">
        <v>79</v>
      </c>
      <c r="AY160" s="163" t="s">
        <v>128</v>
      </c>
    </row>
    <row r="161" spans="2:65" s="11" customFormat="1">
      <c r="B161" s="155"/>
      <c r="D161" s="152" t="s">
        <v>142</v>
      </c>
      <c r="E161" s="156" t="s">
        <v>3</v>
      </c>
      <c r="F161" s="157" t="s">
        <v>542</v>
      </c>
      <c r="H161" s="156" t="s">
        <v>3</v>
      </c>
      <c r="I161" s="158"/>
      <c r="L161" s="155"/>
      <c r="M161" s="159"/>
      <c r="N161" s="160"/>
      <c r="O161" s="160"/>
      <c r="P161" s="160"/>
      <c r="Q161" s="160"/>
      <c r="R161" s="160"/>
      <c r="S161" s="160"/>
      <c r="T161" s="161"/>
      <c r="AT161" s="156" t="s">
        <v>142</v>
      </c>
      <c r="AU161" s="156" t="s">
        <v>87</v>
      </c>
      <c r="AV161" s="11" t="s">
        <v>22</v>
      </c>
      <c r="AW161" s="11" t="s">
        <v>41</v>
      </c>
      <c r="AX161" s="11" t="s">
        <v>79</v>
      </c>
      <c r="AY161" s="156" t="s">
        <v>128</v>
      </c>
    </row>
    <row r="162" spans="2:65" s="12" customFormat="1">
      <c r="B162" s="162"/>
      <c r="D162" s="152" t="s">
        <v>142</v>
      </c>
      <c r="E162" s="163" t="s">
        <v>3</v>
      </c>
      <c r="F162" s="164" t="s">
        <v>550</v>
      </c>
      <c r="H162" s="165">
        <v>25.8</v>
      </c>
      <c r="I162" s="166"/>
      <c r="L162" s="162"/>
      <c r="M162" s="167"/>
      <c r="N162" s="168"/>
      <c r="O162" s="168"/>
      <c r="P162" s="168"/>
      <c r="Q162" s="168"/>
      <c r="R162" s="168"/>
      <c r="S162" s="168"/>
      <c r="T162" s="169"/>
      <c r="AT162" s="163" t="s">
        <v>142</v>
      </c>
      <c r="AU162" s="163" t="s">
        <v>87</v>
      </c>
      <c r="AV162" s="12" t="s">
        <v>87</v>
      </c>
      <c r="AW162" s="12" t="s">
        <v>41</v>
      </c>
      <c r="AX162" s="12" t="s">
        <v>79</v>
      </c>
      <c r="AY162" s="163" t="s">
        <v>128</v>
      </c>
    </row>
    <row r="163" spans="2:65" s="11" customFormat="1">
      <c r="B163" s="155"/>
      <c r="D163" s="152" t="s">
        <v>142</v>
      </c>
      <c r="E163" s="156" t="s">
        <v>3</v>
      </c>
      <c r="F163" s="157" t="s">
        <v>543</v>
      </c>
      <c r="H163" s="156" t="s">
        <v>3</v>
      </c>
      <c r="I163" s="158"/>
      <c r="L163" s="155"/>
      <c r="M163" s="159"/>
      <c r="N163" s="160"/>
      <c r="O163" s="160"/>
      <c r="P163" s="160"/>
      <c r="Q163" s="160"/>
      <c r="R163" s="160"/>
      <c r="S163" s="160"/>
      <c r="T163" s="161"/>
      <c r="AT163" s="156" t="s">
        <v>142</v>
      </c>
      <c r="AU163" s="156" t="s">
        <v>87</v>
      </c>
      <c r="AV163" s="11" t="s">
        <v>22</v>
      </c>
      <c r="AW163" s="11" t="s">
        <v>41</v>
      </c>
      <c r="AX163" s="11" t="s">
        <v>79</v>
      </c>
      <c r="AY163" s="156" t="s">
        <v>128</v>
      </c>
    </row>
    <row r="164" spans="2:65" s="12" customFormat="1">
      <c r="B164" s="162"/>
      <c r="D164" s="152" t="s">
        <v>142</v>
      </c>
      <c r="E164" s="163" t="s">
        <v>3</v>
      </c>
      <c r="F164" s="164" t="s">
        <v>551</v>
      </c>
      <c r="H164" s="165">
        <v>16.95</v>
      </c>
      <c r="I164" s="166"/>
      <c r="L164" s="162"/>
      <c r="M164" s="167"/>
      <c r="N164" s="168"/>
      <c r="O164" s="168"/>
      <c r="P164" s="168"/>
      <c r="Q164" s="168"/>
      <c r="R164" s="168"/>
      <c r="S164" s="168"/>
      <c r="T164" s="169"/>
      <c r="AT164" s="163" t="s">
        <v>142</v>
      </c>
      <c r="AU164" s="163" t="s">
        <v>87</v>
      </c>
      <c r="AV164" s="12" t="s">
        <v>87</v>
      </c>
      <c r="AW164" s="12" t="s">
        <v>41</v>
      </c>
      <c r="AX164" s="12" t="s">
        <v>79</v>
      </c>
      <c r="AY164" s="163" t="s">
        <v>128</v>
      </c>
    </row>
    <row r="165" spans="2:65" s="13" customFormat="1">
      <c r="B165" s="170"/>
      <c r="D165" s="152" t="s">
        <v>142</v>
      </c>
      <c r="E165" s="171" t="s">
        <v>3</v>
      </c>
      <c r="F165" s="172" t="s">
        <v>145</v>
      </c>
      <c r="H165" s="173">
        <v>96.75</v>
      </c>
      <c r="I165" s="174"/>
      <c r="L165" s="170"/>
      <c r="M165" s="175"/>
      <c r="N165" s="176"/>
      <c r="O165" s="176"/>
      <c r="P165" s="176"/>
      <c r="Q165" s="176"/>
      <c r="R165" s="176"/>
      <c r="S165" s="176"/>
      <c r="T165" s="177"/>
      <c r="AT165" s="171" t="s">
        <v>142</v>
      </c>
      <c r="AU165" s="171" t="s">
        <v>87</v>
      </c>
      <c r="AV165" s="13" t="s">
        <v>93</v>
      </c>
      <c r="AW165" s="13" t="s">
        <v>41</v>
      </c>
      <c r="AX165" s="13" t="s">
        <v>22</v>
      </c>
      <c r="AY165" s="171" t="s">
        <v>128</v>
      </c>
    </row>
    <row r="166" spans="2:65" s="1" customFormat="1" ht="16.5" customHeight="1">
      <c r="B166" s="139"/>
      <c r="C166" s="140" t="s">
        <v>225</v>
      </c>
      <c r="D166" s="140" t="s">
        <v>131</v>
      </c>
      <c r="E166" s="141" t="s">
        <v>226</v>
      </c>
      <c r="F166" s="142" t="s">
        <v>227</v>
      </c>
      <c r="G166" s="143" t="s">
        <v>228</v>
      </c>
      <c r="H166" s="144">
        <v>39</v>
      </c>
      <c r="I166" s="145"/>
      <c r="J166" s="146">
        <f>ROUND(I166*H166,2)</f>
        <v>0</v>
      </c>
      <c r="K166" s="142" t="s">
        <v>3</v>
      </c>
      <c r="L166" s="31"/>
      <c r="M166" s="147" t="s">
        <v>3</v>
      </c>
      <c r="N166" s="148" t="s">
        <v>50</v>
      </c>
      <c r="O166" s="50"/>
      <c r="P166" s="149">
        <f>O166*H166</f>
        <v>0</v>
      </c>
      <c r="Q166" s="149">
        <v>0</v>
      </c>
      <c r="R166" s="149">
        <f>Q166*H166</f>
        <v>0</v>
      </c>
      <c r="S166" s="149">
        <v>0</v>
      </c>
      <c r="T166" s="150">
        <f>S166*H166</f>
        <v>0</v>
      </c>
      <c r="AR166" s="17" t="s">
        <v>168</v>
      </c>
      <c r="AT166" s="17" t="s">
        <v>131</v>
      </c>
      <c r="AU166" s="17" t="s">
        <v>87</v>
      </c>
      <c r="AY166" s="17" t="s">
        <v>128</v>
      </c>
      <c r="BE166" s="151">
        <f>IF(N166="základní",J166,0)</f>
        <v>0</v>
      </c>
      <c r="BF166" s="151">
        <f>IF(N166="snížená",J166,0)</f>
        <v>0</v>
      </c>
      <c r="BG166" s="151">
        <f>IF(N166="zákl. přenesená",J166,0)</f>
        <v>0</v>
      </c>
      <c r="BH166" s="151">
        <f>IF(N166="sníž. přenesená",J166,0)</f>
        <v>0</v>
      </c>
      <c r="BI166" s="151">
        <f>IF(N166="nulová",J166,0)</f>
        <v>0</v>
      </c>
      <c r="BJ166" s="17" t="s">
        <v>22</v>
      </c>
      <c r="BK166" s="151">
        <f>ROUND(I166*H166,2)</f>
        <v>0</v>
      </c>
      <c r="BL166" s="17" t="s">
        <v>168</v>
      </c>
      <c r="BM166" s="17" t="s">
        <v>554</v>
      </c>
    </row>
    <row r="167" spans="2:65" s="11" customFormat="1">
      <c r="B167" s="155"/>
      <c r="D167" s="152" t="s">
        <v>142</v>
      </c>
      <c r="E167" s="156" t="s">
        <v>3</v>
      </c>
      <c r="F167" s="157" t="s">
        <v>537</v>
      </c>
      <c r="H167" s="156" t="s">
        <v>3</v>
      </c>
      <c r="I167" s="158"/>
      <c r="L167" s="155"/>
      <c r="M167" s="159"/>
      <c r="N167" s="160"/>
      <c r="O167" s="160"/>
      <c r="P167" s="160"/>
      <c r="Q167" s="160"/>
      <c r="R167" s="160"/>
      <c r="S167" s="160"/>
      <c r="T167" s="161"/>
      <c r="AT167" s="156" t="s">
        <v>142</v>
      </c>
      <c r="AU167" s="156" t="s">
        <v>87</v>
      </c>
      <c r="AV167" s="11" t="s">
        <v>22</v>
      </c>
      <c r="AW167" s="11" t="s">
        <v>41</v>
      </c>
      <c r="AX167" s="11" t="s">
        <v>79</v>
      </c>
      <c r="AY167" s="156" t="s">
        <v>128</v>
      </c>
    </row>
    <row r="168" spans="2:65" s="11" customFormat="1">
      <c r="B168" s="155"/>
      <c r="D168" s="152" t="s">
        <v>142</v>
      </c>
      <c r="E168" s="156" t="s">
        <v>3</v>
      </c>
      <c r="F168" s="157" t="s">
        <v>538</v>
      </c>
      <c r="H168" s="156" t="s">
        <v>3</v>
      </c>
      <c r="I168" s="158"/>
      <c r="L168" s="155"/>
      <c r="M168" s="159"/>
      <c r="N168" s="160"/>
      <c r="O168" s="160"/>
      <c r="P168" s="160"/>
      <c r="Q168" s="160"/>
      <c r="R168" s="160"/>
      <c r="S168" s="160"/>
      <c r="T168" s="161"/>
      <c r="AT168" s="156" t="s">
        <v>142</v>
      </c>
      <c r="AU168" s="156" t="s">
        <v>87</v>
      </c>
      <c r="AV168" s="11" t="s">
        <v>22</v>
      </c>
      <c r="AW168" s="11" t="s">
        <v>41</v>
      </c>
      <c r="AX168" s="11" t="s">
        <v>79</v>
      </c>
      <c r="AY168" s="156" t="s">
        <v>128</v>
      </c>
    </row>
    <row r="169" spans="2:65" s="11" customFormat="1">
      <c r="B169" s="155"/>
      <c r="D169" s="152" t="s">
        <v>142</v>
      </c>
      <c r="E169" s="156" t="s">
        <v>3</v>
      </c>
      <c r="F169" s="157" t="s">
        <v>539</v>
      </c>
      <c r="H169" s="156" t="s">
        <v>3</v>
      </c>
      <c r="I169" s="158"/>
      <c r="L169" s="155"/>
      <c r="M169" s="159"/>
      <c r="N169" s="160"/>
      <c r="O169" s="160"/>
      <c r="P169" s="160"/>
      <c r="Q169" s="160"/>
      <c r="R169" s="160"/>
      <c r="S169" s="160"/>
      <c r="T169" s="161"/>
      <c r="AT169" s="156" t="s">
        <v>142</v>
      </c>
      <c r="AU169" s="156" t="s">
        <v>87</v>
      </c>
      <c r="AV169" s="11" t="s">
        <v>22</v>
      </c>
      <c r="AW169" s="11" t="s">
        <v>41</v>
      </c>
      <c r="AX169" s="11" t="s">
        <v>79</v>
      </c>
      <c r="AY169" s="156" t="s">
        <v>128</v>
      </c>
    </row>
    <row r="170" spans="2:65" s="12" customFormat="1">
      <c r="B170" s="162"/>
      <c r="D170" s="152" t="s">
        <v>142</v>
      </c>
      <c r="E170" s="163" t="s">
        <v>3</v>
      </c>
      <c r="F170" s="164" t="s">
        <v>93</v>
      </c>
      <c r="H170" s="165">
        <v>4</v>
      </c>
      <c r="I170" s="166"/>
      <c r="L170" s="162"/>
      <c r="M170" s="167"/>
      <c r="N170" s="168"/>
      <c r="O170" s="168"/>
      <c r="P170" s="168"/>
      <c r="Q170" s="168"/>
      <c r="R170" s="168"/>
      <c r="S170" s="168"/>
      <c r="T170" s="169"/>
      <c r="AT170" s="163" t="s">
        <v>142</v>
      </c>
      <c r="AU170" s="163" t="s">
        <v>87</v>
      </c>
      <c r="AV170" s="12" t="s">
        <v>87</v>
      </c>
      <c r="AW170" s="12" t="s">
        <v>41</v>
      </c>
      <c r="AX170" s="12" t="s">
        <v>79</v>
      </c>
      <c r="AY170" s="163" t="s">
        <v>128</v>
      </c>
    </row>
    <row r="171" spans="2:65" s="11" customFormat="1">
      <c r="B171" s="155"/>
      <c r="D171" s="152" t="s">
        <v>142</v>
      </c>
      <c r="E171" s="156" t="s">
        <v>3</v>
      </c>
      <c r="F171" s="157" t="s">
        <v>540</v>
      </c>
      <c r="H171" s="156" t="s">
        <v>3</v>
      </c>
      <c r="I171" s="158"/>
      <c r="L171" s="155"/>
      <c r="M171" s="159"/>
      <c r="N171" s="160"/>
      <c r="O171" s="160"/>
      <c r="P171" s="160"/>
      <c r="Q171" s="160"/>
      <c r="R171" s="160"/>
      <c r="S171" s="160"/>
      <c r="T171" s="161"/>
      <c r="AT171" s="156" t="s">
        <v>142</v>
      </c>
      <c r="AU171" s="156" t="s">
        <v>87</v>
      </c>
      <c r="AV171" s="11" t="s">
        <v>22</v>
      </c>
      <c r="AW171" s="11" t="s">
        <v>41</v>
      </c>
      <c r="AX171" s="11" t="s">
        <v>79</v>
      </c>
      <c r="AY171" s="156" t="s">
        <v>128</v>
      </c>
    </row>
    <row r="172" spans="2:65" s="12" customFormat="1">
      <c r="B172" s="162"/>
      <c r="D172" s="152" t="s">
        <v>142</v>
      </c>
      <c r="E172" s="163" t="s">
        <v>3</v>
      </c>
      <c r="F172" s="164" t="s">
        <v>164</v>
      </c>
      <c r="H172" s="165">
        <v>6</v>
      </c>
      <c r="I172" s="166"/>
      <c r="L172" s="162"/>
      <c r="M172" s="167"/>
      <c r="N172" s="168"/>
      <c r="O172" s="168"/>
      <c r="P172" s="168"/>
      <c r="Q172" s="168"/>
      <c r="R172" s="168"/>
      <c r="S172" s="168"/>
      <c r="T172" s="169"/>
      <c r="AT172" s="163" t="s">
        <v>142</v>
      </c>
      <c r="AU172" s="163" t="s">
        <v>87</v>
      </c>
      <c r="AV172" s="12" t="s">
        <v>87</v>
      </c>
      <c r="AW172" s="12" t="s">
        <v>41</v>
      </c>
      <c r="AX172" s="12" t="s">
        <v>79</v>
      </c>
      <c r="AY172" s="163" t="s">
        <v>128</v>
      </c>
    </row>
    <row r="173" spans="2:65" s="11" customFormat="1">
      <c r="B173" s="155"/>
      <c r="D173" s="152" t="s">
        <v>142</v>
      </c>
      <c r="E173" s="156" t="s">
        <v>3</v>
      </c>
      <c r="F173" s="157" t="s">
        <v>541</v>
      </c>
      <c r="H173" s="156" t="s">
        <v>3</v>
      </c>
      <c r="I173" s="158"/>
      <c r="L173" s="155"/>
      <c r="M173" s="159"/>
      <c r="N173" s="160"/>
      <c r="O173" s="160"/>
      <c r="P173" s="160"/>
      <c r="Q173" s="160"/>
      <c r="R173" s="160"/>
      <c r="S173" s="160"/>
      <c r="T173" s="161"/>
      <c r="AT173" s="156" t="s">
        <v>142</v>
      </c>
      <c r="AU173" s="156" t="s">
        <v>87</v>
      </c>
      <c r="AV173" s="11" t="s">
        <v>22</v>
      </c>
      <c r="AW173" s="11" t="s">
        <v>41</v>
      </c>
      <c r="AX173" s="11" t="s">
        <v>79</v>
      </c>
      <c r="AY173" s="156" t="s">
        <v>128</v>
      </c>
    </row>
    <row r="174" spans="2:65" s="12" customFormat="1">
      <c r="B174" s="162"/>
      <c r="D174" s="152" t="s">
        <v>142</v>
      </c>
      <c r="E174" s="163" t="s">
        <v>3</v>
      </c>
      <c r="F174" s="164" t="s">
        <v>211</v>
      </c>
      <c r="H174" s="165">
        <v>9</v>
      </c>
      <c r="I174" s="166"/>
      <c r="L174" s="162"/>
      <c r="M174" s="167"/>
      <c r="N174" s="168"/>
      <c r="O174" s="168"/>
      <c r="P174" s="168"/>
      <c r="Q174" s="168"/>
      <c r="R174" s="168"/>
      <c r="S174" s="168"/>
      <c r="T174" s="169"/>
      <c r="AT174" s="163" t="s">
        <v>142</v>
      </c>
      <c r="AU174" s="163" t="s">
        <v>87</v>
      </c>
      <c r="AV174" s="12" t="s">
        <v>87</v>
      </c>
      <c r="AW174" s="12" t="s">
        <v>41</v>
      </c>
      <c r="AX174" s="12" t="s">
        <v>79</v>
      </c>
      <c r="AY174" s="163" t="s">
        <v>128</v>
      </c>
    </row>
    <row r="175" spans="2:65" s="11" customFormat="1">
      <c r="B175" s="155"/>
      <c r="D175" s="152" t="s">
        <v>142</v>
      </c>
      <c r="E175" s="156" t="s">
        <v>3</v>
      </c>
      <c r="F175" s="157" t="s">
        <v>542</v>
      </c>
      <c r="H175" s="156" t="s">
        <v>3</v>
      </c>
      <c r="I175" s="158"/>
      <c r="L175" s="155"/>
      <c r="M175" s="159"/>
      <c r="N175" s="160"/>
      <c r="O175" s="160"/>
      <c r="P175" s="160"/>
      <c r="Q175" s="160"/>
      <c r="R175" s="160"/>
      <c r="S175" s="160"/>
      <c r="T175" s="161"/>
      <c r="AT175" s="156" t="s">
        <v>142</v>
      </c>
      <c r="AU175" s="156" t="s">
        <v>87</v>
      </c>
      <c r="AV175" s="11" t="s">
        <v>22</v>
      </c>
      <c r="AW175" s="11" t="s">
        <v>41</v>
      </c>
      <c r="AX175" s="11" t="s">
        <v>79</v>
      </c>
      <c r="AY175" s="156" t="s">
        <v>128</v>
      </c>
    </row>
    <row r="176" spans="2:65" s="12" customFormat="1">
      <c r="B176" s="162"/>
      <c r="D176" s="152" t="s">
        <v>142</v>
      </c>
      <c r="E176" s="163" t="s">
        <v>3</v>
      </c>
      <c r="F176" s="164" t="s">
        <v>231</v>
      </c>
      <c r="H176" s="165">
        <v>12</v>
      </c>
      <c r="I176" s="166"/>
      <c r="L176" s="162"/>
      <c r="M176" s="167"/>
      <c r="N176" s="168"/>
      <c r="O176" s="168"/>
      <c r="P176" s="168"/>
      <c r="Q176" s="168"/>
      <c r="R176" s="168"/>
      <c r="S176" s="168"/>
      <c r="T176" s="169"/>
      <c r="AT176" s="163" t="s">
        <v>142</v>
      </c>
      <c r="AU176" s="163" t="s">
        <v>87</v>
      </c>
      <c r="AV176" s="12" t="s">
        <v>87</v>
      </c>
      <c r="AW176" s="12" t="s">
        <v>41</v>
      </c>
      <c r="AX176" s="12" t="s">
        <v>79</v>
      </c>
      <c r="AY176" s="163" t="s">
        <v>128</v>
      </c>
    </row>
    <row r="177" spans="2:65" s="11" customFormat="1">
      <c r="B177" s="155"/>
      <c r="D177" s="152" t="s">
        <v>142</v>
      </c>
      <c r="E177" s="156" t="s">
        <v>3</v>
      </c>
      <c r="F177" s="157" t="s">
        <v>543</v>
      </c>
      <c r="H177" s="156" t="s">
        <v>3</v>
      </c>
      <c r="I177" s="158"/>
      <c r="L177" s="155"/>
      <c r="M177" s="159"/>
      <c r="N177" s="160"/>
      <c r="O177" s="160"/>
      <c r="P177" s="160"/>
      <c r="Q177" s="160"/>
      <c r="R177" s="160"/>
      <c r="S177" s="160"/>
      <c r="T177" s="161"/>
      <c r="AT177" s="156" t="s">
        <v>142</v>
      </c>
      <c r="AU177" s="156" t="s">
        <v>87</v>
      </c>
      <c r="AV177" s="11" t="s">
        <v>22</v>
      </c>
      <c r="AW177" s="11" t="s">
        <v>41</v>
      </c>
      <c r="AX177" s="11" t="s">
        <v>79</v>
      </c>
      <c r="AY177" s="156" t="s">
        <v>128</v>
      </c>
    </row>
    <row r="178" spans="2:65" s="12" customFormat="1">
      <c r="B178" s="162"/>
      <c r="D178" s="152" t="s">
        <v>142</v>
      </c>
      <c r="E178" s="163" t="s">
        <v>3</v>
      </c>
      <c r="F178" s="164" t="s">
        <v>205</v>
      </c>
      <c r="H178" s="165">
        <v>8</v>
      </c>
      <c r="I178" s="166"/>
      <c r="L178" s="162"/>
      <c r="M178" s="167"/>
      <c r="N178" s="168"/>
      <c r="O178" s="168"/>
      <c r="P178" s="168"/>
      <c r="Q178" s="168"/>
      <c r="R178" s="168"/>
      <c r="S178" s="168"/>
      <c r="T178" s="169"/>
      <c r="AT178" s="163" t="s">
        <v>142</v>
      </c>
      <c r="AU178" s="163" t="s">
        <v>87</v>
      </c>
      <c r="AV178" s="12" t="s">
        <v>87</v>
      </c>
      <c r="AW178" s="12" t="s">
        <v>41</v>
      </c>
      <c r="AX178" s="12" t="s">
        <v>79</v>
      </c>
      <c r="AY178" s="163" t="s">
        <v>128</v>
      </c>
    </row>
    <row r="179" spans="2:65" s="13" customFormat="1">
      <c r="B179" s="170"/>
      <c r="D179" s="152" t="s">
        <v>142</v>
      </c>
      <c r="E179" s="171" t="s">
        <v>3</v>
      </c>
      <c r="F179" s="172" t="s">
        <v>145</v>
      </c>
      <c r="H179" s="173">
        <v>39</v>
      </c>
      <c r="I179" s="174"/>
      <c r="L179" s="170"/>
      <c r="M179" s="175"/>
      <c r="N179" s="176"/>
      <c r="O179" s="176"/>
      <c r="P179" s="176"/>
      <c r="Q179" s="176"/>
      <c r="R179" s="176"/>
      <c r="S179" s="176"/>
      <c r="T179" s="177"/>
      <c r="AT179" s="171" t="s">
        <v>142</v>
      </c>
      <c r="AU179" s="171" t="s">
        <v>87</v>
      </c>
      <c r="AV179" s="13" t="s">
        <v>93</v>
      </c>
      <c r="AW179" s="13" t="s">
        <v>41</v>
      </c>
      <c r="AX179" s="13" t="s">
        <v>22</v>
      </c>
      <c r="AY179" s="171" t="s">
        <v>128</v>
      </c>
    </row>
    <row r="180" spans="2:65" s="1" customFormat="1" ht="16.5" customHeight="1">
      <c r="B180" s="139"/>
      <c r="C180" s="140" t="s">
        <v>231</v>
      </c>
      <c r="D180" s="140" t="s">
        <v>131</v>
      </c>
      <c r="E180" s="141" t="s">
        <v>232</v>
      </c>
      <c r="F180" s="142" t="s">
        <v>233</v>
      </c>
      <c r="G180" s="143" t="s">
        <v>228</v>
      </c>
      <c r="H180" s="144">
        <v>16</v>
      </c>
      <c r="I180" s="145"/>
      <c r="J180" s="146">
        <f>ROUND(I180*H180,2)</f>
        <v>0</v>
      </c>
      <c r="K180" s="142" t="s">
        <v>3</v>
      </c>
      <c r="L180" s="31"/>
      <c r="M180" s="147" t="s">
        <v>3</v>
      </c>
      <c r="N180" s="148" t="s">
        <v>50</v>
      </c>
      <c r="O180" s="50"/>
      <c r="P180" s="149">
        <f>O180*H180</f>
        <v>0</v>
      </c>
      <c r="Q180" s="149">
        <v>1.0000000000000001E-5</v>
      </c>
      <c r="R180" s="149">
        <f>Q180*H180</f>
        <v>1.6000000000000001E-4</v>
      </c>
      <c r="S180" s="149">
        <v>0</v>
      </c>
      <c r="T180" s="150">
        <f>S180*H180</f>
        <v>0</v>
      </c>
      <c r="AR180" s="17" t="s">
        <v>168</v>
      </c>
      <c r="AT180" s="17" t="s">
        <v>131</v>
      </c>
      <c r="AU180" s="17" t="s">
        <v>87</v>
      </c>
      <c r="AY180" s="17" t="s">
        <v>128</v>
      </c>
      <c r="BE180" s="151">
        <f>IF(N180="základní",J180,0)</f>
        <v>0</v>
      </c>
      <c r="BF180" s="151">
        <f>IF(N180="snížená",J180,0)</f>
        <v>0</v>
      </c>
      <c r="BG180" s="151">
        <f>IF(N180="zákl. přenesená",J180,0)</f>
        <v>0</v>
      </c>
      <c r="BH180" s="151">
        <f>IF(N180="sníž. přenesená",J180,0)</f>
        <v>0</v>
      </c>
      <c r="BI180" s="151">
        <f>IF(N180="nulová",J180,0)</f>
        <v>0</v>
      </c>
      <c r="BJ180" s="17" t="s">
        <v>22</v>
      </c>
      <c r="BK180" s="151">
        <f>ROUND(I180*H180,2)</f>
        <v>0</v>
      </c>
      <c r="BL180" s="17" t="s">
        <v>168</v>
      </c>
      <c r="BM180" s="17" t="s">
        <v>555</v>
      </c>
    </row>
    <row r="181" spans="2:65" s="11" customFormat="1">
      <c r="B181" s="155"/>
      <c r="D181" s="152" t="s">
        <v>142</v>
      </c>
      <c r="E181" s="156" t="s">
        <v>3</v>
      </c>
      <c r="F181" s="157" t="s">
        <v>537</v>
      </c>
      <c r="H181" s="156" t="s">
        <v>3</v>
      </c>
      <c r="I181" s="158"/>
      <c r="L181" s="155"/>
      <c r="M181" s="159"/>
      <c r="N181" s="160"/>
      <c r="O181" s="160"/>
      <c r="P181" s="160"/>
      <c r="Q181" s="160"/>
      <c r="R181" s="160"/>
      <c r="S181" s="160"/>
      <c r="T181" s="161"/>
      <c r="AT181" s="156" t="s">
        <v>142</v>
      </c>
      <c r="AU181" s="156" t="s">
        <v>87</v>
      </c>
      <c r="AV181" s="11" t="s">
        <v>22</v>
      </c>
      <c r="AW181" s="11" t="s">
        <v>41</v>
      </c>
      <c r="AX181" s="11" t="s">
        <v>79</v>
      </c>
      <c r="AY181" s="156" t="s">
        <v>128</v>
      </c>
    </row>
    <row r="182" spans="2:65" s="11" customFormat="1">
      <c r="B182" s="155"/>
      <c r="D182" s="152" t="s">
        <v>142</v>
      </c>
      <c r="E182" s="156" t="s">
        <v>3</v>
      </c>
      <c r="F182" s="157" t="s">
        <v>538</v>
      </c>
      <c r="H182" s="156" t="s">
        <v>3</v>
      </c>
      <c r="I182" s="158"/>
      <c r="L182" s="155"/>
      <c r="M182" s="159"/>
      <c r="N182" s="160"/>
      <c r="O182" s="160"/>
      <c r="P182" s="160"/>
      <c r="Q182" s="160"/>
      <c r="R182" s="160"/>
      <c r="S182" s="160"/>
      <c r="T182" s="161"/>
      <c r="AT182" s="156" t="s">
        <v>142</v>
      </c>
      <c r="AU182" s="156" t="s">
        <v>87</v>
      </c>
      <c r="AV182" s="11" t="s">
        <v>22</v>
      </c>
      <c r="AW182" s="11" t="s">
        <v>41</v>
      </c>
      <c r="AX182" s="11" t="s">
        <v>79</v>
      </c>
      <c r="AY182" s="156" t="s">
        <v>128</v>
      </c>
    </row>
    <row r="183" spans="2:65" s="11" customFormat="1">
      <c r="B183" s="155"/>
      <c r="D183" s="152" t="s">
        <v>142</v>
      </c>
      <c r="E183" s="156" t="s">
        <v>3</v>
      </c>
      <c r="F183" s="157" t="s">
        <v>540</v>
      </c>
      <c r="H183" s="156" t="s">
        <v>3</v>
      </c>
      <c r="I183" s="158"/>
      <c r="L183" s="155"/>
      <c r="M183" s="159"/>
      <c r="N183" s="160"/>
      <c r="O183" s="160"/>
      <c r="P183" s="160"/>
      <c r="Q183" s="160"/>
      <c r="R183" s="160"/>
      <c r="S183" s="160"/>
      <c r="T183" s="161"/>
      <c r="AT183" s="156" t="s">
        <v>142</v>
      </c>
      <c r="AU183" s="156" t="s">
        <v>87</v>
      </c>
      <c r="AV183" s="11" t="s">
        <v>22</v>
      </c>
      <c r="AW183" s="11" t="s">
        <v>41</v>
      </c>
      <c r="AX183" s="11" t="s">
        <v>79</v>
      </c>
      <c r="AY183" s="156" t="s">
        <v>128</v>
      </c>
    </row>
    <row r="184" spans="2:65" s="12" customFormat="1">
      <c r="B184" s="162"/>
      <c r="D184" s="152" t="s">
        <v>142</v>
      </c>
      <c r="E184" s="163" t="s">
        <v>3</v>
      </c>
      <c r="F184" s="164" t="s">
        <v>87</v>
      </c>
      <c r="H184" s="165">
        <v>2</v>
      </c>
      <c r="I184" s="166"/>
      <c r="L184" s="162"/>
      <c r="M184" s="167"/>
      <c r="N184" s="168"/>
      <c r="O184" s="168"/>
      <c r="P184" s="168"/>
      <c r="Q184" s="168"/>
      <c r="R184" s="168"/>
      <c r="S184" s="168"/>
      <c r="T184" s="169"/>
      <c r="AT184" s="163" t="s">
        <v>142</v>
      </c>
      <c r="AU184" s="163" t="s">
        <v>87</v>
      </c>
      <c r="AV184" s="12" t="s">
        <v>87</v>
      </c>
      <c r="AW184" s="12" t="s">
        <v>41</v>
      </c>
      <c r="AX184" s="12" t="s">
        <v>79</v>
      </c>
      <c r="AY184" s="163" t="s">
        <v>128</v>
      </c>
    </row>
    <row r="185" spans="2:65" s="11" customFormat="1">
      <c r="B185" s="155"/>
      <c r="D185" s="152" t="s">
        <v>142</v>
      </c>
      <c r="E185" s="156" t="s">
        <v>3</v>
      </c>
      <c r="F185" s="157" t="s">
        <v>541</v>
      </c>
      <c r="H185" s="156" t="s">
        <v>3</v>
      </c>
      <c r="I185" s="158"/>
      <c r="L185" s="155"/>
      <c r="M185" s="159"/>
      <c r="N185" s="160"/>
      <c r="O185" s="160"/>
      <c r="P185" s="160"/>
      <c r="Q185" s="160"/>
      <c r="R185" s="160"/>
      <c r="S185" s="160"/>
      <c r="T185" s="161"/>
      <c r="AT185" s="156" t="s">
        <v>142</v>
      </c>
      <c r="AU185" s="156" t="s">
        <v>87</v>
      </c>
      <c r="AV185" s="11" t="s">
        <v>22</v>
      </c>
      <c r="AW185" s="11" t="s">
        <v>41</v>
      </c>
      <c r="AX185" s="11" t="s">
        <v>79</v>
      </c>
      <c r="AY185" s="156" t="s">
        <v>128</v>
      </c>
    </row>
    <row r="186" spans="2:65" s="12" customFormat="1">
      <c r="B186" s="162"/>
      <c r="D186" s="152" t="s">
        <v>142</v>
      </c>
      <c r="E186" s="163" t="s">
        <v>3</v>
      </c>
      <c r="F186" s="164" t="s">
        <v>90</v>
      </c>
      <c r="H186" s="165">
        <v>3</v>
      </c>
      <c r="I186" s="166"/>
      <c r="L186" s="162"/>
      <c r="M186" s="167"/>
      <c r="N186" s="168"/>
      <c r="O186" s="168"/>
      <c r="P186" s="168"/>
      <c r="Q186" s="168"/>
      <c r="R186" s="168"/>
      <c r="S186" s="168"/>
      <c r="T186" s="169"/>
      <c r="AT186" s="163" t="s">
        <v>142</v>
      </c>
      <c r="AU186" s="163" t="s">
        <v>87</v>
      </c>
      <c r="AV186" s="12" t="s">
        <v>87</v>
      </c>
      <c r="AW186" s="12" t="s">
        <v>41</v>
      </c>
      <c r="AX186" s="12" t="s">
        <v>79</v>
      </c>
      <c r="AY186" s="163" t="s">
        <v>128</v>
      </c>
    </row>
    <row r="187" spans="2:65" s="11" customFormat="1">
      <c r="B187" s="155"/>
      <c r="D187" s="152" t="s">
        <v>142</v>
      </c>
      <c r="E187" s="156" t="s">
        <v>3</v>
      </c>
      <c r="F187" s="157" t="s">
        <v>542</v>
      </c>
      <c r="H187" s="156" t="s">
        <v>3</v>
      </c>
      <c r="I187" s="158"/>
      <c r="L187" s="155"/>
      <c r="M187" s="159"/>
      <c r="N187" s="160"/>
      <c r="O187" s="160"/>
      <c r="P187" s="160"/>
      <c r="Q187" s="160"/>
      <c r="R187" s="160"/>
      <c r="S187" s="160"/>
      <c r="T187" s="161"/>
      <c r="AT187" s="156" t="s">
        <v>142</v>
      </c>
      <c r="AU187" s="156" t="s">
        <v>87</v>
      </c>
      <c r="AV187" s="11" t="s">
        <v>22</v>
      </c>
      <c r="AW187" s="11" t="s">
        <v>41</v>
      </c>
      <c r="AX187" s="11" t="s">
        <v>79</v>
      </c>
      <c r="AY187" s="156" t="s">
        <v>128</v>
      </c>
    </row>
    <row r="188" spans="2:65" s="12" customFormat="1">
      <c r="B188" s="162"/>
      <c r="D188" s="152" t="s">
        <v>142</v>
      </c>
      <c r="E188" s="163" t="s">
        <v>3</v>
      </c>
      <c r="F188" s="164" t="s">
        <v>205</v>
      </c>
      <c r="H188" s="165">
        <v>8</v>
      </c>
      <c r="I188" s="166"/>
      <c r="L188" s="162"/>
      <c r="M188" s="167"/>
      <c r="N188" s="168"/>
      <c r="O188" s="168"/>
      <c r="P188" s="168"/>
      <c r="Q188" s="168"/>
      <c r="R188" s="168"/>
      <c r="S188" s="168"/>
      <c r="T188" s="169"/>
      <c r="AT188" s="163" t="s">
        <v>142</v>
      </c>
      <c r="AU188" s="163" t="s">
        <v>87</v>
      </c>
      <c r="AV188" s="12" t="s">
        <v>87</v>
      </c>
      <c r="AW188" s="12" t="s">
        <v>41</v>
      </c>
      <c r="AX188" s="12" t="s">
        <v>79</v>
      </c>
      <c r="AY188" s="163" t="s">
        <v>128</v>
      </c>
    </row>
    <row r="189" spans="2:65" s="11" customFormat="1">
      <c r="B189" s="155"/>
      <c r="D189" s="152" t="s">
        <v>142</v>
      </c>
      <c r="E189" s="156" t="s">
        <v>3</v>
      </c>
      <c r="F189" s="157" t="s">
        <v>543</v>
      </c>
      <c r="H189" s="156" t="s">
        <v>3</v>
      </c>
      <c r="I189" s="158"/>
      <c r="L189" s="155"/>
      <c r="M189" s="159"/>
      <c r="N189" s="160"/>
      <c r="O189" s="160"/>
      <c r="P189" s="160"/>
      <c r="Q189" s="160"/>
      <c r="R189" s="160"/>
      <c r="S189" s="160"/>
      <c r="T189" s="161"/>
      <c r="AT189" s="156" t="s">
        <v>142</v>
      </c>
      <c r="AU189" s="156" t="s">
        <v>87</v>
      </c>
      <c r="AV189" s="11" t="s">
        <v>22</v>
      </c>
      <c r="AW189" s="11" t="s">
        <v>41</v>
      </c>
      <c r="AX189" s="11" t="s">
        <v>79</v>
      </c>
      <c r="AY189" s="156" t="s">
        <v>128</v>
      </c>
    </row>
    <row r="190" spans="2:65" s="12" customFormat="1">
      <c r="B190" s="162"/>
      <c r="D190" s="152" t="s">
        <v>142</v>
      </c>
      <c r="E190" s="163" t="s">
        <v>3</v>
      </c>
      <c r="F190" s="164" t="s">
        <v>90</v>
      </c>
      <c r="H190" s="165">
        <v>3</v>
      </c>
      <c r="I190" s="166"/>
      <c r="L190" s="162"/>
      <c r="M190" s="167"/>
      <c r="N190" s="168"/>
      <c r="O190" s="168"/>
      <c r="P190" s="168"/>
      <c r="Q190" s="168"/>
      <c r="R190" s="168"/>
      <c r="S190" s="168"/>
      <c r="T190" s="169"/>
      <c r="AT190" s="163" t="s">
        <v>142</v>
      </c>
      <c r="AU190" s="163" t="s">
        <v>87</v>
      </c>
      <c r="AV190" s="12" t="s">
        <v>87</v>
      </c>
      <c r="AW190" s="12" t="s">
        <v>41</v>
      </c>
      <c r="AX190" s="12" t="s">
        <v>79</v>
      </c>
      <c r="AY190" s="163" t="s">
        <v>128</v>
      </c>
    </row>
    <row r="191" spans="2:65" s="13" customFormat="1">
      <c r="B191" s="170"/>
      <c r="D191" s="152" t="s">
        <v>142</v>
      </c>
      <c r="E191" s="171" t="s">
        <v>3</v>
      </c>
      <c r="F191" s="172" t="s">
        <v>145</v>
      </c>
      <c r="H191" s="173">
        <v>16</v>
      </c>
      <c r="I191" s="174"/>
      <c r="L191" s="170"/>
      <c r="M191" s="175"/>
      <c r="N191" s="176"/>
      <c r="O191" s="176"/>
      <c r="P191" s="176"/>
      <c r="Q191" s="176"/>
      <c r="R191" s="176"/>
      <c r="S191" s="176"/>
      <c r="T191" s="177"/>
      <c r="AT191" s="171" t="s">
        <v>142</v>
      </c>
      <c r="AU191" s="171" t="s">
        <v>87</v>
      </c>
      <c r="AV191" s="13" t="s">
        <v>93</v>
      </c>
      <c r="AW191" s="13" t="s">
        <v>41</v>
      </c>
      <c r="AX191" s="13" t="s">
        <v>22</v>
      </c>
      <c r="AY191" s="171" t="s">
        <v>128</v>
      </c>
    </row>
    <row r="192" spans="2:65" s="1" customFormat="1" ht="16.5" customHeight="1">
      <c r="B192" s="139"/>
      <c r="C192" s="140" t="s">
        <v>230</v>
      </c>
      <c r="D192" s="140" t="s">
        <v>131</v>
      </c>
      <c r="E192" s="141" t="s">
        <v>235</v>
      </c>
      <c r="F192" s="142" t="s">
        <v>236</v>
      </c>
      <c r="G192" s="143" t="s">
        <v>237</v>
      </c>
      <c r="H192" s="144">
        <v>9.6750000000000007</v>
      </c>
      <c r="I192" s="145"/>
      <c r="J192" s="146">
        <f>ROUND(I192*H192,2)</f>
        <v>0</v>
      </c>
      <c r="K192" s="142" t="s">
        <v>3</v>
      </c>
      <c r="L192" s="31"/>
      <c r="M192" s="147" t="s">
        <v>3</v>
      </c>
      <c r="N192" s="148" t="s">
        <v>50</v>
      </c>
      <c r="O192" s="50"/>
      <c r="P192" s="149">
        <f>O192*H192</f>
        <v>0</v>
      </c>
      <c r="Q192" s="149">
        <v>0</v>
      </c>
      <c r="R192" s="149">
        <f>Q192*H192</f>
        <v>0</v>
      </c>
      <c r="S192" s="149">
        <v>0</v>
      </c>
      <c r="T192" s="150">
        <f>S192*H192</f>
        <v>0</v>
      </c>
      <c r="AR192" s="17" t="s">
        <v>168</v>
      </c>
      <c r="AT192" s="17" t="s">
        <v>131</v>
      </c>
      <c r="AU192" s="17" t="s">
        <v>87</v>
      </c>
      <c r="AY192" s="17" t="s">
        <v>128</v>
      </c>
      <c r="BE192" s="151">
        <f>IF(N192="základní",J192,0)</f>
        <v>0</v>
      </c>
      <c r="BF192" s="151">
        <f>IF(N192="snížená",J192,0)</f>
        <v>0</v>
      </c>
      <c r="BG192" s="151">
        <f>IF(N192="zákl. přenesená",J192,0)</f>
        <v>0</v>
      </c>
      <c r="BH192" s="151">
        <f>IF(N192="sníž. přenesená",J192,0)</f>
        <v>0</v>
      </c>
      <c r="BI192" s="151">
        <f>IF(N192="nulová",J192,0)</f>
        <v>0</v>
      </c>
      <c r="BJ192" s="17" t="s">
        <v>22</v>
      </c>
      <c r="BK192" s="151">
        <f>ROUND(I192*H192,2)</f>
        <v>0</v>
      </c>
      <c r="BL192" s="17" t="s">
        <v>168</v>
      </c>
      <c r="BM192" s="17" t="s">
        <v>556</v>
      </c>
    </row>
    <row r="193" spans="2:65" s="11" customFormat="1">
      <c r="B193" s="155"/>
      <c r="D193" s="152" t="s">
        <v>142</v>
      </c>
      <c r="E193" s="156" t="s">
        <v>3</v>
      </c>
      <c r="F193" s="157" t="s">
        <v>239</v>
      </c>
      <c r="H193" s="156" t="s">
        <v>3</v>
      </c>
      <c r="I193" s="158"/>
      <c r="L193" s="155"/>
      <c r="M193" s="159"/>
      <c r="N193" s="160"/>
      <c r="O193" s="160"/>
      <c r="P193" s="160"/>
      <c r="Q193" s="160"/>
      <c r="R193" s="160"/>
      <c r="S193" s="160"/>
      <c r="T193" s="161"/>
      <c r="AT193" s="156" t="s">
        <v>142</v>
      </c>
      <c r="AU193" s="156" t="s">
        <v>87</v>
      </c>
      <c r="AV193" s="11" t="s">
        <v>22</v>
      </c>
      <c r="AW193" s="11" t="s">
        <v>41</v>
      </c>
      <c r="AX193" s="11" t="s">
        <v>79</v>
      </c>
      <c r="AY193" s="156" t="s">
        <v>128</v>
      </c>
    </row>
    <row r="194" spans="2:65" s="11" customFormat="1">
      <c r="B194" s="155"/>
      <c r="D194" s="152" t="s">
        <v>142</v>
      </c>
      <c r="E194" s="156" t="s">
        <v>3</v>
      </c>
      <c r="F194" s="157" t="s">
        <v>537</v>
      </c>
      <c r="H194" s="156" t="s">
        <v>3</v>
      </c>
      <c r="I194" s="158"/>
      <c r="L194" s="155"/>
      <c r="M194" s="159"/>
      <c r="N194" s="160"/>
      <c r="O194" s="160"/>
      <c r="P194" s="160"/>
      <c r="Q194" s="160"/>
      <c r="R194" s="160"/>
      <c r="S194" s="160"/>
      <c r="T194" s="161"/>
      <c r="AT194" s="156" t="s">
        <v>142</v>
      </c>
      <c r="AU194" s="156" t="s">
        <v>87</v>
      </c>
      <c r="AV194" s="11" t="s">
        <v>22</v>
      </c>
      <c r="AW194" s="11" t="s">
        <v>41</v>
      </c>
      <c r="AX194" s="11" t="s">
        <v>79</v>
      </c>
      <c r="AY194" s="156" t="s">
        <v>128</v>
      </c>
    </row>
    <row r="195" spans="2:65" s="11" customFormat="1">
      <c r="B195" s="155"/>
      <c r="D195" s="152" t="s">
        <v>142</v>
      </c>
      <c r="E195" s="156" t="s">
        <v>3</v>
      </c>
      <c r="F195" s="157" t="s">
        <v>538</v>
      </c>
      <c r="H195" s="156" t="s">
        <v>3</v>
      </c>
      <c r="I195" s="158"/>
      <c r="L195" s="155"/>
      <c r="M195" s="159"/>
      <c r="N195" s="160"/>
      <c r="O195" s="160"/>
      <c r="P195" s="160"/>
      <c r="Q195" s="160"/>
      <c r="R195" s="160"/>
      <c r="S195" s="160"/>
      <c r="T195" s="161"/>
      <c r="AT195" s="156" t="s">
        <v>142</v>
      </c>
      <c r="AU195" s="156" t="s">
        <v>87</v>
      </c>
      <c r="AV195" s="11" t="s">
        <v>22</v>
      </c>
      <c r="AW195" s="11" t="s">
        <v>41</v>
      </c>
      <c r="AX195" s="11" t="s">
        <v>79</v>
      </c>
      <c r="AY195" s="156" t="s">
        <v>128</v>
      </c>
    </row>
    <row r="196" spans="2:65" s="11" customFormat="1">
      <c r="B196" s="155"/>
      <c r="D196" s="152" t="s">
        <v>142</v>
      </c>
      <c r="E196" s="156" t="s">
        <v>3</v>
      </c>
      <c r="F196" s="157" t="s">
        <v>539</v>
      </c>
      <c r="H196" s="156" t="s">
        <v>3</v>
      </c>
      <c r="I196" s="158"/>
      <c r="L196" s="155"/>
      <c r="M196" s="159"/>
      <c r="N196" s="160"/>
      <c r="O196" s="160"/>
      <c r="P196" s="160"/>
      <c r="Q196" s="160"/>
      <c r="R196" s="160"/>
      <c r="S196" s="160"/>
      <c r="T196" s="161"/>
      <c r="AT196" s="156" t="s">
        <v>142</v>
      </c>
      <c r="AU196" s="156" t="s">
        <v>87</v>
      </c>
      <c r="AV196" s="11" t="s">
        <v>22</v>
      </c>
      <c r="AW196" s="11" t="s">
        <v>41</v>
      </c>
      <c r="AX196" s="11" t="s">
        <v>79</v>
      </c>
      <c r="AY196" s="156" t="s">
        <v>128</v>
      </c>
    </row>
    <row r="197" spans="2:65" s="12" customFormat="1">
      <c r="B197" s="162"/>
      <c r="D197" s="152" t="s">
        <v>142</v>
      </c>
      <c r="E197" s="163" t="s">
        <v>3</v>
      </c>
      <c r="F197" s="164" t="s">
        <v>557</v>
      </c>
      <c r="H197" s="165">
        <v>1.59</v>
      </c>
      <c r="I197" s="166"/>
      <c r="L197" s="162"/>
      <c r="M197" s="167"/>
      <c r="N197" s="168"/>
      <c r="O197" s="168"/>
      <c r="P197" s="168"/>
      <c r="Q197" s="168"/>
      <c r="R197" s="168"/>
      <c r="S197" s="168"/>
      <c r="T197" s="169"/>
      <c r="AT197" s="163" t="s">
        <v>142</v>
      </c>
      <c r="AU197" s="163" t="s">
        <v>87</v>
      </c>
      <c r="AV197" s="12" t="s">
        <v>87</v>
      </c>
      <c r="AW197" s="12" t="s">
        <v>41</v>
      </c>
      <c r="AX197" s="12" t="s">
        <v>79</v>
      </c>
      <c r="AY197" s="163" t="s">
        <v>128</v>
      </c>
    </row>
    <row r="198" spans="2:65" s="11" customFormat="1">
      <c r="B198" s="155"/>
      <c r="D198" s="152" t="s">
        <v>142</v>
      </c>
      <c r="E198" s="156" t="s">
        <v>3</v>
      </c>
      <c r="F198" s="157" t="s">
        <v>540</v>
      </c>
      <c r="H198" s="156" t="s">
        <v>3</v>
      </c>
      <c r="I198" s="158"/>
      <c r="L198" s="155"/>
      <c r="M198" s="159"/>
      <c r="N198" s="160"/>
      <c r="O198" s="160"/>
      <c r="P198" s="160"/>
      <c r="Q198" s="160"/>
      <c r="R198" s="160"/>
      <c r="S198" s="160"/>
      <c r="T198" s="161"/>
      <c r="AT198" s="156" t="s">
        <v>142</v>
      </c>
      <c r="AU198" s="156" t="s">
        <v>87</v>
      </c>
      <c r="AV198" s="11" t="s">
        <v>22</v>
      </c>
      <c r="AW198" s="11" t="s">
        <v>41</v>
      </c>
      <c r="AX198" s="11" t="s">
        <v>79</v>
      </c>
      <c r="AY198" s="156" t="s">
        <v>128</v>
      </c>
    </row>
    <row r="199" spans="2:65" s="12" customFormat="1">
      <c r="B199" s="162"/>
      <c r="D199" s="152" t="s">
        <v>142</v>
      </c>
      <c r="E199" s="163" t="s">
        <v>3</v>
      </c>
      <c r="F199" s="164" t="s">
        <v>558</v>
      </c>
      <c r="H199" s="165">
        <v>1.69</v>
      </c>
      <c r="I199" s="166"/>
      <c r="L199" s="162"/>
      <c r="M199" s="167"/>
      <c r="N199" s="168"/>
      <c r="O199" s="168"/>
      <c r="P199" s="168"/>
      <c r="Q199" s="168"/>
      <c r="R199" s="168"/>
      <c r="S199" s="168"/>
      <c r="T199" s="169"/>
      <c r="AT199" s="163" t="s">
        <v>142</v>
      </c>
      <c r="AU199" s="163" t="s">
        <v>87</v>
      </c>
      <c r="AV199" s="12" t="s">
        <v>87</v>
      </c>
      <c r="AW199" s="12" t="s">
        <v>41</v>
      </c>
      <c r="AX199" s="12" t="s">
        <v>79</v>
      </c>
      <c r="AY199" s="163" t="s">
        <v>128</v>
      </c>
    </row>
    <row r="200" spans="2:65" s="11" customFormat="1">
      <c r="B200" s="155"/>
      <c r="D200" s="152" t="s">
        <v>142</v>
      </c>
      <c r="E200" s="156" t="s">
        <v>3</v>
      </c>
      <c r="F200" s="157" t="s">
        <v>541</v>
      </c>
      <c r="H200" s="156" t="s">
        <v>3</v>
      </c>
      <c r="I200" s="158"/>
      <c r="L200" s="155"/>
      <c r="M200" s="159"/>
      <c r="N200" s="160"/>
      <c r="O200" s="160"/>
      <c r="P200" s="160"/>
      <c r="Q200" s="160"/>
      <c r="R200" s="160"/>
      <c r="S200" s="160"/>
      <c r="T200" s="161"/>
      <c r="AT200" s="156" t="s">
        <v>142</v>
      </c>
      <c r="AU200" s="156" t="s">
        <v>87</v>
      </c>
      <c r="AV200" s="11" t="s">
        <v>22</v>
      </c>
      <c r="AW200" s="11" t="s">
        <v>41</v>
      </c>
      <c r="AX200" s="11" t="s">
        <v>79</v>
      </c>
      <c r="AY200" s="156" t="s">
        <v>128</v>
      </c>
    </row>
    <row r="201" spans="2:65" s="12" customFormat="1">
      <c r="B201" s="162"/>
      <c r="D201" s="152" t="s">
        <v>142</v>
      </c>
      <c r="E201" s="163" t="s">
        <v>3</v>
      </c>
      <c r="F201" s="164" t="s">
        <v>559</v>
      </c>
      <c r="H201" s="165">
        <v>2.12</v>
      </c>
      <c r="I201" s="166"/>
      <c r="L201" s="162"/>
      <c r="M201" s="167"/>
      <c r="N201" s="168"/>
      <c r="O201" s="168"/>
      <c r="P201" s="168"/>
      <c r="Q201" s="168"/>
      <c r="R201" s="168"/>
      <c r="S201" s="168"/>
      <c r="T201" s="169"/>
      <c r="AT201" s="163" t="s">
        <v>142</v>
      </c>
      <c r="AU201" s="163" t="s">
        <v>87</v>
      </c>
      <c r="AV201" s="12" t="s">
        <v>87</v>
      </c>
      <c r="AW201" s="12" t="s">
        <v>41</v>
      </c>
      <c r="AX201" s="12" t="s">
        <v>79</v>
      </c>
      <c r="AY201" s="163" t="s">
        <v>128</v>
      </c>
    </row>
    <row r="202" spans="2:65" s="11" customFormat="1">
      <c r="B202" s="155"/>
      <c r="D202" s="152" t="s">
        <v>142</v>
      </c>
      <c r="E202" s="156" t="s">
        <v>3</v>
      </c>
      <c r="F202" s="157" t="s">
        <v>542</v>
      </c>
      <c r="H202" s="156" t="s">
        <v>3</v>
      </c>
      <c r="I202" s="158"/>
      <c r="L202" s="155"/>
      <c r="M202" s="159"/>
      <c r="N202" s="160"/>
      <c r="O202" s="160"/>
      <c r="P202" s="160"/>
      <c r="Q202" s="160"/>
      <c r="R202" s="160"/>
      <c r="S202" s="160"/>
      <c r="T202" s="161"/>
      <c r="AT202" s="156" t="s">
        <v>142</v>
      </c>
      <c r="AU202" s="156" t="s">
        <v>87</v>
      </c>
      <c r="AV202" s="11" t="s">
        <v>22</v>
      </c>
      <c r="AW202" s="11" t="s">
        <v>41</v>
      </c>
      <c r="AX202" s="11" t="s">
        <v>79</v>
      </c>
      <c r="AY202" s="156" t="s">
        <v>128</v>
      </c>
    </row>
    <row r="203" spans="2:65" s="12" customFormat="1">
      <c r="B203" s="162"/>
      <c r="D203" s="152" t="s">
        <v>142</v>
      </c>
      <c r="E203" s="163" t="s">
        <v>3</v>
      </c>
      <c r="F203" s="164" t="s">
        <v>560</v>
      </c>
      <c r="H203" s="165">
        <v>2.58</v>
      </c>
      <c r="I203" s="166"/>
      <c r="L203" s="162"/>
      <c r="M203" s="167"/>
      <c r="N203" s="168"/>
      <c r="O203" s="168"/>
      <c r="P203" s="168"/>
      <c r="Q203" s="168"/>
      <c r="R203" s="168"/>
      <c r="S203" s="168"/>
      <c r="T203" s="169"/>
      <c r="AT203" s="163" t="s">
        <v>142</v>
      </c>
      <c r="AU203" s="163" t="s">
        <v>87</v>
      </c>
      <c r="AV203" s="12" t="s">
        <v>87</v>
      </c>
      <c r="AW203" s="12" t="s">
        <v>41</v>
      </c>
      <c r="AX203" s="12" t="s">
        <v>79</v>
      </c>
      <c r="AY203" s="163" t="s">
        <v>128</v>
      </c>
    </row>
    <row r="204" spans="2:65" s="11" customFormat="1">
      <c r="B204" s="155"/>
      <c r="D204" s="152" t="s">
        <v>142</v>
      </c>
      <c r="E204" s="156" t="s">
        <v>3</v>
      </c>
      <c r="F204" s="157" t="s">
        <v>543</v>
      </c>
      <c r="H204" s="156" t="s">
        <v>3</v>
      </c>
      <c r="I204" s="158"/>
      <c r="L204" s="155"/>
      <c r="M204" s="159"/>
      <c r="N204" s="160"/>
      <c r="O204" s="160"/>
      <c r="P204" s="160"/>
      <c r="Q204" s="160"/>
      <c r="R204" s="160"/>
      <c r="S204" s="160"/>
      <c r="T204" s="161"/>
      <c r="AT204" s="156" t="s">
        <v>142</v>
      </c>
      <c r="AU204" s="156" t="s">
        <v>87</v>
      </c>
      <c r="AV204" s="11" t="s">
        <v>22</v>
      </c>
      <c r="AW204" s="11" t="s">
        <v>41</v>
      </c>
      <c r="AX204" s="11" t="s">
        <v>79</v>
      </c>
      <c r="AY204" s="156" t="s">
        <v>128</v>
      </c>
    </row>
    <row r="205" spans="2:65" s="12" customFormat="1">
      <c r="B205" s="162"/>
      <c r="D205" s="152" t="s">
        <v>142</v>
      </c>
      <c r="E205" s="163" t="s">
        <v>3</v>
      </c>
      <c r="F205" s="164" t="s">
        <v>561</v>
      </c>
      <c r="H205" s="165">
        <v>1.6950000000000001</v>
      </c>
      <c r="I205" s="166"/>
      <c r="L205" s="162"/>
      <c r="M205" s="167"/>
      <c r="N205" s="168"/>
      <c r="O205" s="168"/>
      <c r="P205" s="168"/>
      <c r="Q205" s="168"/>
      <c r="R205" s="168"/>
      <c r="S205" s="168"/>
      <c r="T205" s="169"/>
      <c r="AT205" s="163" t="s">
        <v>142</v>
      </c>
      <c r="AU205" s="163" t="s">
        <v>87</v>
      </c>
      <c r="AV205" s="12" t="s">
        <v>87</v>
      </c>
      <c r="AW205" s="12" t="s">
        <v>41</v>
      </c>
      <c r="AX205" s="12" t="s">
        <v>79</v>
      </c>
      <c r="AY205" s="163" t="s">
        <v>128</v>
      </c>
    </row>
    <row r="206" spans="2:65" s="13" customFormat="1">
      <c r="B206" s="170"/>
      <c r="D206" s="152" t="s">
        <v>142</v>
      </c>
      <c r="E206" s="171" t="s">
        <v>3</v>
      </c>
      <c r="F206" s="172" t="s">
        <v>145</v>
      </c>
      <c r="H206" s="173">
        <v>9.6750000000000007</v>
      </c>
      <c r="I206" s="174"/>
      <c r="L206" s="170"/>
      <c r="M206" s="175"/>
      <c r="N206" s="176"/>
      <c r="O206" s="176"/>
      <c r="P206" s="176"/>
      <c r="Q206" s="176"/>
      <c r="R206" s="176"/>
      <c r="S206" s="176"/>
      <c r="T206" s="177"/>
      <c r="AT206" s="171" t="s">
        <v>142</v>
      </c>
      <c r="AU206" s="171" t="s">
        <v>87</v>
      </c>
      <c r="AV206" s="13" t="s">
        <v>93</v>
      </c>
      <c r="AW206" s="13" t="s">
        <v>41</v>
      </c>
      <c r="AX206" s="13" t="s">
        <v>22</v>
      </c>
      <c r="AY206" s="171" t="s">
        <v>128</v>
      </c>
    </row>
    <row r="207" spans="2:65" s="1" customFormat="1" ht="16.5" customHeight="1">
      <c r="B207" s="139"/>
      <c r="C207" s="140" t="s">
        <v>241</v>
      </c>
      <c r="D207" s="140" t="s">
        <v>131</v>
      </c>
      <c r="E207" s="141" t="s">
        <v>242</v>
      </c>
      <c r="F207" s="142" t="s">
        <v>243</v>
      </c>
      <c r="G207" s="143" t="s">
        <v>214</v>
      </c>
      <c r="H207" s="144">
        <v>96.75</v>
      </c>
      <c r="I207" s="145"/>
      <c r="J207" s="146">
        <f>ROUND(I207*H207,2)</f>
        <v>0</v>
      </c>
      <c r="K207" s="142" t="s">
        <v>3</v>
      </c>
      <c r="L207" s="31"/>
      <c r="M207" s="147" t="s">
        <v>3</v>
      </c>
      <c r="N207" s="148" t="s">
        <v>50</v>
      </c>
      <c r="O207" s="50"/>
      <c r="P207" s="149">
        <f>O207*H207</f>
        <v>0</v>
      </c>
      <c r="Q207" s="149">
        <v>0</v>
      </c>
      <c r="R207" s="149">
        <f>Q207*H207</f>
        <v>0</v>
      </c>
      <c r="S207" s="149">
        <v>0</v>
      </c>
      <c r="T207" s="150">
        <f>S207*H207</f>
        <v>0</v>
      </c>
      <c r="AR207" s="17" t="s">
        <v>168</v>
      </c>
      <c r="AT207" s="17" t="s">
        <v>131</v>
      </c>
      <c r="AU207" s="17" t="s">
        <v>87</v>
      </c>
      <c r="AY207" s="17" t="s">
        <v>128</v>
      </c>
      <c r="BE207" s="151">
        <f>IF(N207="základní",J207,0)</f>
        <v>0</v>
      </c>
      <c r="BF207" s="151">
        <f>IF(N207="snížená",J207,0)</f>
        <v>0</v>
      </c>
      <c r="BG207" s="151">
        <f>IF(N207="zákl. přenesená",J207,0)</f>
        <v>0</v>
      </c>
      <c r="BH207" s="151">
        <f>IF(N207="sníž. přenesená",J207,0)</f>
        <v>0</v>
      </c>
      <c r="BI207" s="151">
        <f>IF(N207="nulová",J207,0)</f>
        <v>0</v>
      </c>
      <c r="BJ207" s="17" t="s">
        <v>22</v>
      </c>
      <c r="BK207" s="151">
        <f>ROUND(I207*H207,2)</f>
        <v>0</v>
      </c>
      <c r="BL207" s="17" t="s">
        <v>168</v>
      </c>
      <c r="BM207" s="17" t="s">
        <v>562</v>
      </c>
    </row>
    <row r="208" spans="2:65" s="11" customFormat="1">
      <c r="B208" s="155"/>
      <c r="D208" s="152" t="s">
        <v>142</v>
      </c>
      <c r="E208" s="156" t="s">
        <v>3</v>
      </c>
      <c r="F208" s="157" t="s">
        <v>537</v>
      </c>
      <c r="H208" s="156" t="s">
        <v>3</v>
      </c>
      <c r="I208" s="158"/>
      <c r="L208" s="155"/>
      <c r="M208" s="159"/>
      <c r="N208" s="160"/>
      <c r="O208" s="160"/>
      <c r="P208" s="160"/>
      <c r="Q208" s="160"/>
      <c r="R208" s="160"/>
      <c r="S208" s="160"/>
      <c r="T208" s="161"/>
      <c r="AT208" s="156" t="s">
        <v>142</v>
      </c>
      <c r="AU208" s="156" t="s">
        <v>87</v>
      </c>
      <c r="AV208" s="11" t="s">
        <v>22</v>
      </c>
      <c r="AW208" s="11" t="s">
        <v>41</v>
      </c>
      <c r="AX208" s="11" t="s">
        <v>79</v>
      </c>
      <c r="AY208" s="156" t="s">
        <v>128</v>
      </c>
    </row>
    <row r="209" spans="2:65" s="11" customFormat="1">
      <c r="B209" s="155"/>
      <c r="D209" s="152" t="s">
        <v>142</v>
      </c>
      <c r="E209" s="156" t="s">
        <v>3</v>
      </c>
      <c r="F209" s="157" t="s">
        <v>538</v>
      </c>
      <c r="H209" s="156" t="s">
        <v>3</v>
      </c>
      <c r="I209" s="158"/>
      <c r="L209" s="155"/>
      <c r="M209" s="159"/>
      <c r="N209" s="160"/>
      <c r="O209" s="160"/>
      <c r="P209" s="160"/>
      <c r="Q209" s="160"/>
      <c r="R209" s="160"/>
      <c r="S209" s="160"/>
      <c r="T209" s="161"/>
      <c r="AT209" s="156" t="s">
        <v>142</v>
      </c>
      <c r="AU209" s="156" t="s">
        <v>87</v>
      </c>
      <c r="AV209" s="11" t="s">
        <v>22</v>
      </c>
      <c r="AW209" s="11" t="s">
        <v>41</v>
      </c>
      <c r="AX209" s="11" t="s">
        <v>79</v>
      </c>
      <c r="AY209" s="156" t="s">
        <v>128</v>
      </c>
    </row>
    <row r="210" spans="2:65" s="11" customFormat="1">
      <c r="B210" s="155"/>
      <c r="D210" s="152" t="s">
        <v>142</v>
      </c>
      <c r="E210" s="156" t="s">
        <v>3</v>
      </c>
      <c r="F210" s="157" t="s">
        <v>539</v>
      </c>
      <c r="H210" s="156" t="s">
        <v>3</v>
      </c>
      <c r="I210" s="158"/>
      <c r="L210" s="155"/>
      <c r="M210" s="159"/>
      <c r="N210" s="160"/>
      <c r="O210" s="160"/>
      <c r="P210" s="160"/>
      <c r="Q210" s="160"/>
      <c r="R210" s="160"/>
      <c r="S210" s="160"/>
      <c r="T210" s="161"/>
      <c r="AT210" s="156" t="s">
        <v>142</v>
      </c>
      <c r="AU210" s="156" t="s">
        <v>87</v>
      </c>
      <c r="AV210" s="11" t="s">
        <v>22</v>
      </c>
      <c r="AW210" s="11" t="s">
        <v>41</v>
      </c>
      <c r="AX210" s="11" t="s">
        <v>79</v>
      </c>
      <c r="AY210" s="156" t="s">
        <v>128</v>
      </c>
    </row>
    <row r="211" spans="2:65" s="12" customFormat="1">
      <c r="B211" s="162"/>
      <c r="D211" s="152" t="s">
        <v>142</v>
      </c>
      <c r="E211" s="163" t="s">
        <v>3</v>
      </c>
      <c r="F211" s="164" t="s">
        <v>547</v>
      </c>
      <c r="H211" s="165">
        <v>15.9</v>
      </c>
      <c r="I211" s="166"/>
      <c r="L211" s="162"/>
      <c r="M211" s="167"/>
      <c r="N211" s="168"/>
      <c r="O211" s="168"/>
      <c r="P211" s="168"/>
      <c r="Q211" s="168"/>
      <c r="R211" s="168"/>
      <c r="S211" s="168"/>
      <c r="T211" s="169"/>
      <c r="AT211" s="163" t="s">
        <v>142</v>
      </c>
      <c r="AU211" s="163" t="s">
        <v>87</v>
      </c>
      <c r="AV211" s="12" t="s">
        <v>87</v>
      </c>
      <c r="AW211" s="12" t="s">
        <v>41</v>
      </c>
      <c r="AX211" s="12" t="s">
        <v>79</v>
      </c>
      <c r="AY211" s="163" t="s">
        <v>128</v>
      </c>
    </row>
    <row r="212" spans="2:65" s="11" customFormat="1">
      <c r="B212" s="155"/>
      <c r="D212" s="152" t="s">
        <v>142</v>
      </c>
      <c r="E212" s="156" t="s">
        <v>3</v>
      </c>
      <c r="F212" s="157" t="s">
        <v>540</v>
      </c>
      <c r="H212" s="156" t="s">
        <v>3</v>
      </c>
      <c r="I212" s="158"/>
      <c r="L212" s="155"/>
      <c r="M212" s="159"/>
      <c r="N212" s="160"/>
      <c r="O212" s="160"/>
      <c r="P212" s="160"/>
      <c r="Q212" s="160"/>
      <c r="R212" s="160"/>
      <c r="S212" s="160"/>
      <c r="T212" s="161"/>
      <c r="AT212" s="156" t="s">
        <v>142</v>
      </c>
      <c r="AU212" s="156" t="s">
        <v>87</v>
      </c>
      <c r="AV212" s="11" t="s">
        <v>22</v>
      </c>
      <c r="AW212" s="11" t="s">
        <v>41</v>
      </c>
      <c r="AX212" s="11" t="s">
        <v>79</v>
      </c>
      <c r="AY212" s="156" t="s">
        <v>128</v>
      </c>
    </row>
    <row r="213" spans="2:65" s="12" customFormat="1">
      <c r="B213" s="162"/>
      <c r="D213" s="152" t="s">
        <v>142</v>
      </c>
      <c r="E213" s="163" t="s">
        <v>3</v>
      </c>
      <c r="F213" s="164" t="s">
        <v>548</v>
      </c>
      <c r="H213" s="165">
        <v>16.899999999999999</v>
      </c>
      <c r="I213" s="166"/>
      <c r="L213" s="162"/>
      <c r="M213" s="167"/>
      <c r="N213" s="168"/>
      <c r="O213" s="168"/>
      <c r="P213" s="168"/>
      <c r="Q213" s="168"/>
      <c r="R213" s="168"/>
      <c r="S213" s="168"/>
      <c r="T213" s="169"/>
      <c r="AT213" s="163" t="s">
        <v>142</v>
      </c>
      <c r="AU213" s="163" t="s">
        <v>87</v>
      </c>
      <c r="AV213" s="12" t="s">
        <v>87</v>
      </c>
      <c r="AW213" s="12" t="s">
        <v>41</v>
      </c>
      <c r="AX213" s="12" t="s">
        <v>79</v>
      </c>
      <c r="AY213" s="163" t="s">
        <v>128</v>
      </c>
    </row>
    <row r="214" spans="2:65" s="11" customFormat="1">
      <c r="B214" s="155"/>
      <c r="D214" s="152" t="s">
        <v>142</v>
      </c>
      <c r="E214" s="156" t="s">
        <v>3</v>
      </c>
      <c r="F214" s="157" t="s">
        <v>541</v>
      </c>
      <c r="H214" s="156" t="s">
        <v>3</v>
      </c>
      <c r="I214" s="158"/>
      <c r="L214" s="155"/>
      <c r="M214" s="159"/>
      <c r="N214" s="160"/>
      <c r="O214" s="160"/>
      <c r="P214" s="160"/>
      <c r="Q214" s="160"/>
      <c r="R214" s="160"/>
      <c r="S214" s="160"/>
      <c r="T214" s="161"/>
      <c r="AT214" s="156" t="s">
        <v>142</v>
      </c>
      <c r="AU214" s="156" t="s">
        <v>87</v>
      </c>
      <c r="AV214" s="11" t="s">
        <v>22</v>
      </c>
      <c r="AW214" s="11" t="s">
        <v>41</v>
      </c>
      <c r="AX214" s="11" t="s">
        <v>79</v>
      </c>
      <c r="AY214" s="156" t="s">
        <v>128</v>
      </c>
    </row>
    <row r="215" spans="2:65" s="12" customFormat="1">
      <c r="B215" s="162"/>
      <c r="D215" s="152" t="s">
        <v>142</v>
      </c>
      <c r="E215" s="163" t="s">
        <v>3</v>
      </c>
      <c r="F215" s="164" t="s">
        <v>549</v>
      </c>
      <c r="H215" s="165">
        <v>21.2</v>
      </c>
      <c r="I215" s="166"/>
      <c r="L215" s="162"/>
      <c r="M215" s="167"/>
      <c r="N215" s="168"/>
      <c r="O215" s="168"/>
      <c r="P215" s="168"/>
      <c r="Q215" s="168"/>
      <c r="R215" s="168"/>
      <c r="S215" s="168"/>
      <c r="T215" s="169"/>
      <c r="AT215" s="163" t="s">
        <v>142</v>
      </c>
      <c r="AU215" s="163" t="s">
        <v>87</v>
      </c>
      <c r="AV215" s="12" t="s">
        <v>87</v>
      </c>
      <c r="AW215" s="12" t="s">
        <v>41</v>
      </c>
      <c r="AX215" s="12" t="s">
        <v>79</v>
      </c>
      <c r="AY215" s="163" t="s">
        <v>128</v>
      </c>
    </row>
    <row r="216" spans="2:65" s="11" customFormat="1">
      <c r="B216" s="155"/>
      <c r="D216" s="152" t="s">
        <v>142</v>
      </c>
      <c r="E216" s="156" t="s">
        <v>3</v>
      </c>
      <c r="F216" s="157" t="s">
        <v>542</v>
      </c>
      <c r="H216" s="156" t="s">
        <v>3</v>
      </c>
      <c r="I216" s="158"/>
      <c r="L216" s="155"/>
      <c r="M216" s="159"/>
      <c r="N216" s="160"/>
      <c r="O216" s="160"/>
      <c r="P216" s="160"/>
      <c r="Q216" s="160"/>
      <c r="R216" s="160"/>
      <c r="S216" s="160"/>
      <c r="T216" s="161"/>
      <c r="AT216" s="156" t="s">
        <v>142</v>
      </c>
      <c r="AU216" s="156" t="s">
        <v>87</v>
      </c>
      <c r="AV216" s="11" t="s">
        <v>22</v>
      </c>
      <c r="AW216" s="11" t="s">
        <v>41</v>
      </c>
      <c r="AX216" s="11" t="s">
        <v>79</v>
      </c>
      <c r="AY216" s="156" t="s">
        <v>128</v>
      </c>
    </row>
    <row r="217" spans="2:65" s="12" customFormat="1">
      <c r="B217" s="162"/>
      <c r="D217" s="152" t="s">
        <v>142</v>
      </c>
      <c r="E217" s="163" t="s">
        <v>3</v>
      </c>
      <c r="F217" s="164" t="s">
        <v>550</v>
      </c>
      <c r="H217" s="165">
        <v>25.8</v>
      </c>
      <c r="I217" s="166"/>
      <c r="L217" s="162"/>
      <c r="M217" s="167"/>
      <c r="N217" s="168"/>
      <c r="O217" s="168"/>
      <c r="P217" s="168"/>
      <c r="Q217" s="168"/>
      <c r="R217" s="168"/>
      <c r="S217" s="168"/>
      <c r="T217" s="169"/>
      <c r="AT217" s="163" t="s">
        <v>142</v>
      </c>
      <c r="AU217" s="163" t="s">
        <v>87</v>
      </c>
      <c r="AV217" s="12" t="s">
        <v>87</v>
      </c>
      <c r="AW217" s="12" t="s">
        <v>41</v>
      </c>
      <c r="AX217" s="12" t="s">
        <v>79</v>
      </c>
      <c r="AY217" s="163" t="s">
        <v>128</v>
      </c>
    </row>
    <row r="218" spans="2:65" s="11" customFormat="1">
      <c r="B218" s="155"/>
      <c r="D218" s="152" t="s">
        <v>142</v>
      </c>
      <c r="E218" s="156" t="s">
        <v>3</v>
      </c>
      <c r="F218" s="157" t="s">
        <v>543</v>
      </c>
      <c r="H218" s="156" t="s">
        <v>3</v>
      </c>
      <c r="I218" s="158"/>
      <c r="L218" s="155"/>
      <c r="M218" s="159"/>
      <c r="N218" s="160"/>
      <c r="O218" s="160"/>
      <c r="P218" s="160"/>
      <c r="Q218" s="160"/>
      <c r="R218" s="160"/>
      <c r="S218" s="160"/>
      <c r="T218" s="161"/>
      <c r="AT218" s="156" t="s">
        <v>142</v>
      </c>
      <c r="AU218" s="156" t="s">
        <v>87</v>
      </c>
      <c r="AV218" s="11" t="s">
        <v>22</v>
      </c>
      <c r="AW218" s="11" t="s">
        <v>41</v>
      </c>
      <c r="AX218" s="11" t="s">
        <v>79</v>
      </c>
      <c r="AY218" s="156" t="s">
        <v>128</v>
      </c>
    </row>
    <row r="219" spans="2:65" s="12" customFormat="1">
      <c r="B219" s="162"/>
      <c r="D219" s="152" t="s">
        <v>142</v>
      </c>
      <c r="E219" s="163" t="s">
        <v>3</v>
      </c>
      <c r="F219" s="164" t="s">
        <v>551</v>
      </c>
      <c r="H219" s="165">
        <v>16.95</v>
      </c>
      <c r="I219" s="166"/>
      <c r="L219" s="162"/>
      <c r="M219" s="167"/>
      <c r="N219" s="168"/>
      <c r="O219" s="168"/>
      <c r="P219" s="168"/>
      <c r="Q219" s="168"/>
      <c r="R219" s="168"/>
      <c r="S219" s="168"/>
      <c r="T219" s="169"/>
      <c r="AT219" s="163" t="s">
        <v>142</v>
      </c>
      <c r="AU219" s="163" t="s">
        <v>87</v>
      </c>
      <c r="AV219" s="12" t="s">
        <v>87</v>
      </c>
      <c r="AW219" s="12" t="s">
        <v>41</v>
      </c>
      <c r="AX219" s="12" t="s">
        <v>79</v>
      </c>
      <c r="AY219" s="163" t="s">
        <v>128</v>
      </c>
    </row>
    <row r="220" spans="2:65" s="13" customFormat="1">
      <c r="B220" s="170"/>
      <c r="D220" s="152" t="s">
        <v>142</v>
      </c>
      <c r="E220" s="171" t="s">
        <v>3</v>
      </c>
      <c r="F220" s="172" t="s">
        <v>145</v>
      </c>
      <c r="H220" s="173">
        <v>96.75</v>
      </c>
      <c r="I220" s="174"/>
      <c r="L220" s="170"/>
      <c r="M220" s="175"/>
      <c r="N220" s="176"/>
      <c r="O220" s="176"/>
      <c r="P220" s="176"/>
      <c r="Q220" s="176"/>
      <c r="R220" s="176"/>
      <c r="S220" s="176"/>
      <c r="T220" s="177"/>
      <c r="AT220" s="171" t="s">
        <v>142</v>
      </c>
      <c r="AU220" s="171" t="s">
        <v>87</v>
      </c>
      <c r="AV220" s="13" t="s">
        <v>93</v>
      </c>
      <c r="AW220" s="13" t="s">
        <v>41</v>
      </c>
      <c r="AX220" s="13" t="s">
        <v>22</v>
      </c>
      <c r="AY220" s="171" t="s">
        <v>128</v>
      </c>
    </row>
    <row r="221" spans="2:65" s="1" customFormat="1" ht="16.5" customHeight="1">
      <c r="B221" s="139"/>
      <c r="C221" s="140" t="s">
        <v>9</v>
      </c>
      <c r="D221" s="140" t="s">
        <v>131</v>
      </c>
      <c r="E221" s="141" t="s">
        <v>245</v>
      </c>
      <c r="F221" s="142" t="s">
        <v>246</v>
      </c>
      <c r="G221" s="143" t="s">
        <v>214</v>
      </c>
      <c r="H221" s="144">
        <v>101.58799999999999</v>
      </c>
      <c r="I221" s="145"/>
      <c r="J221" s="146">
        <f>ROUND(I221*H221,2)</f>
        <v>0</v>
      </c>
      <c r="K221" s="142" t="s">
        <v>3</v>
      </c>
      <c r="L221" s="31"/>
      <c r="M221" s="147" t="s">
        <v>3</v>
      </c>
      <c r="N221" s="148" t="s">
        <v>50</v>
      </c>
      <c r="O221" s="50"/>
      <c r="P221" s="149">
        <f>O221*H221</f>
        <v>0</v>
      </c>
      <c r="Q221" s="149">
        <v>0</v>
      </c>
      <c r="R221" s="149">
        <f>Q221*H221</f>
        <v>0</v>
      </c>
      <c r="S221" s="149">
        <v>0</v>
      </c>
      <c r="T221" s="150">
        <f>S221*H221</f>
        <v>0</v>
      </c>
      <c r="AR221" s="17" t="s">
        <v>168</v>
      </c>
      <c r="AT221" s="17" t="s">
        <v>131</v>
      </c>
      <c r="AU221" s="17" t="s">
        <v>87</v>
      </c>
      <c r="AY221" s="17" t="s">
        <v>128</v>
      </c>
      <c r="BE221" s="151">
        <f>IF(N221="základní",J221,0)</f>
        <v>0</v>
      </c>
      <c r="BF221" s="151">
        <f>IF(N221="snížená",J221,0)</f>
        <v>0</v>
      </c>
      <c r="BG221" s="151">
        <f>IF(N221="zákl. přenesená",J221,0)</f>
        <v>0</v>
      </c>
      <c r="BH221" s="151">
        <f>IF(N221="sníž. přenesená",J221,0)</f>
        <v>0</v>
      </c>
      <c r="BI221" s="151">
        <f>IF(N221="nulová",J221,0)</f>
        <v>0</v>
      </c>
      <c r="BJ221" s="17" t="s">
        <v>22</v>
      </c>
      <c r="BK221" s="151">
        <f>ROUND(I221*H221,2)</f>
        <v>0</v>
      </c>
      <c r="BL221" s="17" t="s">
        <v>168</v>
      </c>
      <c r="BM221" s="17" t="s">
        <v>563</v>
      </c>
    </row>
    <row r="222" spans="2:65" s="11" customFormat="1">
      <c r="B222" s="155"/>
      <c r="D222" s="152" t="s">
        <v>142</v>
      </c>
      <c r="E222" s="156" t="s">
        <v>3</v>
      </c>
      <c r="F222" s="157" t="s">
        <v>537</v>
      </c>
      <c r="H222" s="156" t="s">
        <v>3</v>
      </c>
      <c r="I222" s="158"/>
      <c r="L222" s="155"/>
      <c r="M222" s="159"/>
      <c r="N222" s="160"/>
      <c r="O222" s="160"/>
      <c r="P222" s="160"/>
      <c r="Q222" s="160"/>
      <c r="R222" s="160"/>
      <c r="S222" s="160"/>
      <c r="T222" s="161"/>
      <c r="AT222" s="156" t="s">
        <v>142</v>
      </c>
      <c r="AU222" s="156" t="s">
        <v>87</v>
      </c>
      <c r="AV222" s="11" t="s">
        <v>22</v>
      </c>
      <c r="AW222" s="11" t="s">
        <v>41</v>
      </c>
      <c r="AX222" s="11" t="s">
        <v>79</v>
      </c>
      <c r="AY222" s="156" t="s">
        <v>128</v>
      </c>
    </row>
    <row r="223" spans="2:65" s="11" customFormat="1">
      <c r="B223" s="155"/>
      <c r="D223" s="152" t="s">
        <v>142</v>
      </c>
      <c r="E223" s="156" t="s">
        <v>3</v>
      </c>
      <c r="F223" s="157" t="s">
        <v>538</v>
      </c>
      <c r="H223" s="156" t="s">
        <v>3</v>
      </c>
      <c r="I223" s="158"/>
      <c r="L223" s="155"/>
      <c r="M223" s="159"/>
      <c r="N223" s="160"/>
      <c r="O223" s="160"/>
      <c r="P223" s="160"/>
      <c r="Q223" s="160"/>
      <c r="R223" s="160"/>
      <c r="S223" s="160"/>
      <c r="T223" s="161"/>
      <c r="AT223" s="156" t="s">
        <v>142</v>
      </c>
      <c r="AU223" s="156" t="s">
        <v>87</v>
      </c>
      <c r="AV223" s="11" t="s">
        <v>22</v>
      </c>
      <c r="AW223" s="11" t="s">
        <v>41</v>
      </c>
      <c r="AX223" s="11" t="s">
        <v>79</v>
      </c>
      <c r="AY223" s="156" t="s">
        <v>128</v>
      </c>
    </row>
    <row r="224" spans="2:65" s="11" customFormat="1">
      <c r="B224" s="155"/>
      <c r="D224" s="152" t="s">
        <v>142</v>
      </c>
      <c r="E224" s="156" t="s">
        <v>3</v>
      </c>
      <c r="F224" s="157" t="s">
        <v>539</v>
      </c>
      <c r="H224" s="156" t="s">
        <v>3</v>
      </c>
      <c r="I224" s="158"/>
      <c r="L224" s="155"/>
      <c r="M224" s="159"/>
      <c r="N224" s="160"/>
      <c r="O224" s="160"/>
      <c r="P224" s="160"/>
      <c r="Q224" s="160"/>
      <c r="R224" s="160"/>
      <c r="S224" s="160"/>
      <c r="T224" s="161"/>
      <c r="AT224" s="156" t="s">
        <v>142</v>
      </c>
      <c r="AU224" s="156" t="s">
        <v>87</v>
      </c>
      <c r="AV224" s="11" t="s">
        <v>22</v>
      </c>
      <c r="AW224" s="11" t="s">
        <v>41</v>
      </c>
      <c r="AX224" s="11" t="s">
        <v>79</v>
      </c>
      <c r="AY224" s="156" t="s">
        <v>128</v>
      </c>
    </row>
    <row r="225" spans="2:65" s="12" customFormat="1">
      <c r="B225" s="162"/>
      <c r="D225" s="152" t="s">
        <v>142</v>
      </c>
      <c r="E225" s="163" t="s">
        <v>3</v>
      </c>
      <c r="F225" s="164" t="s">
        <v>547</v>
      </c>
      <c r="H225" s="165">
        <v>15.9</v>
      </c>
      <c r="I225" s="166"/>
      <c r="L225" s="162"/>
      <c r="M225" s="167"/>
      <c r="N225" s="168"/>
      <c r="O225" s="168"/>
      <c r="P225" s="168"/>
      <c r="Q225" s="168"/>
      <c r="R225" s="168"/>
      <c r="S225" s="168"/>
      <c r="T225" s="169"/>
      <c r="AT225" s="163" t="s">
        <v>142</v>
      </c>
      <c r="AU225" s="163" t="s">
        <v>87</v>
      </c>
      <c r="AV225" s="12" t="s">
        <v>87</v>
      </c>
      <c r="AW225" s="12" t="s">
        <v>41</v>
      </c>
      <c r="AX225" s="12" t="s">
        <v>79</v>
      </c>
      <c r="AY225" s="163" t="s">
        <v>128</v>
      </c>
    </row>
    <row r="226" spans="2:65" s="11" customFormat="1">
      <c r="B226" s="155"/>
      <c r="D226" s="152" t="s">
        <v>142</v>
      </c>
      <c r="E226" s="156" t="s">
        <v>3</v>
      </c>
      <c r="F226" s="157" t="s">
        <v>540</v>
      </c>
      <c r="H226" s="156" t="s">
        <v>3</v>
      </c>
      <c r="I226" s="158"/>
      <c r="L226" s="155"/>
      <c r="M226" s="159"/>
      <c r="N226" s="160"/>
      <c r="O226" s="160"/>
      <c r="P226" s="160"/>
      <c r="Q226" s="160"/>
      <c r="R226" s="160"/>
      <c r="S226" s="160"/>
      <c r="T226" s="161"/>
      <c r="AT226" s="156" t="s">
        <v>142</v>
      </c>
      <c r="AU226" s="156" t="s">
        <v>87</v>
      </c>
      <c r="AV226" s="11" t="s">
        <v>22</v>
      </c>
      <c r="AW226" s="11" t="s">
        <v>41</v>
      </c>
      <c r="AX226" s="11" t="s">
        <v>79</v>
      </c>
      <c r="AY226" s="156" t="s">
        <v>128</v>
      </c>
    </row>
    <row r="227" spans="2:65" s="12" customFormat="1">
      <c r="B227" s="162"/>
      <c r="D227" s="152" t="s">
        <v>142</v>
      </c>
      <c r="E227" s="163" t="s">
        <v>3</v>
      </c>
      <c r="F227" s="164" t="s">
        <v>548</v>
      </c>
      <c r="H227" s="165">
        <v>16.899999999999999</v>
      </c>
      <c r="I227" s="166"/>
      <c r="L227" s="162"/>
      <c r="M227" s="167"/>
      <c r="N227" s="168"/>
      <c r="O227" s="168"/>
      <c r="P227" s="168"/>
      <c r="Q227" s="168"/>
      <c r="R227" s="168"/>
      <c r="S227" s="168"/>
      <c r="T227" s="169"/>
      <c r="AT227" s="163" t="s">
        <v>142</v>
      </c>
      <c r="AU227" s="163" t="s">
        <v>87</v>
      </c>
      <c r="AV227" s="12" t="s">
        <v>87</v>
      </c>
      <c r="AW227" s="12" t="s">
        <v>41</v>
      </c>
      <c r="AX227" s="12" t="s">
        <v>79</v>
      </c>
      <c r="AY227" s="163" t="s">
        <v>128</v>
      </c>
    </row>
    <row r="228" spans="2:65" s="11" customFormat="1">
      <c r="B228" s="155"/>
      <c r="D228" s="152" t="s">
        <v>142</v>
      </c>
      <c r="E228" s="156" t="s">
        <v>3</v>
      </c>
      <c r="F228" s="157" t="s">
        <v>541</v>
      </c>
      <c r="H228" s="156" t="s">
        <v>3</v>
      </c>
      <c r="I228" s="158"/>
      <c r="L228" s="155"/>
      <c r="M228" s="159"/>
      <c r="N228" s="160"/>
      <c r="O228" s="160"/>
      <c r="P228" s="160"/>
      <c r="Q228" s="160"/>
      <c r="R228" s="160"/>
      <c r="S228" s="160"/>
      <c r="T228" s="161"/>
      <c r="AT228" s="156" t="s">
        <v>142</v>
      </c>
      <c r="AU228" s="156" t="s">
        <v>87</v>
      </c>
      <c r="AV228" s="11" t="s">
        <v>22</v>
      </c>
      <c r="AW228" s="11" t="s">
        <v>41</v>
      </c>
      <c r="AX228" s="11" t="s">
        <v>79</v>
      </c>
      <c r="AY228" s="156" t="s">
        <v>128</v>
      </c>
    </row>
    <row r="229" spans="2:65" s="12" customFormat="1">
      <c r="B229" s="162"/>
      <c r="D229" s="152" t="s">
        <v>142</v>
      </c>
      <c r="E229" s="163" t="s">
        <v>3</v>
      </c>
      <c r="F229" s="164" t="s">
        <v>549</v>
      </c>
      <c r="H229" s="165">
        <v>21.2</v>
      </c>
      <c r="I229" s="166"/>
      <c r="L229" s="162"/>
      <c r="M229" s="167"/>
      <c r="N229" s="168"/>
      <c r="O229" s="168"/>
      <c r="P229" s="168"/>
      <c r="Q229" s="168"/>
      <c r="R229" s="168"/>
      <c r="S229" s="168"/>
      <c r="T229" s="169"/>
      <c r="AT229" s="163" t="s">
        <v>142</v>
      </c>
      <c r="AU229" s="163" t="s">
        <v>87</v>
      </c>
      <c r="AV229" s="12" t="s">
        <v>87</v>
      </c>
      <c r="AW229" s="12" t="s">
        <v>41</v>
      </c>
      <c r="AX229" s="12" t="s">
        <v>79</v>
      </c>
      <c r="AY229" s="163" t="s">
        <v>128</v>
      </c>
    </row>
    <row r="230" spans="2:65" s="11" customFormat="1">
      <c r="B230" s="155"/>
      <c r="D230" s="152" t="s">
        <v>142</v>
      </c>
      <c r="E230" s="156" t="s">
        <v>3</v>
      </c>
      <c r="F230" s="157" t="s">
        <v>542</v>
      </c>
      <c r="H230" s="156" t="s">
        <v>3</v>
      </c>
      <c r="I230" s="158"/>
      <c r="L230" s="155"/>
      <c r="M230" s="159"/>
      <c r="N230" s="160"/>
      <c r="O230" s="160"/>
      <c r="P230" s="160"/>
      <c r="Q230" s="160"/>
      <c r="R230" s="160"/>
      <c r="S230" s="160"/>
      <c r="T230" s="161"/>
      <c r="AT230" s="156" t="s">
        <v>142</v>
      </c>
      <c r="AU230" s="156" t="s">
        <v>87</v>
      </c>
      <c r="AV230" s="11" t="s">
        <v>22</v>
      </c>
      <c r="AW230" s="11" t="s">
        <v>41</v>
      </c>
      <c r="AX230" s="11" t="s">
        <v>79</v>
      </c>
      <c r="AY230" s="156" t="s">
        <v>128</v>
      </c>
    </row>
    <row r="231" spans="2:65" s="12" customFormat="1">
      <c r="B231" s="162"/>
      <c r="D231" s="152" t="s">
        <v>142</v>
      </c>
      <c r="E231" s="163" t="s">
        <v>3</v>
      </c>
      <c r="F231" s="164" t="s">
        <v>550</v>
      </c>
      <c r="H231" s="165">
        <v>25.8</v>
      </c>
      <c r="I231" s="166"/>
      <c r="L231" s="162"/>
      <c r="M231" s="167"/>
      <c r="N231" s="168"/>
      <c r="O231" s="168"/>
      <c r="P231" s="168"/>
      <c r="Q231" s="168"/>
      <c r="R231" s="168"/>
      <c r="S231" s="168"/>
      <c r="T231" s="169"/>
      <c r="AT231" s="163" t="s">
        <v>142</v>
      </c>
      <c r="AU231" s="163" t="s">
        <v>87</v>
      </c>
      <c r="AV231" s="12" t="s">
        <v>87</v>
      </c>
      <c r="AW231" s="12" t="s">
        <v>41</v>
      </c>
      <c r="AX231" s="12" t="s">
        <v>79</v>
      </c>
      <c r="AY231" s="163" t="s">
        <v>128</v>
      </c>
    </row>
    <row r="232" spans="2:65" s="11" customFormat="1">
      <c r="B232" s="155"/>
      <c r="D232" s="152" t="s">
        <v>142</v>
      </c>
      <c r="E232" s="156" t="s">
        <v>3</v>
      </c>
      <c r="F232" s="157" t="s">
        <v>543</v>
      </c>
      <c r="H232" s="156" t="s">
        <v>3</v>
      </c>
      <c r="I232" s="158"/>
      <c r="L232" s="155"/>
      <c r="M232" s="159"/>
      <c r="N232" s="160"/>
      <c r="O232" s="160"/>
      <c r="P232" s="160"/>
      <c r="Q232" s="160"/>
      <c r="R232" s="160"/>
      <c r="S232" s="160"/>
      <c r="T232" s="161"/>
      <c r="AT232" s="156" t="s">
        <v>142</v>
      </c>
      <c r="AU232" s="156" t="s">
        <v>87</v>
      </c>
      <c r="AV232" s="11" t="s">
        <v>22</v>
      </c>
      <c r="AW232" s="11" t="s">
        <v>41</v>
      </c>
      <c r="AX232" s="11" t="s">
        <v>79</v>
      </c>
      <c r="AY232" s="156" t="s">
        <v>128</v>
      </c>
    </row>
    <row r="233" spans="2:65" s="12" customFormat="1">
      <c r="B233" s="162"/>
      <c r="D233" s="152" t="s">
        <v>142</v>
      </c>
      <c r="E233" s="163" t="s">
        <v>3</v>
      </c>
      <c r="F233" s="164" t="s">
        <v>551</v>
      </c>
      <c r="H233" s="165">
        <v>16.95</v>
      </c>
      <c r="I233" s="166"/>
      <c r="L233" s="162"/>
      <c r="M233" s="167"/>
      <c r="N233" s="168"/>
      <c r="O233" s="168"/>
      <c r="P233" s="168"/>
      <c r="Q233" s="168"/>
      <c r="R233" s="168"/>
      <c r="S233" s="168"/>
      <c r="T233" s="169"/>
      <c r="AT233" s="163" t="s">
        <v>142</v>
      </c>
      <c r="AU233" s="163" t="s">
        <v>87</v>
      </c>
      <c r="AV233" s="12" t="s">
        <v>87</v>
      </c>
      <c r="AW233" s="12" t="s">
        <v>41</v>
      </c>
      <c r="AX233" s="12" t="s">
        <v>79</v>
      </c>
      <c r="AY233" s="163" t="s">
        <v>128</v>
      </c>
    </row>
    <row r="234" spans="2:65" s="13" customFormat="1">
      <c r="B234" s="170"/>
      <c r="D234" s="152" t="s">
        <v>142</v>
      </c>
      <c r="E234" s="171" t="s">
        <v>3</v>
      </c>
      <c r="F234" s="172" t="s">
        <v>145</v>
      </c>
      <c r="H234" s="173">
        <v>96.75</v>
      </c>
      <c r="I234" s="174"/>
      <c r="L234" s="170"/>
      <c r="M234" s="175"/>
      <c r="N234" s="176"/>
      <c r="O234" s="176"/>
      <c r="P234" s="176"/>
      <c r="Q234" s="176"/>
      <c r="R234" s="176"/>
      <c r="S234" s="176"/>
      <c r="T234" s="177"/>
      <c r="AT234" s="171" t="s">
        <v>142</v>
      </c>
      <c r="AU234" s="171" t="s">
        <v>87</v>
      </c>
      <c r="AV234" s="13" t="s">
        <v>93</v>
      </c>
      <c r="AW234" s="13" t="s">
        <v>41</v>
      </c>
      <c r="AX234" s="13" t="s">
        <v>22</v>
      </c>
      <c r="AY234" s="171" t="s">
        <v>128</v>
      </c>
    </row>
    <row r="235" spans="2:65" s="12" customFormat="1">
      <c r="B235" s="162"/>
      <c r="D235" s="152" t="s">
        <v>142</v>
      </c>
      <c r="F235" s="164" t="s">
        <v>552</v>
      </c>
      <c r="H235" s="165">
        <v>101.58799999999999</v>
      </c>
      <c r="I235" s="166"/>
      <c r="L235" s="162"/>
      <c r="M235" s="167"/>
      <c r="N235" s="168"/>
      <c r="O235" s="168"/>
      <c r="P235" s="168"/>
      <c r="Q235" s="168"/>
      <c r="R235" s="168"/>
      <c r="S235" s="168"/>
      <c r="T235" s="169"/>
      <c r="AT235" s="163" t="s">
        <v>142</v>
      </c>
      <c r="AU235" s="163" t="s">
        <v>87</v>
      </c>
      <c r="AV235" s="12" t="s">
        <v>87</v>
      </c>
      <c r="AW235" s="12" t="s">
        <v>4</v>
      </c>
      <c r="AX235" s="12" t="s">
        <v>22</v>
      </c>
      <c r="AY235" s="163" t="s">
        <v>128</v>
      </c>
    </row>
    <row r="236" spans="2:65" s="1" customFormat="1" ht="16.5" customHeight="1">
      <c r="B236" s="139"/>
      <c r="C236" s="140" t="s">
        <v>168</v>
      </c>
      <c r="D236" s="140" t="s">
        <v>131</v>
      </c>
      <c r="E236" s="141" t="s">
        <v>248</v>
      </c>
      <c r="F236" s="142" t="s">
        <v>249</v>
      </c>
      <c r="G236" s="143" t="s">
        <v>250</v>
      </c>
      <c r="H236" s="144">
        <v>141.30000000000001</v>
      </c>
      <c r="I236" s="145"/>
      <c r="J236" s="146">
        <f>ROUND(I236*H236,2)</f>
        <v>0</v>
      </c>
      <c r="K236" s="142" t="s">
        <v>135</v>
      </c>
      <c r="L236" s="31"/>
      <c r="M236" s="147" t="s">
        <v>3</v>
      </c>
      <c r="N236" s="148" t="s">
        <v>50</v>
      </c>
      <c r="O236" s="50"/>
      <c r="P236" s="149">
        <f>O236*H236</f>
        <v>0</v>
      </c>
      <c r="Q236" s="149">
        <v>0</v>
      </c>
      <c r="R236" s="149">
        <f>Q236*H236</f>
        <v>0</v>
      </c>
      <c r="S236" s="149">
        <v>2.5000000000000001E-3</v>
      </c>
      <c r="T236" s="150">
        <f>S236*H236</f>
        <v>0.35325000000000001</v>
      </c>
      <c r="AR236" s="17" t="s">
        <v>168</v>
      </c>
      <c r="AT236" s="17" t="s">
        <v>131</v>
      </c>
      <c r="AU236" s="17" t="s">
        <v>87</v>
      </c>
      <c r="AY236" s="17" t="s">
        <v>128</v>
      </c>
      <c r="BE236" s="151">
        <f>IF(N236="základní",J236,0)</f>
        <v>0</v>
      </c>
      <c r="BF236" s="151">
        <f>IF(N236="snížená",J236,0)</f>
        <v>0</v>
      </c>
      <c r="BG236" s="151">
        <f>IF(N236="zákl. přenesená",J236,0)</f>
        <v>0</v>
      </c>
      <c r="BH236" s="151">
        <f>IF(N236="sníž. přenesená",J236,0)</f>
        <v>0</v>
      </c>
      <c r="BI236" s="151">
        <f>IF(N236="nulová",J236,0)</f>
        <v>0</v>
      </c>
      <c r="BJ236" s="17" t="s">
        <v>22</v>
      </c>
      <c r="BK236" s="151">
        <f>ROUND(I236*H236,2)</f>
        <v>0</v>
      </c>
      <c r="BL236" s="17" t="s">
        <v>168</v>
      </c>
      <c r="BM236" s="17" t="s">
        <v>564</v>
      </c>
    </row>
    <row r="237" spans="2:65" s="11" customFormat="1">
      <c r="B237" s="155"/>
      <c r="D237" s="152" t="s">
        <v>142</v>
      </c>
      <c r="E237" s="156" t="s">
        <v>3</v>
      </c>
      <c r="F237" s="157" t="s">
        <v>530</v>
      </c>
      <c r="H237" s="156" t="s">
        <v>3</v>
      </c>
      <c r="I237" s="158"/>
      <c r="L237" s="155"/>
      <c r="M237" s="159"/>
      <c r="N237" s="160"/>
      <c r="O237" s="160"/>
      <c r="P237" s="160"/>
      <c r="Q237" s="160"/>
      <c r="R237" s="160"/>
      <c r="S237" s="160"/>
      <c r="T237" s="161"/>
      <c r="AT237" s="156" t="s">
        <v>142</v>
      </c>
      <c r="AU237" s="156" t="s">
        <v>87</v>
      </c>
      <c r="AV237" s="11" t="s">
        <v>22</v>
      </c>
      <c r="AW237" s="11" t="s">
        <v>41</v>
      </c>
      <c r="AX237" s="11" t="s">
        <v>79</v>
      </c>
      <c r="AY237" s="156" t="s">
        <v>128</v>
      </c>
    </row>
    <row r="238" spans="2:65" s="11" customFormat="1">
      <c r="B238" s="155"/>
      <c r="D238" s="152" t="s">
        <v>142</v>
      </c>
      <c r="E238" s="156" t="s">
        <v>3</v>
      </c>
      <c r="F238" s="157" t="s">
        <v>442</v>
      </c>
      <c r="H238" s="156" t="s">
        <v>3</v>
      </c>
      <c r="I238" s="158"/>
      <c r="L238" s="155"/>
      <c r="M238" s="159"/>
      <c r="N238" s="160"/>
      <c r="O238" s="160"/>
      <c r="P238" s="160"/>
      <c r="Q238" s="160"/>
      <c r="R238" s="160"/>
      <c r="S238" s="160"/>
      <c r="T238" s="161"/>
      <c r="AT238" s="156" t="s">
        <v>142</v>
      </c>
      <c r="AU238" s="156" t="s">
        <v>87</v>
      </c>
      <c r="AV238" s="11" t="s">
        <v>22</v>
      </c>
      <c r="AW238" s="11" t="s">
        <v>41</v>
      </c>
      <c r="AX238" s="11" t="s">
        <v>79</v>
      </c>
      <c r="AY238" s="156" t="s">
        <v>128</v>
      </c>
    </row>
    <row r="239" spans="2:65" s="11" customFormat="1">
      <c r="B239" s="155"/>
      <c r="D239" s="152" t="s">
        <v>142</v>
      </c>
      <c r="E239" s="156" t="s">
        <v>3</v>
      </c>
      <c r="F239" s="157" t="s">
        <v>531</v>
      </c>
      <c r="H239" s="156" t="s">
        <v>3</v>
      </c>
      <c r="I239" s="158"/>
      <c r="L239" s="155"/>
      <c r="M239" s="159"/>
      <c r="N239" s="160"/>
      <c r="O239" s="160"/>
      <c r="P239" s="160"/>
      <c r="Q239" s="160"/>
      <c r="R239" s="160"/>
      <c r="S239" s="160"/>
      <c r="T239" s="161"/>
      <c r="AT239" s="156" t="s">
        <v>142</v>
      </c>
      <c r="AU239" s="156" t="s">
        <v>87</v>
      </c>
      <c r="AV239" s="11" t="s">
        <v>22</v>
      </c>
      <c r="AW239" s="11" t="s">
        <v>41</v>
      </c>
      <c r="AX239" s="11" t="s">
        <v>79</v>
      </c>
      <c r="AY239" s="156" t="s">
        <v>128</v>
      </c>
    </row>
    <row r="240" spans="2:65" s="12" customFormat="1">
      <c r="B240" s="162"/>
      <c r="D240" s="152" t="s">
        <v>142</v>
      </c>
      <c r="E240" s="163" t="s">
        <v>3</v>
      </c>
      <c r="F240" s="164" t="s">
        <v>257</v>
      </c>
      <c r="H240" s="165">
        <v>15.5</v>
      </c>
      <c r="I240" s="166"/>
      <c r="L240" s="162"/>
      <c r="M240" s="167"/>
      <c r="N240" s="168"/>
      <c r="O240" s="168"/>
      <c r="P240" s="168"/>
      <c r="Q240" s="168"/>
      <c r="R240" s="168"/>
      <c r="S240" s="168"/>
      <c r="T240" s="169"/>
      <c r="AT240" s="163" t="s">
        <v>142</v>
      </c>
      <c r="AU240" s="163" t="s">
        <v>87</v>
      </c>
      <c r="AV240" s="12" t="s">
        <v>87</v>
      </c>
      <c r="AW240" s="12" t="s">
        <v>41</v>
      </c>
      <c r="AX240" s="12" t="s">
        <v>79</v>
      </c>
      <c r="AY240" s="163" t="s">
        <v>128</v>
      </c>
    </row>
    <row r="241" spans="2:51" s="11" customFormat="1">
      <c r="B241" s="155"/>
      <c r="D241" s="152" t="s">
        <v>142</v>
      </c>
      <c r="E241" s="156" t="s">
        <v>3</v>
      </c>
      <c r="F241" s="157" t="s">
        <v>532</v>
      </c>
      <c r="H241" s="156" t="s">
        <v>3</v>
      </c>
      <c r="I241" s="158"/>
      <c r="L241" s="155"/>
      <c r="M241" s="159"/>
      <c r="N241" s="160"/>
      <c r="O241" s="160"/>
      <c r="P241" s="160"/>
      <c r="Q241" s="160"/>
      <c r="R241" s="160"/>
      <c r="S241" s="160"/>
      <c r="T241" s="161"/>
      <c r="AT241" s="156" t="s">
        <v>142</v>
      </c>
      <c r="AU241" s="156" t="s">
        <v>87</v>
      </c>
      <c r="AV241" s="11" t="s">
        <v>22</v>
      </c>
      <c r="AW241" s="11" t="s">
        <v>41</v>
      </c>
      <c r="AX241" s="11" t="s">
        <v>79</v>
      </c>
      <c r="AY241" s="156" t="s">
        <v>128</v>
      </c>
    </row>
    <row r="242" spans="2:51" s="11" customFormat="1">
      <c r="B242" s="155"/>
      <c r="D242" s="152" t="s">
        <v>142</v>
      </c>
      <c r="E242" s="156" t="s">
        <v>3</v>
      </c>
      <c r="F242" s="157" t="s">
        <v>444</v>
      </c>
      <c r="H242" s="156" t="s">
        <v>3</v>
      </c>
      <c r="I242" s="158"/>
      <c r="L242" s="155"/>
      <c r="M242" s="159"/>
      <c r="N242" s="160"/>
      <c r="O242" s="160"/>
      <c r="P242" s="160"/>
      <c r="Q242" s="160"/>
      <c r="R242" s="160"/>
      <c r="S242" s="160"/>
      <c r="T242" s="161"/>
      <c r="AT242" s="156" t="s">
        <v>142</v>
      </c>
      <c r="AU242" s="156" t="s">
        <v>87</v>
      </c>
      <c r="AV242" s="11" t="s">
        <v>22</v>
      </c>
      <c r="AW242" s="11" t="s">
        <v>41</v>
      </c>
      <c r="AX242" s="11" t="s">
        <v>79</v>
      </c>
      <c r="AY242" s="156" t="s">
        <v>128</v>
      </c>
    </row>
    <row r="243" spans="2:51" s="11" customFormat="1">
      <c r="B243" s="155"/>
      <c r="D243" s="152" t="s">
        <v>142</v>
      </c>
      <c r="E243" s="156" t="s">
        <v>3</v>
      </c>
      <c r="F243" s="157" t="s">
        <v>533</v>
      </c>
      <c r="H243" s="156" t="s">
        <v>3</v>
      </c>
      <c r="I243" s="158"/>
      <c r="L243" s="155"/>
      <c r="M243" s="159"/>
      <c r="N243" s="160"/>
      <c r="O243" s="160"/>
      <c r="P243" s="160"/>
      <c r="Q243" s="160"/>
      <c r="R243" s="160"/>
      <c r="S243" s="160"/>
      <c r="T243" s="161"/>
      <c r="AT243" s="156" t="s">
        <v>142</v>
      </c>
      <c r="AU243" s="156" t="s">
        <v>87</v>
      </c>
      <c r="AV243" s="11" t="s">
        <v>22</v>
      </c>
      <c r="AW243" s="11" t="s">
        <v>41</v>
      </c>
      <c r="AX243" s="11" t="s">
        <v>79</v>
      </c>
      <c r="AY243" s="156" t="s">
        <v>128</v>
      </c>
    </row>
    <row r="244" spans="2:51" s="12" customFormat="1">
      <c r="B244" s="162"/>
      <c r="D244" s="152" t="s">
        <v>142</v>
      </c>
      <c r="E244" s="163" t="s">
        <v>3</v>
      </c>
      <c r="F244" s="164" t="s">
        <v>565</v>
      </c>
      <c r="H244" s="165">
        <v>11.9</v>
      </c>
      <c r="I244" s="166"/>
      <c r="L244" s="162"/>
      <c r="M244" s="167"/>
      <c r="N244" s="168"/>
      <c r="O244" s="168"/>
      <c r="P244" s="168"/>
      <c r="Q244" s="168"/>
      <c r="R244" s="168"/>
      <c r="S244" s="168"/>
      <c r="T244" s="169"/>
      <c r="AT244" s="163" t="s">
        <v>142</v>
      </c>
      <c r="AU244" s="163" t="s">
        <v>87</v>
      </c>
      <c r="AV244" s="12" t="s">
        <v>87</v>
      </c>
      <c r="AW244" s="12" t="s">
        <v>41</v>
      </c>
      <c r="AX244" s="12" t="s">
        <v>79</v>
      </c>
      <c r="AY244" s="163" t="s">
        <v>128</v>
      </c>
    </row>
    <row r="245" spans="2:51" s="11" customFormat="1">
      <c r="B245" s="155"/>
      <c r="D245" s="152" t="s">
        <v>142</v>
      </c>
      <c r="E245" s="156" t="s">
        <v>3</v>
      </c>
      <c r="F245" s="157" t="s">
        <v>535</v>
      </c>
      <c r="H245" s="156" t="s">
        <v>3</v>
      </c>
      <c r="I245" s="158"/>
      <c r="L245" s="155"/>
      <c r="M245" s="159"/>
      <c r="N245" s="160"/>
      <c r="O245" s="160"/>
      <c r="P245" s="160"/>
      <c r="Q245" s="160"/>
      <c r="R245" s="160"/>
      <c r="S245" s="160"/>
      <c r="T245" s="161"/>
      <c r="AT245" s="156" t="s">
        <v>142</v>
      </c>
      <c r="AU245" s="156" t="s">
        <v>87</v>
      </c>
      <c r="AV245" s="11" t="s">
        <v>22</v>
      </c>
      <c r="AW245" s="11" t="s">
        <v>41</v>
      </c>
      <c r="AX245" s="11" t="s">
        <v>79</v>
      </c>
      <c r="AY245" s="156" t="s">
        <v>128</v>
      </c>
    </row>
    <row r="246" spans="2:51" s="12" customFormat="1">
      <c r="B246" s="162"/>
      <c r="D246" s="152" t="s">
        <v>142</v>
      </c>
      <c r="E246" s="163" t="s">
        <v>3</v>
      </c>
      <c r="F246" s="164" t="s">
        <v>566</v>
      </c>
      <c r="H246" s="165">
        <v>17.7</v>
      </c>
      <c r="I246" s="166"/>
      <c r="L246" s="162"/>
      <c r="M246" s="167"/>
      <c r="N246" s="168"/>
      <c r="O246" s="168"/>
      <c r="P246" s="168"/>
      <c r="Q246" s="168"/>
      <c r="R246" s="168"/>
      <c r="S246" s="168"/>
      <c r="T246" s="169"/>
      <c r="AT246" s="163" t="s">
        <v>142</v>
      </c>
      <c r="AU246" s="163" t="s">
        <v>87</v>
      </c>
      <c r="AV246" s="12" t="s">
        <v>87</v>
      </c>
      <c r="AW246" s="12" t="s">
        <v>41</v>
      </c>
      <c r="AX246" s="12" t="s">
        <v>79</v>
      </c>
      <c r="AY246" s="163" t="s">
        <v>128</v>
      </c>
    </row>
    <row r="247" spans="2:51" s="11" customFormat="1">
      <c r="B247" s="155"/>
      <c r="D247" s="152" t="s">
        <v>142</v>
      </c>
      <c r="E247" s="156" t="s">
        <v>3</v>
      </c>
      <c r="F247" s="157" t="s">
        <v>537</v>
      </c>
      <c r="H247" s="156" t="s">
        <v>3</v>
      </c>
      <c r="I247" s="158"/>
      <c r="L247" s="155"/>
      <c r="M247" s="159"/>
      <c r="N247" s="160"/>
      <c r="O247" s="160"/>
      <c r="P247" s="160"/>
      <c r="Q247" s="160"/>
      <c r="R247" s="160"/>
      <c r="S247" s="160"/>
      <c r="T247" s="161"/>
      <c r="AT247" s="156" t="s">
        <v>142</v>
      </c>
      <c r="AU247" s="156" t="s">
        <v>87</v>
      </c>
      <c r="AV247" s="11" t="s">
        <v>22</v>
      </c>
      <c r="AW247" s="11" t="s">
        <v>41</v>
      </c>
      <c r="AX247" s="11" t="s">
        <v>79</v>
      </c>
      <c r="AY247" s="156" t="s">
        <v>128</v>
      </c>
    </row>
    <row r="248" spans="2:51" s="11" customFormat="1">
      <c r="B248" s="155"/>
      <c r="D248" s="152" t="s">
        <v>142</v>
      </c>
      <c r="E248" s="156" t="s">
        <v>3</v>
      </c>
      <c r="F248" s="157" t="s">
        <v>538</v>
      </c>
      <c r="H248" s="156" t="s">
        <v>3</v>
      </c>
      <c r="I248" s="158"/>
      <c r="L248" s="155"/>
      <c r="M248" s="159"/>
      <c r="N248" s="160"/>
      <c r="O248" s="160"/>
      <c r="P248" s="160"/>
      <c r="Q248" s="160"/>
      <c r="R248" s="160"/>
      <c r="S248" s="160"/>
      <c r="T248" s="161"/>
      <c r="AT248" s="156" t="s">
        <v>142</v>
      </c>
      <c r="AU248" s="156" t="s">
        <v>87</v>
      </c>
      <c r="AV248" s="11" t="s">
        <v>22</v>
      </c>
      <c r="AW248" s="11" t="s">
        <v>41</v>
      </c>
      <c r="AX248" s="11" t="s">
        <v>79</v>
      </c>
      <c r="AY248" s="156" t="s">
        <v>128</v>
      </c>
    </row>
    <row r="249" spans="2:51" s="11" customFormat="1">
      <c r="B249" s="155"/>
      <c r="D249" s="152" t="s">
        <v>142</v>
      </c>
      <c r="E249" s="156" t="s">
        <v>3</v>
      </c>
      <c r="F249" s="157" t="s">
        <v>539</v>
      </c>
      <c r="H249" s="156" t="s">
        <v>3</v>
      </c>
      <c r="I249" s="158"/>
      <c r="L249" s="155"/>
      <c r="M249" s="159"/>
      <c r="N249" s="160"/>
      <c r="O249" s="160"/>
      <c r="P249" s="160"/>
      <c r="Q249" s="160"/>
      <c r="R249" s="160"/>
      <c r="S249" s="160"/>
      <c r="T249" s="161"/>
      <c r="AT249" s="156" t="s">
        <v>142</v>
      </c>
      <c r="AU249" s="156" t="s">
        <v>87</v>
      </c>
      <c r="AV249" s="11" t="s">
        <v>22</v>
      </c>
      <c r="AW249" s="11" t="s">
        <v>41</v>
      </c>
      <c r="AX249" s="11" t="s">
        <v>79</v>
      </c>
      <c r="AY249" s="156" t="s">
        <v>128</v>
      </c>
    </row>
    <row r="250" spans="2:51" s="12" customFormat="1">
      <c r="B250" s="162"/>
      <c r="D250" s="152" t="s">
        <v>142</v>
      </c>
      <c r="E250" s="163" t="s">
        <v>3</v>
      </c>
      <c r="F250" s="164" t="s">
        <v>255</v>
      </c>
      <c r="H250" s="165">
        <v>15</v>
      </c>
      <c r="I250" s="166"/>
      <c r="L250" s="162"/>
      <c r="M250" s="167"/>
      <c r="N250" s="168"/>
      <c r="O250" s="168"/>
      <c r="P250" s="168"/>
      <c r="Q250" s="168"/>
      <c r="R250" s="168"/>
      <c r="S250" s="168"/>
      <c r="T250" s="169"/>
      <c r="AT250" s="163" t="s">
        <v>142</v>
      </c>
      <c r="AU250" s="163" t="s">
        <v>87</v>
      </c>
      <c r="AV250" s="12" t="s">
        <v>87</v>
      </c>
      <c r="AW250" s="12" t="s">
        <v>41</v>
      </c>
      <c r="AX250" s="12" t="s">
        <v>79</v>
      </c>
      <c r="AY250" s="163" t="s">
        <v>128</v>
      </c>
    </row>
    <row r="251" spans="2:51" s="11" customFormat="1">
      <c r="B251" s="155"/>
      <c r="D251" s="152" t="s">
        <v>142</v>
      </c>
      <c r="E251" s="156" t="s">
        <v>3</v>
      </c>
      <c r="F251" s="157" t="s">
        <v>540</v>
      </c>
      <c r="H251" s="156" t="s">
        <v>3</v>
      </c>
      <c r="I251" s="158"/>
      <c r="L251" s="155"/>
      <c r="M251" s="159"/>
      <c r="N251" s="160"/>
      <c r="O251" s="160"/>
      <c r="P251" s="160"/>
      <c r="Q251" s="160"/>
      <c r="R251" s="160"/>
      <c r="S251" s="160"/>
      <c r="T251" s="161"/>
      <c r="AT251" s="156" t="s">
        <v>142</v>
      </c>
      <c r="AU251" s="156" t="s">
        <v>87</v>
      </c>
      <c r="AV251" s="11" t="s">
        <v>22</v>
      </c>
      <c r="AW251" s="11" t="s">
        <v>41</v>
      </c>
      <c r="AX251" s="11" t="s">
        <v>79</v>
      </c>
      <c r="AY251" s="156" t="s">
        <v>128</v>
      </c>
    </row>
    <row r="252" spans="2:51" s="12" customFormat="1">
      <c r="B252" s="162"/>
      <c r="D252" s="152" t="s">
        <v>142</v>
      </c>
      <c r="E252" s="163" t="s">
        <v>3</v>
      </c>
      <c r="F252" s="164" t="s">
        <v>566</v>
      </c>
      <c r="H252" s="165">
        <v>17.7</v>
      </c>
      <c r="I252" s="166"/>
      <c r="L252" s="162"/>
      <c r="M252" s="167"/>
      <c r="N252" s="168"/>
      <c r="O252" s="168"/>
      <c r="P252" s="168"/>
      <c r="Q252" s="168"/>
      <c r="R252" s="168"/>
      <c r="S252" s="168"/>
      <c r="T252" s="169"/>
      <c r="AT252" s="163" t="s">
        <v>142</v>
      </c>
      <c r="AU252" s="163" t="s">
        <v>87</v>
      </c>
      <c r="AV252" s="12" t="s">
        <v>87</v>
      </c>
      <c r="AW252" s="12" t="s">
        <v>41</v>
      </c>
      <c r="AX252" s="12" t="s">
        <v>79</v>
      </c>
      <c r="AY252" s="163" t="s">
        <v>128</v>
      </c>
    </row>
    <row r="253" spans="2:51" s="11" customFormat="1">
      <c r="B253" s="155"/>
      <c r="D253" s="152" t="s">
        <v>142</v>
      </c>
      <c r="E253" s="156" t="s">
        <v>3</v>
      </c>
      <c r="F253" s="157" t="s">
        <v>541</v>
      </c>
      <c r="H253" s="156" t="s">
        <v>3</v>
      </c>
      <c r="I253" s="158"/>
      <c r="L253" s="155"/>
      <c r="M253" s="159"/>
      <c r="N253" s="160"/>
      <c r="O253" s="160"/>
      <c r="P253" s="160"/>
      <c r="Q253" s="160"/>
      <c r="R253" s="160"/>
      <c r="S253" s="160"/>
      <c r="T253" s="161"/>
      <c r="AT253" s="156" t="s">
        <v>142</v>
      </c>
      <c r="AU253" s="156" t="s">
        <v>87</v>
      </c>
      <c r="AV253" s="11" t="s">
        <v>22</v>
      </c>
      <c r="AW253" s="11" t="s">
        <v>41</v>
      </c>
      <c r="AX253" s="11" t="s">
        <v>79</v>
      </c>
      <c r="AY253" s="156" t="s">
        <v>128</v>
      </c>
    </row>
    <row r="254" spans="2:51" s="12" customFormat="1">
      <c r="B254" s="162"/>
      <c r="D254" s="152" t="s">
        <v>142</v>
      </c>
      <c r="E254" s="163" t="s">
        <v>3</v>
      </c>
      <c r="F254" s="164" t="s">
        <v>567</v>
      </c>
      <c r="H254" s="165">
        <v>21.8</v>
      </c>
      <c r="I254" s="166"/>
      <c r="L254" s="162"/>
      <c r="M254" s="167"/>
      <c r="N254" s="168"/>
      <c r="O254" s="168"/>
      <c r="P254" s="168"/>
      <c r="Q254" s="168"/>
      <c r="R254" s="168"/>
      <c r="S254" s="168"/>
      <c r="T254" s="169"/>
      <c r="AT254" s="163" t="s">
        <v>142</v>
      </c>
      <c r="AU254" s="163" t="s">
        <v>87</v>
      </c>
      <c r="AV254" s="12" t="s">
        <v>87</v>
      </c>
      <c r="AW254" s="12" t="s">
        <v>41</v>
      </c>
      <c r="AX254" s="12" t="s">
        <v>79</v>
      </c>
      <c r="AY254" s="163" t="s">
        <v>128</v>
      </c>
    </row>
    <row r="255" spans="2:51" s="11" customFormat="1">
      <c r="B255" s="155"/>
      <c r="D255" s="152" t="s">
        <v>142</v>
      </c>
      <c r="E255" s="156" t="s">
        <v>3</v>
      </c>
      <c r="F255" s="157" t="s">
        <v>542</v>
      </c>
      <c r="H255" s="156" t="s">
        <v>3</v>
      </c>
      <c r="I255" s="158"/>
      <c r="L255" s="155"/>
      <c r="M255" s="159"/>
      <c r="N255" s="160"/>
      <c r="O255" s="160"/>
      <c r="P255" s="160"/>
      <c r="Q255" s="160"/>
      <c r="R255" s="160"/>
      <c r="S255" s="160"/>
      <c r="T255" s="161"/>
      <c r="AT255" s="156" t="s">
        <v>142</v>
      </c>
      <c r="AU255" s="156" t="s">
        <v>87</v>
      </c>
      <c r="AV255" s="11" t="s">
        <v>22</v>
      </c>
      <c r="AW255" s="11" t="s">
        <v>41</v>
      </c>
      <c r="AX255" s="11" t="s">
        <v>79</v>
      </c>
      <c r="AY255" s="156" t="s">
        <v>128</v>
      </c>
    </row>
    <row r="256" spans="2:51" s="12" customFormat="1">
      <c r="B256" s="162"/>
      <c r="D256" s="152" t="s">
        <v>142</v>
      </c>
      <c r="E256" s="163" t="s">
        <v>3</v>
      </c>
      <c r="F256" s="164" t="s">
        <v>568</v>
      </c>
      <c r="H256" s="165">
        <v>23</v>
      </c>
      <c r="I256" s="166"/>
      <c r="L256" s="162"/>
      <c r="M256" s="167"/>
      <c r="N256" s="168"/>
      <c r="O256" s="168"/>
      <c r="P256" s="168"/>
      <c r="Q256" s="168"/>
      <c r="R256" s="168"/>
      <c r="S256" s="168"/>
      <c r="T256" s="169"/>
      <c r="AT256" s="163" t="s">
        <v>142</v>
      </c>
      <c r="AU256" s="163" t="s">
        <v>87</v>
      </c>
      <c r="AV256" s="12" t="s">
        <v>87</v>
      </c>
      <c r="AW256" s="12" t="s">
        <v>41</v>
      </c>
      <c r="AX256" s="12" t="s">
        <v>79</v>
      </c>
      <c r="AY256" s="163" t="s">
        <v>128</v>
      </c>
    </row>
    <row r="257" spans="2:65" s="11" customFormat="1">
      <c r="B257" s="155"/>
      <c r="D257" s="152" t="s">
        <v>142</v>
      </c>
      <c r="E257" s="156" t="s">
        <v>3</v>
      </c>
      <c r="F257" s="157" t="s">
        <v>543</v>
      </c>
      <c r="H257" s="156" t="s">
        <v>3</v>
      </c>
      <c r="I257" s="158"/>
      <c r="L257" s="155"/>
      <c r="M257" s="159"/>
      <c r="N257" s="160"/>
      <c r="O257" s="160"/>
      <c r="P257" s="160"/>
      <c r="Q257" s="160"/>
      <c r="R257" s="160"/>
      <c r="S257" s="160"/>
      <c r="T257" s="161"/>
      <c r="AT257" s="156" t="s">
        <v>142</v>
      </c>
      <c r="AU257" s="156" t="s">
        <v>87</v>
      </c>
      <c r="AV257" s="11" t="s">
        <v>22</v>
      </c>
      <c r="AW257" s="11" t="s">
        <v>41</v>
      </c>
      <c r="AX257" s="11" t="s">
        <v>79</v>
      </c>
      <c r="AY257" s="156" t="s">
        <v>128</v>
      </c>
    </row>
    <row r="258" spans="2:65" s="12" customFormat="1">
      <c r="B258" s="162"/>
      <c r="D258" s="152" t="s">
        <v>142</v>
      </c>
      <c r="E258" s="163" t="s">
        <v>3</v>
      </c>
      <c r="F258" s="164" t="s">
        <v>569</v>
      </c>
      <c r="H258" s="165">
        <v>18.7</v>
      </c>
      <c r="I258" s="166"/>
      <c r="L258" s="162"/>
      <c r="M258" s="167"/>
      <c r="N258" s="168"/>
      <c r="O258" s="168"/>
      <c r="P258" s="168"/>
      <c r="Q258" s="168"/>
      <c r="R258" s="168"/>
      <c r="S258" s="168"/>
      <c r="T258" s="169"/>
      <c r="AT258" s="163" t="s">
        <v>142</v>
      </c>
      <c r="AU258" s="163" t="s">
        <v>87</v>
      </c>
      <c r="AV258" s="12" t="s">
        <v>87</v>
      </c>
      <c r="AW258" s="12" t="s">
        <v>41</v>
      </c>
      <c r="AX258" s="12" t="s">
        <v>79</v>
      </c>
      <c r="AY258" s="163" t="s">
        <v>128</v>
      </c>
    </row>
    <row r="259" spans="2:65" s="13" customFormat="1">
      <c r="B259" s="170"/>
      <c r="D259" s="152" t="s">
        <v>142</v>
      </c>
      <c r="E259" s="171" t="s">
        <v>3</v>
      </c>
      <c r="F259" s="172" t="s">
        <v>145</v>
      </c>
      <c r="H259" s="173">
        <v>141.29999999999998</v>
      </c>
      <c r="I259" s="174"/>
      <c r="L259" s="170"/>
      <c r="M259" s="175"/>
      <c r="N259" s="176"/>
      <c r="O259" s="176"/>
      <c r="P259" s="176"/>
      <c r="Q259" s="176"/>
      <c r="R259" s="176"/>
      <c r="S259" s="176"/>
      <c r="T259" s="177"/>
      <c r="AT259" s="171" t="s">
        <v>142</v>
      </c>
      <c r="AU259" s="171" t="s">
        <v>87</v>
      </c>
      <c r="AV259" s="13" t="s">
        <v>93</v>
      </c>
      <c r="AW259" s="13" t="s">
        <v>41</v>
      </c>
      <c r="AX259" s="13" t="s">
        <v>22</v>
      </c>
      <c r="AY259" s="171" t="s">
        <v>128</v>
      </c>
    </row>
    <row r="260" spans="2:65" s="1" customFormat="1" ht="16.5" customHeight="1">
      <c r="B260" s="139"/>
      <c r="C260" s="140" t="s">
        <v>273</v>
      </c>
      <c r="D260" s="140" t="s">
        <v>131</v>
      </c>
      <c r="E260" s="141" t="s">
        <v>274</v>
      </c>
      <c r="F260" s="142" t="s">
        <v>275</v>
      </c>
      <c r="G260" s="143" t="s">
        <v>214</v>
      </c>
      <c r="H260" s="144">
        <v>145.80000000000001</v>
      </c>
      <c r="I260" s="145"/>
      <c r="J260" s="146">
        <f>ROUND(I260*H260,2)</f>
        <v>0</v>
      </c>
      <c r="K260" s="142" t="s">
        <v>135</v>
      </c>
      <c r="L260" s="31"/>
      <c r="M260" s="147" t="s">
        <v>3</v>
      </c>
      <c r="N260" s="148" t="s">
        <v>50</v>
      </c>
      <c r="O260" s="50"/>
      <c r="P260" s="149">
        <f>O260*H260</f>
        <v>0</v>
      </c>
      <c r="Q260" s="149">
        <v>0</v>
      </c>
      <c r="R260" s="149">
        <f>Q260*H260</f>
        <v>0</v>
      </c>
      <c r="S260" s="149">
        <v>2.9999999999999997E-4</v>
      </c>
      <c r="T260" s="150">
        <f>S260*H260</f>
        <v>4.3740000000000001E-2</v>
      </c>
      <c r="AR260" s="17" t="s">
        <v>168</v>
      </c>
      <c r="AT260" s="17" t="s">
        <v>131</v>
      </c>
      <c r="AU260" s="17" t="s">
        <v>87</v>
      </c>
      <c r="AY260" s="17" t="s">
        <v>128</v>
      </c>
      <c r="BE260" s="151">
        <f>IF(N260="základní",J260,0)</f>
        <v>0</v>
      </c>
      <c r="BF260" s="151">
        <f>IF(N260="snížená",J260,0)</f>
        <v>0</v>
      </c>
      <c r="BG260" s="151">
        <f>IF(N260="zákl. přenesená",J260,0)</f>
        <v>0</v>
      </c>
      <c r="BH260" s="151">
        <f>IF(N260="sníž. přenesená",J260,0)</f>
        <v>0</v>
      </c>
      <c r="BI260" s="151">
        <f>IF(N260="nulová",J260,0)</f>
        <v>0</v>
      </c>
      <c r="BJ260" s="17" t="s">
        <v>22</v>
      </c>
      <c r="BK260" s="151">
        <f>ROUND(I260*H260,2)</f>
        <v>0</v>
      </c>
      <c r="BL260" s="17" t="s">
        <v>168</v>
      </c>
      <c r="BM260" s="17" t="s">
        <v>570</v>
      </c>
    </row>
    <row r="261" spans="2:65" s="11" customFormat="1">
      <c r="B261" s="155"/>
      <c r="D261" s="152" t="s">
        <v>142</v>
      </c>
      <c r="E261" s="156" t="s">
        <v>3</v>
      </c>
      <c r="F261" s="157" t="s">
        <v>530</v>
      </c>
      <c r="H261" s="156" t="s">
        <v>3</v>
      </c>
      <c r="I261" s="158"/>
      <c r="L261" s="155"/>
      <c r="M261" s="159"/>
      <c r="N261" s="160"/>
      <c r="O261" s="160"/>
      <c r="P261" s="160"/>
      <c r="Q261" s="160"/>
      <c r="R261" s="160"/>
      <c r="S261" s="160"/>
      <c r="T261" s="161"/>
      <c r="AT261" s="156" t="s">
        <v>142</v>
      </c>
      <c r="AU261" s="156" t="s">
        <v>87</v>
      </c>
      <c r="AV261" s="11" t="s">
        <v>22</v>
      </c>
      <c r="AW261" s="11" t="s">
        <v>41</v>
      </c>
      <c r="AX261" s="11" t="s">
        <v>79</v>
      </c>
      <c r="AY261" s="156" t="s">
        <v>128</v>
      </c>
    </row>
    <row r="262" spans="2:65" s="11" customFormat="1">
      <c r="B262" s="155"/>
      <c r="D262" s="152" t="s">
        <v>142</v>
      </c>
      <c r="E262" s="156" t="s">
        <v>3</v>
      </c>
      <c r="F262" s="157" t="s">
        <v>442</v>
      </c>
      <c r="H262" s="156" t="s">
        <v>3</v>
      </c>
      <c r="I262" s="158"/>
      <c r="L262" s="155"/>
      <c r="M262" s="159"/>
      <c r="N262" s="160"/>
      <c r="O262" s="160"/>
      <c r="P262" s="160"/>
      <c r="Q262" s="160"/>
      <c r="R262" s="160"/>
      <c r="S262" s="160"/>
      <c r="T262" s="161"/>
      <c r="AT262" s="156" t="s">
        <v>142</v>
      </c>
      <c r="AU262" s="156" t="s">
        <v>87</v>
      </c>
      <c r="AV262" s="11" t="s">
        <v>22</v>
      </c>
      <c r="AW262" s="11" t="s">
        <v>41</v>
      </c>
      <c r="AX262" s="11" t="s">
        <v>79</v>
      </c>
      <c r="AY262" s="156" t="s">
        <v>128</v>
      </c>
    </row>
    <row r="263" spans="2:65" s="11" customFormat="1">
      <c r="B263" s="155"/>
      <c r="D263" s="152" t="s">
        <v>142</v>
      </c>
      <c r="E263" s="156" t="s">
        <v>3</v>
      </c>
      <c r="F263" s="157" t="s">
        <v>531</v>
      </c>
      <c r="H263" s="156" t="s">
        <v>3</v>
      </c>
      <c r="I263" s="158"/>
      <c r="L263" s="155"/>
      <c r="M263" s="159"/>
      <c r="N263" s="160"/>
      <c r="O263" s="160"/>
      <c r="P263" s="160"/>
      <c r="Q263" s="160"/>
      <c r="R263" s="160"/>
      <c r="S263" s="160"/>
      <c r="T263" s="161"/>
      <c r="AT263" s="156" t="s">
        <v>142</v>
      </c>
      <c r="AU263" s="156" t="s">
        <v>87</v>
      </c>
      <c r="AV263" s="11" t="s">
        <v>22</v>
      </c>
      <c r="AW263" s="11" t="s">
        <v>41</v>
      </c>
      <c r="AX263" s="11" t="s">
        <v>79</v>
      </c>
      <c r="AY263" s="156" t="s">
        <v>128</v>
      </c>
    </row>
    <row r="264" spans="2:65" s="12" customFormat="1">
      <c r="B264" s="162"/>
      <c r="D264" s="152" t="s">
        <v>142</v>
      </c>
      <c r="E264" s="163" t="s">
        <v>3</v>
      </c>
      <c r="F264" s="164" t="s">
        <v>571</v>
      </c>
      <c r="H264" s="165">
        <v>17</v>
      </c>
      <c r="I264" s="166"/>
      <c r="L264" s="162"/>
      <c r="M264" s="167"/>
      <c r="N264" s="168"/>
      <c r="O264" s="168"/>
      <c r="P264" s="168"/>
      <c r="Q264" s="168"/>
      <c r="R264" s="168"/>
      <c r="S264" s="168"/>
      <c r="T264" s="169"/>
      <c r="AT264" s="163" t="s">
        <v>142</v>
      </c>
      <c r="AU264" s="163" t="s">
        <v>87</v>
      </c>
      <c r="AV264" s="12" t="s">
        <v>87</v>
      </c>
      <c r="AW264" s="12" t="s">
        <v>41</v>
      </c>
      <c r="AX264" s="12" t="s">
        <v>79</v>
      </c>
      <c r="AY264" s="163" t="s">
        <v>128</v>
      </c>
    </row>
    <row r="265" spans="2:65" s="11" customFormat="1">
      <c r="B265" s="155"/>
      <c r="D265" s="152" t="s">
        <v>142</v>
      </c>
      <c r="E265" s="156" t="s">
        <v>3</v>
      </c>
      <c r="F265" s="157" t="s">
        <v>532</v>
      </c>
      <c r="H265" s="156" t="s">
        <v>3</v>
      </c>
      <c r="I265" s="158"/>
      <c r="L265" s="155"/>
      <c r="M265" s="159"/>
      <c r="N265" s="160"/>
      <c r="O265" s="160"/>
      <c r="P265" s="160"/>
      <c r="Q265" s="160"/>
      <c r="R265" s="160"/>
      <c r="S265" s="160"/>
      <c r="T265" s="161"/>
      <c r="AT265" s="156" t="s">
        <v>142</v>
      </c>
      <c r="AU265" s="156" t="s">
        <v>87</v>
      </c>
      <c r="AV265" s="11" t="s">
        <v>22</v>
      </c>
      <c r="AW265" s="11" t="s">
        <v>41</v>
      </c>
      <c r="AX265" s="11" t="s">
        <v>79</v>
      </c>
      <c r="AY265" s="156" t="s">
        <v>128</v>
      </c>
    </row>
    <row r="266" spans="2:65" s="11" customFormat="1">
      <c r="B266" s="155"/>
      <c r="D266" s="152" t="s">
        <v>142</v>
      </c>
      <c r="E266" s="156" t="s">
        <v>3</v>
      </c>
      <c r="F266" s="157" t="s">
        <v>444</v>
      </c>
      <c r="H266" s="156" t="s">
        <v>3</v>
      </c>
      <c r="I266" s="158"/>
      <c r="L266" s="155"/>
      <c r="M266" s="159"/>
      <c r="N266" s="160"/>
      <c r="O266" s="160"/>
      <c r="P266" s="160"/>
      <c r="Q266" s="160"/>
      <c r="R266" s="160"/>
      <c r="S266" s="160"/>
      <c r="T266" s="161"/>
      <c r="AT266" s="156" t="s">
        <v>142</v>
      </c>
      <c r="AU266" s="156" t="s">
        <v>87</v>
      </c>
      <c r="AV266" s="11" t="s">
        <v>22</v>
      </c>
      <c r="AW266" s="11" t="s">
        <v>41</v>
      </c>
      <c r="AX266" s="11" t="s">
        <v>79</v>
      </c>
      <c r="AY266" s="156" t="s">
        <v>128</v>
      </c>
    </row>
    <row r="267" spans="2:65" s="11" customFormat="1">
      <c r="B267" s="155"/>
      <c r="D267" s="152" t="s">
        <v>142</v>
      </c>
      <c r="E267" s="156" t="s">
        <v>3</v>
      </c>
      <c r="F267" s="157" t="s">
        <v>533</v>
      </c>
      <c r="H267" s="156" t="s">
        <v>3</v>
      </c>
      <c r="I267" s="158"/>
      <c r="L267" s="155"/>
      <c r="M267" s="159"/>
      <c r="N267" s="160"/>
      <c r="O267" s="160"/>
      <c r="P267" s="160"/>
      <c r="Q267" s="160"/>
      <c r="R267" s="160"/>
      <c r="S267" s="160"/>
      <c r="T267" s="161"/>
      <c r="AT267" s="156" t="s">
        <v>142</v>
      </c>
      <c r="AU267" s="156" t="s">
        <v>87</v>
      </c>
      <c r="AV267" s="11" t="s">
        <v>22</v>
      </c>
      <c r="AW267" s="11" t="s">
        <v>41</v>
      </c>
      <c r="AX267" s="11" t="s">
        <v>79</v>
      </c>
      <c r="AY267" s="156" t="s">
        <v>128</v>
      </c>
    </row>
    <row r="268" spans="2:65" s="12" customFormat="1">
      <c r="B268" s="162"/>
      <c r="D268" s="152" t="s">
        <v>142</v>
      </c>
      <c r="E268" s="163" t="s">
        <v>3</v>
      </c>
      <c r="F268" s="164" t="s">
        <v>572</v>
      </c>
      <c r="H268" s="165">
        <v>15.85</v>
      </c>
      <c r="I268" s="166"/>
      <c r="L268" s="162"/>
      <c r="M268" s="167"/>
      <c r="N268" s="168"/>
      <c r="O268" s="168"/>
      <c r="P268" s="168"/>
      <c r="Q268" s="168"/>
      <c r="R268" s="168"/>
      <c r="S268" s="168"/>
      <c r="T268" s="169"/>
      <c r="AT268" s="163" t="s">
        <v>142</v>
      </c>
      <c r="AU268" s="163" t="s">
        <v>87</v>
      </c>
      <c r="AV268" s="12" t="s">
        <v>87</v>
      </c>
      <c r="AW268" s="12" t="s">
        <v>41</v>
      </c>
      <c r="AX268" s="12" t="s">
        <v>79</v>
      </c>
      <c r="AY268" s="163" t="s">
        <v>128</v>
      </c>
    </row>
    <row r="269" spans="2:65" s="11" customFormat="1">
      <c r="B269" s="155"/>
      <c r="D269" s="152" t="s">
        <v>142</v>
      </c>
      <c r="E269" s="156" t="s">
        <v>3</v>
      </c>
      <c r="F269" s="157" t="s">
        <v>535</v>
      </c>
      <c r="H269" s="156" t="s">
        <v>3</v>
      </c>
      <c r="I269" s="158"/>
      <c r="L269" s="155"/>
      <c r="M269" s="159"/>
      <c r="N269" s="160"/>
      <c r="O269" s="160"/>
      <c r="P269" s="160"/>
      <c r="Q269" s="160"/>
      <c r="R269" s="160"/>
      <c r="S269" s="160"/>
      <c r="T269" s="161"/>
      <c r="AT269" s="156" t="s">
        <v>142</v>
      </c>
      <c r="AU269" s="156" t="s">
        <v>87</v>
      </c>
      <c r="AV269" s="11" t="s">
        <v>22</v>
      </c>
      <c r="AW269" s="11" t="s">
        <v>41</v>
      </c>
      <c r="AX269" s="11" t="s">
        <v>79</v>
      </c>
      <c r="AY269" s="156" t="s">
        <v>128</v>
      </c>
    </row>
    <row r="270" spans="2:65" s="12" customFormat="1">
      <c r="B270" s="162"/>
      <c r="D270" s="152" t="s">
        <v>142</v>
      </c>
      <c r="E270" s="163" t="s">
        <v>3</v>
      </c>
      <c r="F270" s="164" t="s">
        <v>573</v>
      </c>
      <c r="H270" s="165">
        <v>16.2</v>
      </c>
      <c r="I270" s="166"/>
      <c r="L270" s="162"/>
      <c r="M270" s="167"/>
      <c r="N270" s="168"/>
      <c r="O270" s="168"/>
      <c r="P270" s="168"/>
      <c r="Q270" s="168"/>
      <c r="R270" s="168"/>
      <c r="S270" s="168"/>
      <c r="T270" s="169"/>
      <c r="AT270" s="163" t="s">
        <v>142</v>
      </c>
      <c r="AU270" s="163" t="s">
        <v>87</v>
      </c>
      <c r="AV270" s="12" t="s">
        <v>87</v>
      </c>
      <c r="AW270" s="12" t="s">
        <v>41</v>
      </c>
      <c r="AX270" s="12" t="s">
        <v>79</v>
      </c>
      <c r="AY270" s="163" t="s">
        <v>128</v>
      </c>
    </row>
    <row r="271" spans="2:65" s="11" customFormat="1">
      <c r="B271" s="155"/>
      <c r="D271" s="152" t="s">
        <v>142</v>
      </c>
      <c r="E271" s="156" t="s">
        <v>3</v>
      </c>
      <c r="F271" s="157" t="s">
        <v>537</v>
      </c>
      <c r="H271" s="156" t="s">
        <v>3</v>
      </c>
      <c r="I271" s="158"/>
      <c r="L271" s="155"/>
      <c r="M271" s="159"/>
      <c r="N271" s="160"/>
      <c r="O271" s="160"/>
      <c r="P271" s="160"/>
      <c r="Q271" s="160"/>
      <c r="R271" s="160"/>
      <c r="S271" s="160"/>
      <c r="T271" s="161"/>
      <c r="AT271" s="156" t="s">
        <v>142</v>
      </c>
      <c r="AU271" s="156" t="s">
        <v>87</v>
      </c>
      <c r="AV271" s="11" t="s">
        <v>22</v>
      </c>
      <c r="AW271" s="11" t="s">
        <v>41</v>
      </c>
      <c r="AX271" s="11" t="s">
        <v>79</v>
      </c>
      <c r="AY271" s="156" t="s">
        <v>128</v>
      </c>
    </row>
    <row r="272" spans="2:65" s="11" customFormat="1">
      <c r="B272" s="155"/>
      <c r="D272" s="152" t="s">
        <v>142</v>
      </c>
      <c r="E272" s="156" t="s">
        <v>3</v>
      </c>
      <c r="F272" s="157" t="s">
        <v>538</v>
      </c>
      <c r="H272" s="156" t="s">
        <v>3</v>
      </c>
      <c r="I272" s="158"/>
      <c r="L272" s="155"/>
      <c r="M272" s="159"/>
      <c r="N272" s="160"/>
      <c r="O272" s="160"/>
      <c r="P272" s="160"/>
      <c r="Q272" s="160"/>
      <c r="R272" s="160"/>
      <c r="S272" s="160"/>
      <c r="T272" s="161"/>
      <c r="AT272" s="156" t="s">
        <v>142</v>
      </c>
      <c r="AU272" s="156" t="s">
        <v>87</v>
      </c>
      <c r="AV272" s="11" t="s">
        <v>22</v>
      </c>
      <c r="AW272" s="11" t="s">
        <v>41</v>
      </c>
      <c r="AX272" s="11" t="s">
        <v>79</v>
      </c>
      <c r="AY272" s="156" t="s">
        <v>128</v>
      </c>
    </row>
    <row r="273" spans="2:65" s="11" customFormat="1">
      <c r="B273" s="155"/>
      <c r="D273" s="152" t="s">
        <v>142</v>
      </c>
      <c r="E273" s="156" t="s">
        <v>3</v>
      </c>
      <c r="F273" s="157" t="s">
        <v>539</v>
      </c>
      <c r="H273" s="156" t="s">
        <v>3</v>
      </c>
      <c r="I273" s="158"/>
      <c r="L273" s="155"/>
      <c r="M273" s="159"/>
      <c r="N273" s="160"/>
      <c r="O273" s="160"/>
      <c r="P273" s="160"/>
      <c r="Q273" s="160"/>
      <c r="R273" s="160"/>
      <c r="S273" s="160"/>
      <c r="T273" s="161"/>
      <c r="AT273" s="156" t="s">
        <v>142</v>
      </c>
      <c r="AU273" s="156" t="s">
        <v>87</v>
      </c>
      <c r="AV273" s="11" t="s">
        <v>22</v>
      </c>
      <c r="AW273" s="11" t="s">
        <v>41</v>
      </c>
      <c r="AX273" s="11" t="s">
        <v>79</v>
      </c>
      <c r="AY273" s="156" t="s">
        <v>128</v>
      </c>
    </row>
    <row r="274" spans="2:65" s="12" customFormat="1">
      <c r="B274" s="162"/>
      <c r="D274" s="152" t="s">
        <v>142</v>
      </c>
      <c r="E274" s="163" t="s">
        <v>3</v>
      </c>
      <c r="F274" s="164" t="s">
        <v>547</v>
      </c>
      <c r="H274" s="165">
        <v>15.9</v>
      </c>
      <c r="I274" s="166"/>
      <c r="L274" s="162"/>
      <c r="M274" s="167"/>
      <c r="N274" s="168"/>
      <c r="O274" s="168"/>
      <c r="P274" s="168"/>
      <c r="Q274" s="168"/>
      <c r="R274" s="168"/>
      <c r="S274" s="168"/>
      <c r="T274" s="169"/>
      <c r="AT274" s="163" t="s">
        <v>142</v>
      </c>
      <c r="AU274" s="163" t="s">
        <v>87</v>
      </c>
      <c r="AV274" s="12" t="s">
        <v>87</v>
      </c>
      <c r="AW274" s="12" t="s">
        <v>41</v>
      </c>
      <c r="AX274" s="12" t="s">
        <v>79</v>
      </c>
      <c r="AY274" s="163" t="s">
        <v>128</v>
      </c>
    </row>
    <row r="275" spans="2:65" s="11" customFormat="1">
      <c r="B275" s="155"/>
      <c r="D275" s="152" t="s">
        <v>142</v>
      </c>
      <c r="E275" s="156" t="s">
        <v>3</v>
      </c>
      <c r="F275" s="157" t="s">
        <v>540</v>
      </c>
      <c r="H275" s="156" t="s">
        <v>3</v>
      </c>
      <c r="I275" s="158"/>
      <c r="L275" s="155"/>
      <c r="M275" s="159"/>
      <c r="N275" s="160"/>
      <c r="O275" s="160"/>
      <c r="P275" s="160"/>
      <c r="Q275" s="160"/>
      <c r="R275" s="160"/>
      <c r="S275" s="160"/>
      <c r="T275" s="161"/>
      <c r="AT275" s="156" t="s">
        <v>142</v>
      </c>
      <c r="AU275" s="156" t="s">
        <v>87</v>
      </c>
      <c r="AV275" s="11" t="s">
        <v>22</v>
      </c>
      <c r="AW275" s="11" t="s">
        <v>41</v>
      </c>
      <c r="AX275" s="11" t="s">
        <v>79</v>
      </c>
      <c r="AY275" s="156" t="s">
        <v>128</v>
      </c>
    </row>
    <row r="276" spans="2:65" s="12" customFormat="1">
      <c r="B276" s="162"/>
      <c r="D276" s="152" t="s">
        <v>142</v>
      </c>
      <c r="E276" s="163" t="s">
        <v>3</v>
      </c>
      <c r="F276" s="164" t="s">
        <v>548</v>
      </c>
      <c r="H276" s="165">
        <v>16.899999999999999</v>
      </c>
      <c r="I276" s="166"/>
      <c r="L276" s="162"/>
      <c r="M276" s="167"/>
      <c r="N276" s="168"/>
      <c r="O276" s="168"/>
      <c r="P276" s="168"/>
      <c r="Q276" s="168"/>
      <c r="R276" s="168"/>
      <c r="S276" s="168"/>
      <c r="T276" s="169"/>
      <c r="AT276" s="163" t="s">
        <v>142</v>
      </c>
      <c r="AU276" s="163" t="s">
        <v>87</v>
      </c>
      <c r="AV276" s="12" t="s">
        <v>87</v>
      </c>
      <c r="AW276" s="12" t="s">
        <v>41</v>
      </c>
      <c r="AX276" s="12" t="s">
        <v>79</v>
      </c>
      <c r="AY276" s="163" t="s">
        <v>128</v>
      </c>
    </row>
    <row r="277" spans="2:65" s="11" customFormat="1">
      <c r="B277" s="155"/>
      <c r="D277" s="152" t="s">
        <v>142</v>
      </c>
      <c r="E277" s="156" t="s">
        <v>3</v>
      </c>
      <c r="F277" s="157" t="s">
        <v>541</v>
      </c>
      <c r="H277" s="156" t="s">
        <v>3</v>
      </c>
      <c r="I277" s="158"/>
      <c r="L277" s="155"/>
      <c r="M277" s="159"/>
      <c r="N277" s="160"/>
      <c r="O277" s="160"/>
      <c r="P277" s="160"/>
      <c r="Q277" s="160"/>
      <c r="R277" s="160"/>
      <c r="S277" s="160"/>
      <c r="T277" s="161"/>
      <c r="AT277" s="156" t="s">
        <v>142</v>
      </c>
      <c r="AU277" s="156" t="s">
        <v>87</v>
      </c>
      <c r="AV277" s="11" t="s">
        <v>22</v>
      </c>
      <c r="AW277" s="11" t="s">
        <v>41</v>
      </c>
      <c r="AX277" s="11" t="s">
        <v>79</v>
      </c>
      <c r="AY277" s="156" t="s">
        <v>128</v>
      </c>
    </row>
    <row r="278" spans="2:65" s="12" customFormat="1">
      <c r="B278" s="162"/>
      <c r="D278" s="152" t="s">
        <v>142</v>
      </c>
      <c r="E278" s="163" t="s">
        <v>3</v>
      </c>
      <c r="F278" s="164" t="s">
        <v>549</v>
      </c>
      <c r="H278" s="165">
        <v>21.2</v>
      </c>
      <c r="I278" s="166"/>
      <c r="L278" s="162"/>
      <c r="M278" s="167"/>
      <c r="N278" s="168"/>
      <c r="O278" s="168"/>
      <c r="P278" s="168"/>
      <c r="Q278" s="168"/>
      <c r="R278" s="168"/>
      <c r="S278" s="168"/>
      <c r="T278" s="169"/>
      <c r="AT278" s="163" t="s">
        <v>142</v>
      </c>
      <c r="AU278" s="163" t="s">
        <v>87</v>
      </c>
      <c r="AV278" s="12" t="s">
        <v>87</v>
      </c>
      <c r="AW278" s="12" t="s">
        <v>41</v>
      </c>
      <c r="AX278" s="12" t="s">
        <v>79</v>
      </c>
      <c r="AY278" s="163" t="s">
        <v>128</v>
      </c>
    </row>
    <row r="279" spans="2:65" s="11" customFormat="1">
      <c r="B279" s="155"/>
      <c r="D279" s="152" t="s">
        <v>142</v>
      </c>
      <c r="E279" s="156" t="s">
        <v>3</v>
      </c>
      <c r="F279" s="157" t="s">
        <v>542</v>
      </c>
      <c r="H279" s="156" t="s">
        <v>3</v>
      </c>
      <c r="I279" s="158"/>
      <c r="L279" s="155"/>
      <c r="M279" s="159"/>
      <c r="N279" s="160"/>
      <c r="O279" s="160"/>
      <c r="P279" s="160"/>
      <c r="Q279" s="160"/>
      <c r="R279" s="160"/>
      <c r="S279" s="160"/>
      <c r="T279" s="161"/>
      <c r="AT279" s="156" t="s">
        <v>142</v>
      </c>
      <c r="AU279" s="156" t="s">
        <v>87</v>
      </c>
      <c r="AV279" s="11" t="s">
        <v>22</v>
      </c>
      <c r="AW279" s="11" t="s">
        <v>41</v>
      </c>
      <c r="AX279" s="11" t="s">
        <v>79</v>
      </c>
      <c r="AY279" s="156" t="s">
        <v>128</v>
      </c>
    </row>
    <row r="280" spans="2:65" s="12" customFormat="1">
      <c r="B280" s="162"/>
      <c r="D280" s="152" t="s">
        <v>142</v>
      </c>
      <c r="E280" s="163" t="s">
        <v>3</v>
      </c>
      <c r="F280" s="164" t="s">
        <v>550</v>
      </c>
      <c r="H280" s="165">
        <v>25.8</v>
      </c>
      <c r="I280" s="166"/>
      <c r="L280" s="162"/>
      <c r="M280" s="167"/>
      <c r="N280" s="168"/>
      <c r="O280" s="168"/>
      <c r="P280" s="168"/>
      <c r="Q280" s="168"/>
      <c r="R280" s="168"/>
      <c r="S280" s="168"/>
      <c r="T280" s="169"/>
      <c r="AT280" s="163" t="s">
        <v>142</v>
      </c>
      <c r="AU280" s="163" t="s">
        <v>87</v>
      </c>
      <c r="AV280" s="12" t="s">
        <v>87</v>
      </c>
      <c r="AW280" s="12" t="s">
        <v>41</v>
      </c>
      <c r="AX280" s="12" t="s">
        <v>79</v>
      </c>
      <c r="AY280" s="163" t="s">
        <v>128</v>
      </c>
    </row>
    <row r="281" spans="2:65" s="11" customFormat="1">
      <c r="B281" s="155"/>
      <c r="D281" s="152" t="s">
        <v>142</v>
      </c>
      <c r="E281" s="156" t="s">
        <v>3</v>
      </c>
      <c r="F281" s="157" t="s">
        <v>543</v>
      </c>
      <c r="H281" s="156" t="s">
        <v>3</v>
      </c>
      <c r="I281" s="158"/>
      <c r="L281" s="155"/>
      <c r="M281" s="159"/>
      <c r="N281" s="160"/>
      <c r="O281" s="160"/>
      <c r="P281" s="160"/>
      <c r="Q281" s="160"/>
      <c r="R281" s="160"/>
      <c r="S281" s="160"/>
      <c r="T281" s="161"/>
      <c r="AT281" s="156" t="s">
        <v>142</v>
      </c>
      <c r="AU281" s="156" t="s">
        <v>87</v>
      </c>
      <c r="AV281" s="11" t="s">
        <v>22</v>
      </c>
      <c r="AW281" s="11" t="s">
        <v>41</v>
      </c>
      <c r="AX281" s="11" t="s">
        <v>79</v>
      </c>
      <c r="AY281" s="156" t="s">
        <v>128</v>
      </c>
    </row>
    <row r="282" spans="2:65" s="12" customFormat="1">
      <c r="B282" s="162"/>
      <c r="D282" s="152" t="s">
        <v>142</v>
      </c>
      <c r="E282" s="163" t="s">
        <v>3</v>
      </c>
      <c r="F282" s="164" t="s">
        <v>551</v>
      </c>
      <c r="H282" s="165">
        <v>16.95</v>
      </c>
      <c r="I282" s="166"/>
      <c r="L282" s="162"/>
      <c r="M282" s="167"/>
      <c r="N282" s="168"/>
      <c r="O282" s="168"/>
      <c r="P282" s="168"/>
      <c r="Q282" s="168"/>
      <c r="R282" s="168"/>
      <c r="S282" s="168"/>
      <c r="T282" s="169"/>
      <c r="AT282" s="163" t="s">
        <v>142</v>
      </c>
      <c r="AU282" s="163" t="s">
        <v>87</v>
      </c>
      <c r="AV282" s="12" t="s">
        <v>87</v>
      </c>
      <c r="AW282" s="12" t="s">
        <v>41</v>
      </c>
      <c r="AX282" s="12" t="s">
        <v>79</v>
      </c>
      <c r="AY282" s="163" t="s">
        <v>128</v>
      </c>
    </row>
    <row r="283" spans="2:65" s="13" customFormat="1">
      <c r="B283" s="170"/>
      <c r="D283" s="152" t="s">
        <v>142</v>
      </c>
      <c r="E283" s="171" t="s">
        <v>3</v>
      </c>
      <c r="F283" s="172" t="s">
        <v>145</v>
      </c>
      <c r="H283" s="173">
        <v>145.79999999999998</v>
      </c>
      <c r="I283" s="174"/>
      <c r="L283" s="170"/>
      <c r="M283" s="175"/>
      <c r="N283" s="176"/>
      <c r="O283" s="176"/>
      <c r="P283" s="176"/>
      <c r="Q283" s="176"/>
      <c r="R283" s="176"/>
      <c r="S283" s="176"/>
      <c r="T283" s="177"/>
      <c r="AT283" s="171" t="s">
        <v>142</v>
      </c>
      <c r="AU283" s="171" t="s">
        <v>87</v>
      </c>
      <c r="AV283" s="13" t="s">
        <v>93</v>
      </c>
      <c r="AW283" s="13" t="s">
        <v>41</v>
      </c>
      <c r="AX283" s="13" t="s">
        <v>22</v>
      </c>
      <c r="AY283" s="171" t="s">
        <v>128</v>
      </c>
    </row>
    <row r="284" spans="2:65" s="1" customFormat="1" ht="16.5" customHeight="1">
      <c r="B284" s="139"/>
      <c r="C284" s="140" t="s">
        <v>298</v>
      </c>
      <c r="D284" s="140" t="s">
        <v>131</v>
      </c>
      <c r="E284" s="141" t="s">
        <v>299</v>
      </c>
      <c r="F284" s="142" t="s">
        <v>300</v>
      </c>
      <c r="G284" s="143" t="s">
        <v>250</v>
      </c>
      <c r="H284" s="144">
        <v>141.30000000000001</v>
      </c>
      <c r="I284" s="145"/>
      <c r="J284" s="146">
        <f>ROUND(I284*H284,2)</f>
        <v>0</v>
      </c>
      <c r="K284" s="142" t="s">
        <v>135</v>
      </c>
      <c r="L284" s="31"/>
      <c r="M284" s="147" t="s">
        <v>3</v>
      </c>
      <c r="N284" s="148" t="s">
        <v>50</v>
      </c>
      <c r="O284" s="50"/>
      <c r="P284" s="149">
        <f>O284*H284</f>
        <v>0</v>
      </c>
      <c r="Q284" s="149">
        <v>0</v>
      </c>
      <c r="R284" s="149">
        <f>Q284*H284</f>
        <v>0</v>
      </c>
      <c r="S284" s="149">
        <v>0</v>
      </c>
      <c r="T284" s="150">
        <f>S284*H284</f>
        <v>0</v>
      </c>
      <c r="AR284" s="17" t="s">
        <v>168</v>
      </c>
      <c r="AT284" s="17" t="s">
        <v>131</v>
      </c>
      <c r="AU284" s="17" t="s">
        <v>87</v>
      </c>
      <c r="AY284" s="17" t="s">
        <v>128</v>
      </c>
      <c r="BE284" s="151">
        <f>IF(N284="základní",J284,0)</f>
        <v>0</v>
      </c>
      <c r="BF284" s="151">
        <f>IF(N284="snížená",J284,0)</f>
        <v>0</v>
      </c>
      <c r="BG284" s="151">
        <f>IF(N284="zákl. přenesená",J284,0)</f>
        <v>0</v>
      </c>
      <c r="BH284" s="151">
        <f>IF(N284="sníž. přenesená",J284,0)</f>
        <v>0</v>
      </c>
      <c r="BI284" s="151">
        <f>IF(N284="nulová",J284,0)</f>
        <v>0</v>
      </c>
      <c r="BJ284" s="17" t="s">
        <v>22</v>
      </c>
      <c r="BK284" s="151">
        <f>ROUND(I284*H284,2)</f>
        <v>0</v>
      </c>
      <c r="BL284" s="17" t="s">
        <v>168</v>
      </c>
      <c r="BM284" s="17" t="s">
        <v>574</v>
      </c>
    </row>
    <row r="285" spans="2:65" s="11" customFormat="1">
      <c r="B285" s="155"/>
      <c r="D285" s="152" t="s">
        <v>142</v>
      </c>
      <c r="E285" s="156" t="s">
        <v>3</v>
      </c>
      <c r="F285" s="157" t="s">
        <v>530</v>
      </c>
      <c r="H285" s="156" t="s">
        <v>3</v>
      </c>
      <c r="I285" s="158"/>
      <c r="L285" s="155"/>
      <c r="M285" s="159"/>
      <c r="N285" s="160"/>
      <c r="O285" s="160"/>
      <c r="P285" s="160"/>
      <c r="Q285" s="160"/>
      <c r="R285" s="160"/>
      <c r="S285" s="160"/>
      <c r="T285" s="161"/>
      <c r="AT285" s="156" t="s">
        <v>142</v>
      </c>
      <c r="AU285" s="156" t="s">
        <v>87</v>
      </c>
      <c r="AV285" s="11" t="s">
        <v>22</v>
      </c>
      <c r="AW285" s="11" t="s">
        <v>41</v>
      </c>
      <c r="AX285" s="11" t="s">
        <v>79</v>
      </c>
      <c r="AY285" s="156" t="s">
        <v>128</v>
      </c>
    </row>
    <row r="286" spans="2:65" s="11" customFormat="1">
      <c r="B286" s="155"/>
      <c r="D286" s="152" t="s">
        <v>142</v>
      </c>
      <c r="E286" s="156" t="s">
        <v>3</v>
      </c>
      <c r="F286" s="157" t="s">
        <v>442</v>
      </c>
      <c r="H286" s="156" t="s">
        <v>3</v>
      </c>
      <c r="I286" s="158"/>
      <c r="L286" s="155"/>
      <c r="M286" s="159"/>
      <c r="N286" s="160"/>
      <c r="O286" s="160"/>
      <c r="P286" s="160"/>
      <c r="Q286" s="160"/>
      <c r="R286" s="160"/>
      <c r="S286" s="160"/>
      <c r="T286" s="161"/>
      <c r="AT286" s="156" t="s">
        <v>142</v>
      </c>
      <c r="AU286" s="156" t="s">
        <v>87</v>
      </c>
      <c r="AV286" s="11" t="s">
        <v>22</v>
      </c>
      <c r="AW286" s="11" t="s">
        <v>41</v>
      </c>
      <c r="AX286" s="11" t="s">
        <v>79</v>
      </c>
      <c r="AY286" s="156" t="s">
        <v>128</v>
      </c>
    </row>
    <row r="287" spans="2:65" s="11" customFormat="1">
      <c r="B287" s="155"/>
      <c r="D287" s="152" t="s">
        <v>142</v>
      </c>
      <c r="E287" s="156" t="s">
        <v>3</v>
      </c>
      <c r="F287" s="157" t="s">
        <v>531</v>
      </c>
      <c r="H287" s="156" t="s">
        <v>3</v>
      </c>
      <c r="I287" s="158"/>
      <c r="L287" s="155"/>
      <c r="M287" s="159"/>
      <c r="N287" s="160"/>
      <c r="O287" s="160"/>
      <c r="P287" s="160"/>
      <c r="Q287" s="160"/>
      <c r="R287" s="160"/>
      <c r="S287" s="160"/>
      <c r="T287" s="161"/>
      <c r="AT287" s="156" t="s">
        <v>142</v>
      </c>
      <c r="AU287" s="156" t="s">
        <v>87</v>
      </c>
      <c r="AV287" s="11" t="s">
        <v>22</v>
      </c>
      <c r="AW287" s="11" t="s">
        <v>41</v>
      </c>
      <c r="AX287" s="11" t="s">
        <v>79</v>
      </c>
      <c r="AY287" s="156" t="s">
        <v>128</v>
      </c>
    </row>
    <row r="288" spans="2:65" s="12" customFormat="1">
      <c r="B288" s="162"/>
      <c r="D288" s="152" t="s">
        <v>142</v>
      </c>
      <c r="E288" s="163" t="s">
        <v>3</v>
      </c>
      <c r="F288" s="164" t="s">
        <v>257</v>
      </c>
      <c r="H288" s="165">
        <v>15.5</v>
      </c>
      <c r="I288" s="166"/>
      <c r="L288" s="162"/>
      <c r="M288" s="167"/>
      <c r="N288" s="168"/>
      <c r="O288" s="168"/>
      <c r="P288" s="168"/>
      <c r="Q288" s="168"/>
      <c r="R288" s="168"/>
      <c r="S288" s="168"/>
      <c r="T288" s="169"/>
      <c r="AT288" s="163" t="s">
        <v>142</v>
      </c>
      <c r="AU288" s="163" t="s">
        <v>87</v>
      </c>
      <c r="AV288" s="12" t="s">
        <v>87</v>
      </c>
      <c r="AW288" s="12" t="s">
        <v>41</v>
      </c>
      <c r="AX288" s="12" t="s">
        <v>79</v>
      </c>
      <c r="AY288" s="163" t="s">
        <v>128</v>
      </c>
    </row>
    <row r="289" spans="2:51" s="11" customFormat="1">
      <c r="B289" s="155"/>
      <c r="D289" s="152" t="s">
        <v>142</v>
      </c>
      <c r="E289" s="156" t="s">
        <v>3</v>
      </c>
      <c r="F289" s="157" t="s">
        <v>532</v>
      </c>
      <c r="H289" s="156" t="s">
        <v>3</v>
      </c>
      <c r="I289" s="158"/>
      <c r="L289" s="155"/>
      <c r="M289" s="159"/>
      <c r="N289" s="160"/>
      <c r="O289" s="160"/>
      <c r="P289" s="160"/>
      <c r="Q289" s="160"/>
      <c r="R289" s="160"/>
      <c r="S289" s="160"/>
      <c r="T289" s="161"/>
      <c r="AT289" s="156" t="s">
        <v>142</v>
      </c>
      <c r="AU289" s="156" t="s">
        <v>87</v>
      </c>
      <c r="AV289" s="11" t="s">
        <v>22</v>
      </c>
      <c r="AW289" s="11" t="s">
        <v>41</v>
      </c>
      <c r="AX289" s="11" t="s">
        <v>79</v>
      </c>
      <c r="AY289" s="156" t="s">
        <v>128</v>
      </c>
    </row>
    <row r="290" spans="2:51" s="11" customFormat="1">
      <c r="B290" s="155"/>
      <c r="D290" s="152" t="s">
        <v>142</v>
      </c>
      <c r="E290" s="156" t="s">
        <v>3</v>
      </c>
      <c r="F290" s="157" t="s">
        <v>444</v>
      </c>
      <c r="H290" s="156" t="s">
        <v>3</v>
      </c>
      <c r="I290" s="158"/>
      <c r="L290" s="155"/>
      <c r="M290" s="159"/>
      <c r="N290" s="160"/>
      <c r="O290" s="160"/>
      <c r="P290" s="160"/>
      <c r="Q290" s="160"/>
      <c r="R290" s="160"/>
      <c r="S290" s="160"/>
      <c r="T290" s="161"/>
      <c r="AT290" s="156" t="s">
        <v>142</v>
      </c>
      <c r="AU290" s="156" t="s">
        <v>87</v>
      </c>
      <c r="AV290" s="11" t="s">
        <v>22</v>
      </c>
      <c r="AW290" s="11" t="s">
        <v>41</v>
      </c>
      <c r="AX290" s="11" t="s">
        <v>79</v>
      </c>
      <c r="AY290" s="156" t="s">
        <v>128</v>
      </c>
    </row>
    <row r="291" spans="2:51" s="11" customFormat="1">
      <c r="B291" s="155"/>
      <c r="D291" s="152" t="s">
        <v>142</v>
      </c>
      <c r="E291" s="156" t="s">
        <v>3</v>
      </c>
      <c r="F291" s="157" t="s">
        <v>533</v>
      </c>
      <c r="H291" s="156" t="s">
        <v>3</v>
      </c>
      <c r="I291" s="158"/>
      <c r="L291" s="155"/>
      <c r="M291" s="159"/>
      <c r="N291" s="160"/>
      <c r="O291" s="160"/>
      <c r="P291" s="160"/>
      <c r="Q291" s="160"/>
      <c r="R291" s="160"/>
      <c r="S291" s="160"/>
      <c r="T291" s="161"/>
      <c r="AT291" s="156" t="s">
        <v>142</v>
      </c>
      <c r="AU291" s="156" t="s">
        <v>87</v>
      </c>
      <c r="AV291" s="11" t="s">
        <v>22</v>
      </c>
      <c r="AW291" s="11" t="s">
        <v>41</v>
      </c>
      <c r="AX291" s="11" t="s">
        <v>79</v>
      </c>
      <c r="AY291" s="156" t="s">
        <v>128</v>
      </c>
    </row>
    <row r="292" spans="2:51" s="12" customFormat="1">
      <c r="B292" s="162"/>
      <c r="D292" s="152" t="s">
        <v>142</v>
      </c>
      <c r="E292" s="163" t="s">
        <v>3</v>
      </c>
      <c r="F292" s="164" t="s">
        <v>565</v>
      </c>
      <c r="H292" s="165">
        <v>11.9</v>
      </c>
      <c r="I292" s="166"/>
      <c r="L292" s="162"/>
      <c r="M292" s="167"/>
      <c r="N292" s="168"/>
      <c r="O292" s="168"/>
      <c r="P292" s="168"/>
      <c r="Q292" s="168"/>
      <c r="R292" s="168"/>
      <c r="S292" s="168"/>
      <c r="T292" s="169"/>
      <c r="AT292" s="163" t="s">
        <v>142</v>
      </c>
      <c r="AU292" s="163" t="s">
        <v>87</v>
      </c>
      <c r="AV292" s="12" t="s">
        <v>87</v>
      </c>
      <c r="AW292" s="12" t="s">
        <v>41</v>
      </c>
      <c r="AX292" s="12" t="s">
        <v>79</v>
      </c>
      <c r="AY292" s="163" t="s">
        <v>128</v>
      </c>
    </row>
    <row r="293" spans="2:51" s="11" customFormat="1">
      <c r="B293" s="155"/>
      <c r="D293" s="152" t="s">
        <v>142</v>
      </c>
      <c r="E293" s="156" t="s">
        <v>3</v>
      </c>
      <c r="F293" s="157" t="s">
        <v>535</v>
      </c>
      <c r="H293" s="156" t="s">
        <v>3</v>
      </c>
      <c r="I293" s="158"/>
      <c r="L293" s="155"/>
      <c r="M293" s="159"/>
      <c r="N293" s="160"/>
      <c r="O293" s="160"/>
      <c r="P293" s="160"/>
      <c r="Q293" s="160"/>
      <c r="R293" s="160"/>
      <c r="S293" s="160"/>
      <c r="T293" s="161"/>
      <c r="AT293" s="156" t="s">
        <v>142</v>
      </c>
      <c r="AU293" s="156" t="s">
        <v>87</v>
      </c>
      <c r="AV293" s="11" t="s">
        <v>22</v>
      </c>
      <c r="AW293" s="11" t="s">
        <v>41</v>
      </c>
      <c r="AX293" s="11" t="s">
        <v>79</v>
      </c>
      <c r="AY293" s="156" t="s">
        <v>128</v>
      </c>
    </row>
    <row r="294" spans="2:51" s="12" customFormat="1">
      <c r="B294" s="162"/>
      <c r="D294" s="152" t="s">
        <v>142</v>
      </c>
      <c r="E294" s="163" t="s">
        <v>3</v>
      </c>
      <c r="F294" s="164" t="s">
        <v>566</v>
      </c>
      <c r="H294" s="165">
        <v>17.7</v>
      </c>
      <c r="I294" s="166"/>
      <c r="L294" s="162"/>
      <c r="M294" s="167"/>
      <c r="N294" s="168"/>
      <c r="O294" s="168"/>
      <c r="P294" s="168"/>
      <c r="Q294" s="168"/>
      <c r="R294" s="168"/>
      <c r="S294" s="168"/>
      <c r="T294" s="169"/>
      <c r="AT294" s="163" t="s">
        <v>142</v>
      </c>
      <c r="AU294" s="163" t="s">
        <v>87</v>
      </c>
      <c r="AV294" s="12" t="s">
        <v>87</v>
      </c>
      <c r="AW294" s="12" t="s">
        <v>41</v>
      </c>
      <c r="AX294" s="12" t="s">
        <v>79</v>
      </c>
      <c r="AY294" s="163" t="s">
        <v>128</v>
      </c>
    </row>
    <row r="295" spans="2:51" s="11" customFormat="1">
      <c r="B295" s="155"/>
      <c r="D295" s="152" t="s">
        <v>142</v>
      </c>
      <c r="E295" s="156" t="s">
        <v>3</v>
      </c>
      <c r="F295" s="157" t="s">
        <v>537</v>
      </c>
      <c r="H295" s="156" t="s">
        <v>3</v>
      </c>
      <c r="I295" s="158"/>
      <c r="L295" s="155"/>
      <c r="M295" s="159"/>
      <c r="N295" s="160"/>
      <c r="O295" s="160"/>
      <c r="P295" s="160"/>
      <c r="Q295" s="160"/>
      <c r="R295" s="160"/>
      <c r="S295" s="160"/>
      <c r="T295" s="161"/>
      <c r="AT295" s="156" t="s">
        <v>142</v>
      </c>
      <c r="AU295" s="156" t="s">
        <v>87</v>
      </c>
      <c r="AV295" s="11" t="s">
        <v>22</v>
      </c>
      <c r="AW295" s="11" t="s">
        <v>41</v>
      </c>
      <c r="AX295" s="11" t="s">
        <v>79</v>
      </c>
      <c r="AY295" s="156" t="s">
        <v>128</v>
      </c>
    </row>
    <row r="296" spans="2:51" s="11" customFormat="1">
      <c r="B296" s="155"/>
      <c r="D296" s="152" t="s">
        <v>142</v>
      </c>
      <c r="E296" s="156" t="s">
        <v>3</v>
      </c>
      <c r="F296" s="157" t="s">
        <v>538</v>
      </c>
      <c r="H296" s="156" t="s">
        <v>3</v>
      </c>
      <c r="I296" s="158"/>
      <c r="L296" s="155"/>
      <c r="M296" s="159"/>
      <c r="N296" s="160"/>
      <c r="O296" s="160"/>
      <c r="P296" s="160"/>
      <c r="Q296" s="160"/>
      <c r="R296" s="160"/>
      <c r="S296" s="160"/>
      <c r="T296" s="161"/>
      <c r="AT296" s="156" t="s">
        <v>142</v>
      </c>
      <c r="AU296" s="156" t="s">
        <v>87</v>
      </c>
      <c r="AV296" s="11" t="s">
        <v>22</v>
      </c>
      <c r="AW296" s="11" t="s">
        <v>41</v>
      </c>
      <c r="AX296" s="11" t="s">
        <v>79</v>
      </c>
      <c r="AY296" s="156" t="s">
        <v>128</v>
      </c>
    </row>
    <row r="297" spans="2:51" s="11" customFormat="1">
      <c r="B297" s="155"/>
      <c r="D297" s="152" t="s">
        <v>142</v>
      </c>
      <c r="E297" s="156" t="s">
        <v>3</v>
      </c>
      <c r="F297" s="157" t="s">
        <v>539</v>
      </c>
      <c r="H297" s="156" t="s">
        <v>3</v>
      </c>
      <c r="I297" s="158"/>
      <c r="L297" s="155"/>
      <c r="M297" s="159"/>
      <c r="N297" s="160"/>
      <c r="O297" s="160"/>
      <c r="P297" s="160"/>
      <c r="Q297" s="160"/>
      <c r="R297" s="160"/>
      <c r="S297" s="160"/>
      <c r="T297" s="161"/>
      <c r="AT297" s="156" t="s">
        <v>142</v>
      </c>
      <c r="AU297" s="156" t="s">
        <v>87</v>
      </c>
      <c r="AV297" s="11" t="s">
        <v>22</v>
      </c>
      <c r="AW297" s="11" t="s">
        <v>41</v>
      </c>
      <c r="AX297" s="11" t="s">
        <v>79</v>
      </c>
      <c r="AY297" s="156" t="s">
        <v>128</v>
      </c>
    </row>
    <row r="298" spans="2:51" s="12" customFormat="1">
      <c r="B298" s="162"/>
      <c r="D298" s="152" t="s">
        <v>142</v>
      </c>
      <c r="E298" s="163" t="s">
        <v>3</v>
      </c>
      <c r="F298" s="164" t="s">
        <v>255</v>
      </c>
      <c r="H298" s="165">
        <v>15</v>
      </c>
      <c r="I298" s="166"/>
      <c r="L298" s="162"/>
      <c r="M298" s="167"/>
      <c r="N298" s="168"/>
      <c r="O298" s="168"/>
      <c r="P298" s="168"/>
      <c r="Q298" s="168"/>
      <c r="R298" s="168"/>
      <c r="S298" s="168"/>
      <c r="T298" s="169"/>
      <c r="AT298" s="163" t="s">
        <v>142</v>
      </c>
      <c r="AU298" s="163" t="s">
        <v>87</v>
      </c>
      <c r="AV298" s="12" t="s">
        <v>87</v>
      </c>
      <c r="AW298" s="12" t="s">
        <v>41</v>
      </c>
      <c r="AX298" s="12" t="s">
        <v>79</v>
      </c>
      <c r="AY298" s="163" t="s">
        <v>128</v>
      </c>
    </row>
    <row r="299" spans="2:51" s="11" customFormat="1">
      <c r="B299" s="155"/>
      <c r="D299" s="152" t="s">
        <v>142</v>
      </c>
      <c r="E299" s="156" t="s">
        <v>3</v>
      </c>
      <c r="F299" s="157" t="s">
        <v>540</v>
      </c>
      <c r="H299" s="156" t="s">
        <v>3</v>
      </c>
      <c r="I299" s="158"/>
      <c r="L299" s="155"/>
      <c r="M299" s="159"/>
      <c r="N299" s="160"/>
      <c r="O299" s="160"/>
      <c r="P299" s="160"/>
      <c r="Q299" s="160"/>
      <c r="R299" s="160"/>
      <c r="S299" s="160"/>
      <c r="T299" s="161"/>
      <c r="AT299" s="156" t="s">
        <v>142</v>
      </c>
      <c r="AU299" s="156" t="s">
        <v>87</v>
      </c>
      <c r="AV299" s="11" t="s">
        <v>22</v>
      </c>
      <c r="AW299" s="11" t="s">
        <v>41</v>
      </c>
      <c r="AX299" s="11" t="s">
        <v>79</v>
      </c>
      <c r="AY299" s="156" t="s">
        <v>128</v>
      </c>
    </row>
    <row r="300" spans="2:51" s="12" customFormat="1">
      <c r="B300" s="162"/>
      <c r="D300" s="152" t="s">
        <v>142</v>
      </c>
      <c r="E300" s="163" t="s">
        <v>3</v>
      </c>
      <c r="F300" s="164" t="s">
        <v>566</v>
      </c>
      <c r="H300" s="165">
        <v>17.7</v>
      </c>
      <c r="I300" s="166"/>
      <c r="L300" s="162"/>
      <c r="M300" s="167"/>
      <c r="N300" s="168"/>
      <c r="O300" s="168"/>
      <c r="P300" s="168"/>
      <c r="Q300" s="168"/>
      <c r="R300" s="168"/>
      <c r="S300" s="168"/>
      <c r="T300" s="169"/>
      <c r="AT300" s="163" t="s">
        <v>142</v>
      </c>
      <c r="AU300" s="163" t="s">
        <v>87</v>
      </c>
      <c r="AV300" s="12" t="s">
        <v>87</v>
      </c>
      <c r="AW300" s="12" t="s">
        <v>41</v>
      </c>
      <c r="AX300" s="12" t="s">
        <v>79</v>
      </c>
      <c r="AY300" s="163" t="s">
        <v>128</v>
      </c>
    </row>
    <row r="301" spans="2:51" s="11" customFormat="1">
      <c r="B301" s="155"/>
      <c r="D301" s="152" t="s">
        <v>142</v>
      </c>
      <c r="E301" s="156" t="s">
        <v>3</v>
      </c>
      <c r="F301" s="157" t="s">
        <v>541</v>
      </c>
      <c r="H301" s="156" t="s">
        <v>3</v>
      </c>
      <c r="I301" s="158"/>
      <c r="L301" s="155"/>
      <c r="M301" s="159"/>
      <c r="N301" s="160"/>
      <c r="O301" s="160"/>
      <c r="P301" s="160"/>
      <c r="Q301" s="160"/>
      <c r="R301" s="160"/>
      <c r="S301" s="160"/>
      <c r="T301" s="161"/>
      <c r="AT301" s="156" t="s">
        <v>142</v>
      </c>
      <c r="AU301" s="156" t="s">
        <v>87</v>
      </c>
      <c r="AV301" s="11" t="s">
        <v>22</v>
      </c>
      <c r="AW301" s="11" t="s">
        <v>41</v>
      </c>
      <c r="AX301" s="11" t="s">
        <v>79</v>
      </c>
      <c r="AY301" s="156" t="s">
        <v>128</v>
      </c>
    </row>
    <row r="302" spans="2:51" s="12" customFormat="1">
      <c r="B302" s="162"/>
      <c r="D302" s="152" t="s">
        <v>142</v>
      </c>
      <c r="E302" s="163" t="s">
        <v>3</v>
      </c>
      <c r="F302" s="164" t="s">
        <v>567</v>
      </c>
      <c r="H302" s="165">
        <v>21.8</v>
      </c>
      <c r="I302" s="166"/>
      <c r="L302" s="162"/>
      <c r="M302" s="167"/>
      <c r="N302" s="168"/>
      <c r="O302" s="168"/>
      <c r="P302" s="168"/>
      <c r="Q302" s="168"/>
      <c r="R302" s="168"/>
      <c r="S302" s="168"/>
      <c r="T302" s="169"/>
      <c r="AT302" s="163" t="s">
        <v>142</v>
      </c>
      <c r="AU302" s="163" t="s">
        <v>87</v>
      </c>
      <c r="AV302" s="12" t="s">
        <v>87</v>
      </c>
      <c r="AW302" s="12" t="s">
        <v>41</v>
      </c>
      <c r="AX302" s="12" t="s">
        <v>79</v>
      </c>
      <c r="AY302" s="163" t="s">
        <v>128</v>
      </c>
    </row>
    <row r="303" spans="2:51" s="11" customFormat="1">
      <c r="B303" s="155"/>
      <c r="D303" s="152" t="s">
        <v>142</v>
      </c>
      <c r="E303" s="156" t="s">
        <v>3</v>
      </c>
      <c r="F303" s="157" t="s">
        <v>542</v>
      </c>
      <c r="H303" s="156" t="s">
        <v>3</v>
      </c>
      <c r="I303" s="158"/>
      <c r="L303" s="155"/>
      <c r="M303" s="159"/>
      <c r="N303" s="160"/>
      <c r="O303" s="160"/>
      <c r="P303" s="160"/>
      <c r="Q303" s="160"/>
      <c r="R303" s="160"/>
      <c r="S303" s="160"/>
      <c r="T303" s="161"/>
      <c r="AT303" s="156" t="s">
        <v>142</v>
      </c>
      <c r="AU303" s="156" t="s">
        <v>87</v>
      </c>
      <c r="AV303" s="11" t="s">
        <v>22</v>
      </c>
      <c r="AW303" s="11" t="s">
        <v>41</v>
      </c>
      <c r="AX303" s="11" t="s">
        <v>79</v>
      </c>
      <c r="AY303" s="156" t="s">
        <v>128</v>
      </c>
    </row>
    <row r="304" spans="2:51" s="12" customFormat="1">
      <c r="B304" s="162"/>
      <c r="D304" s="152" t="s">
        <v>142</v>
      </c>
      <c r="E304" s="163" t="s">
        <v>3</v>
      </c>
      <c r="F304" s="164" t="s">
        <v>568</v>
      </c>
      <c r="H304" s="165">
        <v>23</v>
      </c>
      <c r="I304" s="166"/>
      <c r="L304" s="162"/>
      <c r="M304" s="167"/>
      <c r="N304" s="168"/>
      <c r="O304" s="168"/>
      <c r="P304" s="168"/>
      <c r="Q304" s="168"/>
      <c r="R304" s="168"/>
      <c r="S304" s="168"/>
      <c r="T304" s="169"/>
      <c r="AT304" s="163" t="s">
        <v>142</v>
      </c>
      <c r="AU304" s="163" t="s">
        <v>87</v>
      </c>
      <c r="AV304" s="12" t="s">
        <v>87</v>
      </c>
      <c r="AW304" s="12" t="s">
        <v>41</v>
      </c>
      <c r="AX304" s="12" t="s">
        <v>79</v>
      </c>
      <c r="AY304" s="163" t="s">
        <v>128</v>
      </c>
    </row>
    <row r="305" spans="2:65" s="11" customFormat="1">
      <c r="B305" s="155"/>
      <c r="D305" s="152" t="s">
        <v>142</v>
      </c>
      <c r="E305" s="156" t="s">
        <v>3</v>
      </c>
      <c r="F305" s="157" t="s">
        <v>543</v>
      </c>
      <c r="H305" s="156" t="s">
        <v>3</v>
      </c>
      <c r="I305" s="158"/>
      <c r="L305" s="155"/>
      <c r="M305" s="159"/>
      <c r="N305" s="160"/>
      <c r="O305" s="160"/>
      <c r="P305" s="160"/>
      <c r="Q305" s="160"/>
      <c r="R305" s="160"/>
      <c r="S305" s="160"/>
      <c r="T305" s="161"/>
      <c r="AT305" s="156" t="s">
        <v>142</v>
      </c>
      <c r="AU305" s="156" t="s">
        <v>87</v>
      </c>
      <c r="AV305" s="11" t="s">
        <v>22</v>
      </c>
      <c r="AW305" s="11" t="s">
        <v>41</v>
      </c>
      <c r="AX305" s="11" t="s">
        <v>79</v>
      </c>
      <c r="AY305" s="156" t="s">
        <v>128</v>
      </c>
    </row>
    <row r="306" spans="2:65" s="12" customFormat="1">
      <c r="B306" s="162"/>
      <c r="D306" s="152" t="s">
        <v>142</v>
      </c>
      <c r="E306" s="163" t="s">
        <v>3</v>
      </c>
      <c r="F306" s="164" t="s">
        <v>569</v>
      </c>
      <c r="H306" s="165">
        <v>18.7</v>
      </c>
      <c r="I306" s="166"/>
      <c r="L306" s="162"/>
      <c r="M306" s="167"/>
      <c r="N306" s="168"/>
      <c r="O306" s="168"/>
      <c r="P306" s="168"/>
      <c r="Q306" s="168"/>
      <c r="R306" s="168"/>
      <c r="S306" s="168"/>
      <c r="T306" s="169"/>
      <c r="AT306" s="163" t="s">
        <v>142</v>
      </c>
      <c r="AU306" s="163" t="s">
        <v>87</v>
      </c>
      <c r="AV306" s="12" t="s">
        <v>87</v>
      </c>
      <c r="AW306" s="12" t="s">
        <v>41</v>
      </c>
      <c r="AX306" s="12" t="s">
        <v>79</v>
      </c>
      <c r="AY306" s="163" t="s">
        <v>128</v>
      </c>
    </row>
    <row r="307" spans="2:65" s="13" customFormat="1">
      <c r="B307" s="170"/>
      <c r="D307" s="152" t="s">
        <v>142</v>
      </c>
      <c r="E307" s="171" t="s">
        <v>3</v>
      </c>
      <c r="F307" s="172" t="s">
        <v>145</v>
      </c>
      <c r="H307" s="173">
        <v>141.29999999999998</v>
      </c>
      <c r="I307" s="174"/>
      <c r="L307" s="170"/>
      <c r="M307" s="175"/>
      <c r="N307" s="176"/>
      <c r="O307" s="176"/>
      <c r="P307" s="176"/>
      <c r="Q307" s="176"/>
      <c r="R307" s="176"/>
      <c r="S307" s="176"/>
      <c r="T307" s="177"/>
      <c r="AT307" s="171" t="s">
        <v>142</v>
      </c>
      <c r="AU307" s="171" t="s">
        <v>87</v>
      </c>
      <c r="AV307" s="13" t="s">
        <v>93</v>
      </c>
      <c r="AW307" s="13" t="s">
        <v>41</v>
      </c>
      <c r="AX307" s="13" t="s">
        <v>22</v>
      </c>
      <c r="AY307" s="171" t="s">
        <v>128</v>
      </c>
    </row>
    <row r="308" spans="2:65" s="1" customFormat="1" ht="16.5" customHeight="1">
      <c r="B308" s="139"/>
      <c r="C308" s="140" t="s">
        <v>302</v>
      </c>
      <c r="D308" s="140" t="s">
        <v>131</v>
      </c>
      <c r="E308" s="141" t="s">
        <v>303</v>
      </c>
      <c r="F308" s="142" t="s">
        <v>304</v>
      </c>
      <c r="G308" s="143" t="s">
        <v>250</v>
      </c>
      <c r="H308" s="144">
        <v>141.30000000000001</v>
      </c>
      <c r="I308" s="145"/>
      <c r="J308" s="146">
        <f>ROUND(I308*H308,2)</f>
        <v>0</v>
      </c>
      <c r="K308" s="142" t="s">
        <v>135</v>
      </c>
      <c r="L308" s="31"/>
      <c r="M308" s="147" t="s">
        <v>3</v>
      </c>
      <c r="N308" s="148" t="s">
        <v>50</v>
      </c>
      <c r="O308" s="50"/>
      <c r="P308" s="149">
        <f>O308*H308</f>
        <v>0</v>
      </c>
      <c r="Q308" s="149">
        <v>0</v>
      </c>
      <c r="R308" s="149">
        <f>Q308*H308</f>
        <v>0</v>
      </c>
      <c r="S308" s="149">
        <v>0</v>
      </c>
      <c r="T308" s="150">
        <f>S308*H308</f>
        <v>0</v>
      </c>
      <c r="AR308" s="17" t="s">
        <v>168</v>
      </c>
      <c r="AT308" s="17" t="s">
        <v>131</v>
      </c>
      <c r="AU308" s="17" t="s">
        <v>87</v>
      </c>
      <c r="AY308" s="17" t="s">
        <v>128</v>
      </c>
      <c r="BE308" s="151">
        <f>IF(N308="základní",J308,0)</f>
        <v>0</v>
      </c>
      <c r="BF308" s="151">
        <f>IF(N308="snížená",J308,0)</f>
        <v>0</v>
      </c>
      <c r="BG308" s="151">
        <f>IF(N308="zákl. přenesená",J308,0)</f>
        <v>0</v>
      </c>
      <c r="BH308" s="151">
        <f>IF(N308="sníž. přenesená",J308,0)</f>
        <v>0</v>
      </c>
      <c r="BI308" s="151">
        <f>IF(N308="nulová",J308,0)</f>
        <v>0</v>
      </c>
      <c r="BJ308" s="17" t="s">
        <v>22</v>
      </c>
      <c r="BK308" s="151">
        <f>ROUND(I308*H308,2)</f>
        <v>0</v>
      </c>
      <c r="BL308" s="17" t="s">
        <v>168</v>
      </c>
      <c r="BM308" s="17" t="s">
        <v>575</v>
      </c>
    </row>
    <row r="309" spans="2:65" s="1" customFormat="1" ht="57.6">
      <c r="B309" s="31"/>
      <c r="D309" s="152" t="s">
        <v>137</v>
      </c>
      <c r="F309" s="153" t="s">
        <v>306</v>
      </c>
      <c r="I309" s="85"/>
      <c r="L309" s="31"/>
      <c r="M309" s="154"/>
      <c r="N309" s="50"/>
      <c r="O309" s="50"/>
      <c r="P309" s="50"/>
      <c r="Q309" s="50"/>
      <c r="R309" s="50"/>
      <c r="S309" s="50"/>
      <c r="T309" s="51"/>
      <c r="AT309" s="17" t="s">
        <v>137</v>
      </c>
      <c r="AU309" s="17" t="s">
        <v>87</v>
      </c>
    </row>
    <row r="310" spans="2:65" s="11" customFormat="1">
      <c r="B310" s="155"/>
      <c r="D310" s="152" t="s">
        <v>142</v>
      </c>
      <c r="E310" s="156" t="s">
        <v>3</v>
      </c>
      <c r="F310" s="157" t="s">
        <v>530</v>
      </c>
      <c r="H310" s="156" t="s">
        <v>3</v>
      </c>
      <c r="I310" s="158"/>
      <c r="L310" s="155"/>
      <c r="M310" s="159"/>
      <c r="N310" s="160"/>
      <c r="O310" s="160"/>
      <c r="P310" s="160"/>
      <c r="Q310" s="160"/>
      <c r="R310" s="160"/>
      <c r="S310" s="160"/>
      <c r="T310" s="161"/>
      <c r="AT310" s="156" t="s">
        <v>142</v>
      </c>
      <c r="AU310" s="156" t="s">
        <v>87</v>
      </c>
      <c r="AV310" s="11" t="s">
        <v>22</v>
      </c>
      <c r="AW310" s="11" t="s">
        <v>41</v>
      </c>
      <c r="AX310" s="11" t="s">
        <v>79</v>
      </c>
      <c r="AY310" s="156" t="s">
        <v>128</v>
      </c>
    </row>
    <row r="311" spans="2:65" s="11" customFormat="1">
      <c r="B311" s="155"/>
      <c r="D311" s="152" t="s">
        <v>142</v>
      </c>
      <c r="E311" s="156" t="s">
        <v>3</v>
      </c>
      <c r="F311" s="157" t="s">
        <v>442</v>
      </c>
      <c r="H311" s="156" t="s">
        <v>3</v>
      </c>
      <c r="I311" s="158"/>
      <c r="L311" s="155"/>
      <c r="M311" s="159"/>
      <c r="N311" s="160"/>
      <c r="O311" s="160"/>
      <c r="P311" s="160"/>
      <c r="Q311" s="160"/>
      <c r="R311" s="160"/>
      <c r="S311" s="160"/>
      <c r="T311" s="161"/>
      <c r="AT311" s="156" t="s">
        <v>142</v>
      </c>
      <c r="AU311" s="156" t="s">
        <v>87</v>
      </c>
      <c r="AV311" s="11" t="s">
        <v>22</v>
      </c>
      <c r="AW311" s="11" t="s">
        <v>41</v>
      </c>
      <c r="AX311" s="11" t="s">
        <v>79</v>
      </c>
      <c r="AY311" s="156" t="s">
        <v>128</v>
      </c>
    </row>
    <row r="312" spans="2:65" s="11" customFormat="1">
      <c r="B312" s="155"/>
      <c r="D312" s="152" t="s">
        <v>142</v>
      </c>
      <c r="E312" s="156" t="s">
        <v>3</v>
      </c>
      <c r="F312" s="157" t="s">
        <v>531</v>
      </c>
      <c r="H312" s="156" t="s">
        <v>3</v>
      </c>
      <c r="I312" s="158"/>
      <c r="L312" s="155"/>
      <c r="M312" s="159"/>
      <c r="N312" s="160"/>
      <c r="O312" s="160"/>
      <c r="P312" s="160"/>
      <c r="Q312" s="160"/>
      <c r="R312" s="160"/>
      <c r="S312" s="160"/>
      <c r="T312" s="161"/>
      <c r="AT312" s="156" t="s">
        <v>142</v>
      </c>
      <c r="AU312" s="156" t="s">
        <v>87</v>
      </c>
      <c r="AV312" s="11" t="s">
        <v>22</v>
      </c>
      <c r="AW312" s="11" t="s">
        <v>41</v>
      </c>
      <c r="AX312" s="11" t="s">
        <v>79</v>
      </c>
      <c r="AY312" s="156" t="s">
        <v>128</v>
      </c>
    </row>
    <row r="313" spans="2:65" s="12" customFormat="1">
      <c r="B313" s="162"/>
      <c r="D313" s="152" t="s">
        <v>142</v>
      </c>
      <c r="E313" s="163" t="s">
        <v>3</v>
      </c>
      <c r="F313" s="164" t="s">
        <v>257</v>
      </c>
      <c r="H313" s="165">
        <v>15.5</v>
      </c>
      <c r="I313" s="166"/>
      <c r="L313" s="162"/>
      <c r="M313" s="167"/>
      <c r="N313" s="168"/>
      <c r="O313" s="168"/>
      <c r="P313" s="168"/>
      <c r="Q313" s="168"/>
      <c r="R313" s="168"/>
      <c r="S313" s="168"/>
      <c r="T313" s="169"/>
      <c r="AT313" s="163" t="s">
        <v>142</v>
      </c>
      <c r="AU313" s="163" t="s">
        <v>87</v>
      </c>
      <c r="AV313" s="12" t="s">
        <v>87</v>
      </c>
      <c r="AW313" s="12" t="s">
        <v>41</v>
      </c>
      <c r="AX313" s="12" t="s">
        <v>79</v>
      </c>
      <c r="AY313" s="163" t="s">
        <v>128</v>
      </c>
    </row>
    <row r="314" spans="2:65" s="11" customFormat="1">
      <c r="B314" s="155"/>
      <c r="D314" s="152" t="s">
        <v>142</v>
      </c>
      <c r="E314" s="156" t="s">
        <v>3</v>
      </c>
      <c r="F314" s="157" t="s">
        <v>532</v>
      </c>
      <c r="H314" s="156" t="s">
        <v>3</v>
      </c>
      <c r="I314" s="158"/>
      <c r="L314" s="155"/>
      <c r="M314" s="159"/>
      <c r="N314" s="160"/>
      <c r="O314" s="160"/>
      <c r="P314" s="160"/>
      <c r="Q314" s="160"/>
      <c r="R314" s="160"/>
      <c r="S314" s="160"/>
      <c r="T314" s="161"/>
      <c r="AT314" s="156" t="s">
        <v>142</v>
      </c>
      <c r="AU314" s="156" t="s">
        <v>87</v>
      </c>
      <c r="AV314" s="11" t="s">
        <v>22</v>
      </c>
      <c r="AW314" s="11" t="s">
        <v>41</v>
      </c>
      <c r="AX314" s="11" t="s">
        <v>79</v>
      </c>
      <c r="AY314" s="156" t="s">
        <v>128</v>
      </c>
    </row>
    <row r="315" spans="2:65" s="11" customFormat="1">
      <c r="B315" s="155"/>
      <c r="D315" s="152" t="s">
        <v>142</v>
      </c>
      <c r="E315" s="156" t="s">
        <v>3</v>
      </c>
      <c r="F315" s="157" t="s">
        <v>444</v>
      </c>
      <c r="H315" s="156" t="s">
        <v>3</v>
      </c>
      <c r="I315" s="158"/>
      <c r="L315" s="155"/>
      <c r="M315" s="159"/>
      <c r="N315" s="160"/>
      <c r="O315" s="160"/>
      <c r="P315" s="160"/>
      <c r="Q315" s="160"/>
      <c r="R315" s="160"/>
      <c r="S315" s="160"/>
      <c r="T315" s="161"/>
      <c r="AT315" s="156" t="s">
        <v>142</v>
      </c>
      <c r="AU315" s="156" t="s">
        <v>87</v>
      </c>
      <c r="AV315" s="11" t="s">
        <v>22</v>
      </c>
      <c r="AW315" s="11" t="s">
        <v>41</v>
      </c>
      <c r="AX315" s="11" t="s">
        <v>79</v>
      </c>
      <c r="AY315" s="156" t="s">
        <v>128</v>
      </c>
    </row>
    <row r="316" spans="2:65" s="11" customFormat="1">
      <c r="B316" s="155"/>
      <c r="D316" s="152" t="s">
        <v>142</v>
      </c>
      <c r="E316" s="156" t="s">
        <v>3</v>
      </c>
      <c r="F316" s="157" t="s">
        <v>533</v>
      </c>
      <c r="H316" s="156" t="s">
        <v>3</v>
      </c>
      <c r="I316" s="158"/>
      <c r="L316" s="155"/>
      <c r="M316" s="159"/>
      <c r="N316" s="160"/>
      <c r="O316" s="160"/>
      <c r="P316" s="160"/>
      <c r="Q316" s="160"/>
      <c r="R316" s="160"/>
      <c r="S316" s="160"/>
      <c r="T316" s="161"/>
      <c r="AT316" s="156" t="s">
        <v>142</v>
      </c>
      <c r="AU316" s="156" t="s">
        <v>87</v>
      </c>
      <c r="AV316" s="11" t="s">
        <v>22</v>
      </c>
      <c r="AW316" s="11" t="s">
        <v>41</v>
      </c>
      <c r="AX316" s="11" t="s">
        <v>79</v>
      </c>
      <c r="AY316" s="156" t="s">
        <v>128</v>
      </c>
    </row>
    <row r="317" spans="2:65" s="12" customFormat="1">
      <c r="B317" s="162"/>
      <c r="D317" s="152" t="s">
        <v>142</v>
      </c>
      <c r="E317" s="163" t="s">
        <v>3</v>
      </c>
      <c r="F317" s="164" t="s">
        <v>565</v>
      </c>
      <c r="H317" s="165">
        <v>11.9</v>
      </c>
      <c r="I317" s="166"/>
      <c r="L317" s="162"/>
      <c r="M317" s="167"/>
      <c r="N317" s="168"/>
      <c r="O317" s="168"/>
      <c r="P317" s="168"/>
      <c r="Q317" s="168"/>
      <c r="R317" s="168"/>
      <c r="S317" s="168"/>
      <c r="T317" s="169"/>
      <c r="AT317" s="163" t="s">
        <v>142</v>
      </c>
      <c r="AU317" s="163" t="s">
        <v>87</v>
      </c>
      <c r="AV317" s="12" t="s">
        <v>87</v>
      </c>
      <c r="AW317" s="12" t="s">
        <v>41</v>
      </c>
      <c r="AX317" s="12" t="s">
        <v>79</v>
      </c>
      <c r="AY317" s="163" t="s">
        <v>128</v>
      </c>
    </row>
    <row r="318" spans="2:65" s="11" customFormat="1">
      <c r="B318" s="155"/>
      <c r="D318" s="152" t="s">
        <v>142</v>
      </c>
      <c r="E318" s="156" t="s">
        <v>3</v>
      </c>
      <c r="F318" s="157" t="s">
        <v>535</v>
      </c>
      <c r="H318" s="156" t="s">
        <v>3</v>
      </c>
      <c r="I318" s="158"/>
      <c r="L318" s="155"/>
      <c r="M318" s="159"/>
      <c r="N318" s="160"/>
      <c r="O318" s="160"/>
      <c r="P318" s="160"/>
      <c r="Q318" s="160"/>
      <c r="R318" s="160"/>
      <c r="S318" s="160"/>
      <c r="T318" s="161"/>
      <c r="AT318" s="156" t="s">
        <v>142</v>
      </c>
      <c r="AU318" s="156" t="s">
        <v>87</v>
      </c>
      <c r="AV318" s="11" t="s">
        <v>22</v>
      </c>
      <c r="AW318" s="11" t="s">
        <v>41</v>
      </c>
      <c r="AX318" s="11" t="s">
        <v>79</v>
      </c>
      <c r="AY318" s="156" t="s">
        <v>128</v>
      </c>
    </row>
    <row r="319" spans="2:65" s="12" customFormat="1">
      <c r="B319" s="162"/>
      <c r="D319" s="152" t="s">
        <v>142</v>
      </c>
      <c r="E319" s="163" t="s">
        <v>3</v>
      </c>
      <c r="F319" s="164" t="s">
        <v>566</v>
      </c>
      <c r="H319" s="165">
        <v>17.7</v>
      </c>
      <c r="I319" s="166"/>
      <c r="L319" s="162"/>
      <c r="M319" s="167"/>
      <c r="N319" s="168"/>
      <c r="O319" s="168"/>
      <c r="P319" s="168"/>
      <c r="Q319" s="168"/>
      <c r="R319" s="168"/>
      <c r="S319" s="168"/>
      <c r="T319" s="169"/>
      <c r="AT319" s="163" t="s">
        <v>142</v>
      </c>
      <c r="AU319" s="163" t="s">
        <v>87</v>
      </c>
      <c r="AV319" s="12" t="s">
        <v>87</v>
      </c>
      <c r="AW319" s="12" t="s">
        <v>41</v>
      </c>
      <c r="AX319" s="12" t="s">
        <v>79</v>
      </c>
      <c r="AY319" s="163" t="s">
        <v>128</v>
      </c>
    </row>
    <row r="320" spans="2:65" s="11" customFormat="1">
      <c r="B320" s="155"/>
      <c r="D320" s="152" t="s">
        <v>142</v>
      </c>
      <c r="E320" s="156" t="s">
        <v>3</v>
      </c>
      <c r="F320" s="157" t="s">
        <v>537</v>
      </c>
      <c r="H320" s="156" t="s">
        <v>3</v>
      </c>
      <c r="I320" s="158"/>
      <c r="L320" s="155"/>
      <c r="M320" s="159"/>
      <c r="N320" s="160"/>
      <c r="O320" s="160"/>
      <c r="P320" s="160"/>
      <c r="Q320" s="160"/>
      <c r="R320" s="160"/>
      <c r="S320" s="160"/>
      <c r="T320" s="161"/>
      <c r="AT320" s="156" t="s">
        <v>142</v>
      </c>
      <c r="AU320" s="156" t="s">
        <v>87</v>
      </c>
      <c r="AV320" s="11" t="s">
        <v>22</v>
      </c>
      <c r="AW320" s="11" t="s">
        <v>41</v>
      </c>
      <c r="AX320" s="11" t="s">
        <v>79</v>
      </c>
      <c r="AY320" s="156" t="s">
        <v>128</v>
      </c>
    </row>
    <row r="321" spans="2:65" s="11" customFormat="1">
      <c r="B321" s="155"/>
      <c r="D321" s="152" t="s">
        <v>142</v>
      </c>
      <c r="E321" s="156" t="s">
        <v>3</v>
      </c>
      <c r="F321" s="157" t="s">
        <v>538</v>
      </c>
      <c r="H321" s="156" t="s">
        <v>3</v>
      </c>
      <c r="I321" s="158"/>
      <c r="L321" s="155"/>
      <c r="M321" s="159"/>
      <c r="N321" s="160"/>
      <c r="O321" s="160"/>
      <c r="P321" s="160"/>
      <c r="Q321" s="160"/>
      <c r="R321" s="160"/>
      <c r="S321" s="160"/>
      <c r="T321" s="161"/>
      <c r="AT321" s="156" t="s">
        <v>142</v>
      </c>
      <c r="AU321" s="156" t="s">
        <v>87</v>
      </c>
      <c r="AV321" s="11" t="s">
        <v>22</v>
      </c>
      <c r="AW321" s="11" t="s">
        <v>41</v>
      </c>
      <c r="AX321" s="11" t="s">
        <v>79</v>
      </c>
      <c r="AY321" s="156" t="s">
        <v>128</v>
      </c>
    </row>
    <row r="322" spans="2:65" s="11" customFormat="1">
      <c r="B322" s="155"/>
      <c r="D322" s="152" t="s">
        <v>142</v>
      </c>
      <c r="E322" s="156" t="s">
        <v>3</v>
      </c>
      <c r="F322" s="157" t="s">
        <v>539</v>
      </c>
      <c r="H322" s="156" t="s">
        <v>3</v>
      </c>
      <c r="I322" s="158"/>
      <c r="L322" s="155"/>
      <c r="M322" s="159"/>
      <c r="N322" s="160"/>
      <c r="O322" s="160"/>
      <c r="P322" s="160"/>
      <c r="Q322" s="160"/>
      <c r="R322" s="160"/>
      <c r="S322" s="160"/>
      <c r="T322" s="161"/>
      <c r="AT322" s="156" t="s">
        <v>142</v>
      </c>
      <c r="AU322" s="156" t="s">
        <v>87</v>
      </c>
      <c r="AV322" s="11" t="s">
        <v>22</v>
      </c>
      <c r="AW322" s="11" t="s">
        <v>41</v>
      </c>
      <c r="AX322" s="11" t="s">
        <v>79</v>
      </c>
      <c r="AY322" s="156" t="s">
        <v>128</v>
      </c>
    </row>
    <row r="323" spans="2:65" s="12" customFormat="1">
      <c r="B323" s="162"/>
      <c r="D323" s="152" t="s">
        <v>142</v>
      </c>
      <c r="E323" s="163" t="s">
        <v>3</v>
      </c>
      <c r="F323" s="164" t="s">
        <v>255</v>
      </c>
      <c r="H323" s="165">
        <v>15</v>
      </c>
      <c r="I323" s="166"/>
      <c r="L323" s="162"/>
      <c r="M323" s="167"/>
      <c r="N323" s="168"/>
      <c r="O323" s="168"/>
      <c r="P323" s="168"/>
      <c r="Q323" s="168"/>
      <c r="R323" s="168"/>
      <c r="S323" s="168"/>
      <c r="T323" s="169"/>
      <c r="AT323" s="163" t="s">
        <v>142</v>
      </c>
      <c r="AU323" s="163" t="s">
        <v>87</v>
      </c>
      <c r="AV323" s="12" t="s">
        <v>87</v>
      </c>
      <c r="AW323" s="12" t="s">
        <v>41</v>
      </c>
      <c r="AX323" s="12" t="s">
        <v>79</v>
      </c>
      <c r="AY323" s="163" t="s">
        <v>128</v>
      </c>
    </row>
    <row r="324" spans="2:65" s="11" customFormat="1">
      <c r="B324" s="155"/>
      <c r="D324" s="152" t="s">
        <v>142</v>
      </c>
      <c r="E324" s="156" t="s">
        <v>3</v>
      </c>
      <c r="F324" s="157" t="s">
        <v>540</v>
      </c>
      <c r="H324" s="156" t="s">
        <v>3</v>
      </c>
      <c r="I324" s="158"/>
      <c r="L324" s="155"/>
      <c r="M324" s="159"/>
      <c r="N324" s="160"/>
      <c r="O324" s="160"/>
      <c r="P324" s="160"/>
      <c r="Q324" s="160"/>
      <c r="R324" s="160"/>
      <c r="S324" s="160"/>
      <c r="T324" s="161"/>
      <c r="AT324" s="156" t="s">
        <v>142</v>
      </c>
      <c r="AU324" s="156" t="s">
        <v>87</v>
      </c>
      <c r="AV324" s="11" t="s">
        <v>22</v>
      </c>
      <c r="AW324" s="11" t="s">
        <v>41</v>
      </c>
      <c r="AX324" s="11" t="s">
        <v>79</v>
      </c>
      <c r="AY324" s="156" t="s">
        <v>128</v>
      </c>
    </row>
    <row r="325" spans="2:65" s="12" customFormat="1">
      <c r="B325" s="162"/>
      <c r="D325" s="152" t="s">
        <v>142</v>
      </c>
      <c r="E325" s="163" t="s">
        <v>3</v>
      </c>
      <c r="F325" s="164" t="s">
        <v>566</v>
      </c>
      <c r="H325" s="165">
        <v>17.7</v>
      </c>
      <c r="I325" s="166"/>
      <c r="L325" s="162"/>
      <c r="M325" s="167"/>
      <c r="N325" s="168"/>
      <c r="O325" s="168"/>
      <c r="P325" s="168"/>
      <c r="Q325" s="168"/>
      <c r="R325" s="168"/>
      <c r="S325" s="168"/>
      <c r="T325" s="169"/>
      <c r="AT325" s="163" t="s">
        <v>142</v>
      </c>
      <c r="AU325" s="163" t="s">
        <v>87</v>
      </c>
      <c r="AV325" s="12" t="s">
        <v>87</v>
      </c>
      <c r="AW325" s="12" t="s">
        <v>41</v>
      </c>
      <c r="AX325" s="12" t="s">
        <v>79</v>
      </c>
      <c r="AY325" s="163" t="s">
        <v>128</v>
      </c>
    </row>
    <row r="326" spans="2:65" s="11" customFormat="1">
      <c r="B326" s="155"/>
      <c r="D326" s="152" t="s">
        <v>142</v>
      </c>
      <c r="E326" s="156" t="s">
        <v>3</v>
      </c>
      <c r="F326" s="157" t="s">
        <v>541</v>
      </c>
      <c r="H326" s="156" t="s">
        <v>3</v>
      </c>
      <c r="I326" s="158"/>
      <c r="L326" s="155"/>
      <c r="M326" s="159"/>
      <c r="N326" s="160"/>
      <c r="O326" s="160"/>
      <c r="P326" s="160"/>
      <c r="Q326" s="160"/>
      <c r="R326" s="160"/>
      <c r="S326" s="160"/>
      <c r="T326" s="161"/>
      <c r="AT326" s="156" t="s">
        <v>142</v>
      </c>
      <c r="AU326" s="156" t="s">
        <v>87</v>
      </c>
      <c r="AV326" s="11" t="s">
        <v>22</v>
      </c>
      <c r="AW326" s="11" t="s">
        <v>41</v>
      </c>
      <c r="AX326" s="11" t="s">
        <v>79</v>
      </c>
      <c r="AY326" s="156" t="s">
        <v>128</v>
      </c>
    </row>
    <row r="327" spans="2:65" s="12" customFormat="1">
      <c r="B327" s="162"/>
      <c r="D327" s="152" t="s">
        <v>142</v>
      </c>
      <c r="E327" s="163" t="s">
        <v>3</v>
      </c>
      <c r="F327" s="164" t="s">
        <v>567</v>
      </c>
      <c r="H327" s="165">
        <v>21.8</v>
      </c>
      <c r="I327" s="166"/>
      <c r="L327" s="162"/>
      <c r="M327" s="167"/>
      <c r="N327" s="168"/>
      <c r="O327" s="168"/>
      <c r="P327" s="168"/>
      <c r="Q327" s="168"/>
      <c r="R327" s="168"/>
      <c r="S327" s="168"/>
      <c r="T327" s="169"/>
      <c r="AT327" s="163" t="s">
        <v>142</v>
      </c>
      <c r="AU327" s="163" t="s">
        <v>87</v>
      </c>
      <c r="AV327" s="12" t="s">
        <v>87</v>
      </c>
      <c r="AW327" s="12" t="s">
        <v>41</v>
      </c>
      <c r="AX327" s="12" t="s">
        <v>79</v>
      </c>
      <c r="AY327" s="163" t="s">
        <v>128</v>
      </c>
    </row>
    <row r="328" spans="2:65" s="11" customFormat="1">
      <c r="B328" s="155"/>
      <c r="D328" s="152" t="s">
        <v>142</v>
      </c>
      <c r="E328" s="156" t="s">
        <v>3</v>
      </c>
      <c r="F328" s="157" t="s">
        <v>542</v>
      </c>
      <c r="H328" s="156" t="s">
        <v>3</v>
      </c>
      <c r="I328" s="158"/>
      <c r="L328" s="155"/>
      <c r="M328" s="159"/>
      <c r="N328" s="160"/>
      <c r="O328" s="160"/>
      <c r="P328" s="160"/>
      <c r="Q328" s="160"/>
      <c r="R328" s="160"/>
      <c r="S328" s="160"/>
      <c r="T328" s="161"/>
      <c r="AT328" s="156" t="s">
        <v>142</v>
      </c>
      <c r="AU328" s="156" t="s">
        <v>87</v>
      </c>
      <c r="AV328" s="11" t="s">
        <v>22</v>
      </c>
      <c r="AW328" s="11" t="s">
        <v>41</v>
      </c>
      <c r="AX328" s="11" t="s">
        <v>79</v>
      </c>
      <c r="AY328" s="156" t="s">
        <v>128</v>
      </c>
    </row>
    <row r="329" spans="2:65" s="12" customFormat="1">
      <c r="B329" s="162"/>
      <c r="D329" s="152" t="s">
        <v>142</v>
      </c>
      <c r="E329" s="163" t="s">
        <v>3</v>
      </c>
      <c r="F329" s="164" t="s">
        <v>568</v>
      </c>
      <c r="H329" s="165">
        <v>23</v>
      </c>
      <c r="I329" s="166"/>
      <c r="L329" s="162"/>
      <c r="M329" s="167"/>
      <c r="N329" s="168"/>
      <c r="O329" s="168"/>
      <c r="P329" s="168"/>
      <c r="Q329" s="168"/>
      <c r="R329" s="168"/>
      <c r="S329" s="168"/>
      <c r="T329" s="169"/>
      <c r="AT329" s="163" t="s">
        <v>142</v>
      </c>
      <c r="AU329" s="163" t="s">
        <v>87</v>
      </c>
      <c r="AV329" s="12" t="s">
        <v>87</v>
      </c>
      <c r="AW329" s="12" t="s">
        <v>41</v>
      </c>
      <c r="AX329" s="12" t="s">
        <v>79</v>
      </c>
      <c r="AY329" s="163" t="s">
        <v>128</v>
      </c>
    </row>
    <row r="330" spans="2:65" s="11" customFormat="1">
      <c r="B330" s="155"/>
      <c r="D330" s="152" t="s">
        <v>142</v>
      </c>
      <c r="E330" s="156" t="s">
        <v>3</v>
      </c>
      <c r="F330" s="157" t="s">
        <v>543</v>
      </c>
      <c r="H330" s="156" t="s">
        <v>3</v>
      </c>
      <c r="I330" s="158"/>
      <c r="L330" s="155"/>
      <c r="M330" s="159"/>
      <c r="N330" s="160"/>
      <c r="O330" s="160"/>
      <c r="P330" s="160"/>
      <c r="Q330" s="160"/>
      <c r="R330" s="160"/>
      <c r="S330" s="160"/>
      <c r="T330" s="161"/>
      <c r="AT330" s="156" t="s">
        <v>142</v>
      </c>
      <c r="AU330" s="156" t="s">
        <v>87</v>
      </c>
      <c r="AV330" s="11" t="s">
        <v>22</v>
      </c>
      <c r="AW330" s="11" t="s">
        <v>41</v>
      </c>
      <c r="AX330" s="11" t="s">
        <v>79</v>
      </c>
      <c r="AY330" s="156" t="s">
        <v>128</v>
      </c>
    </row>
    <row r="331" spans="2:65" s="12" customFormat="1">
      <c r="B331" s="162"/>
      <c r="D331" s="152" t="s">
        <v>142</v>
      </c>
      <c r="E331" s="163" t="s">
        <v>3</v>
      </c>
      <c r="F331" s="164" t="s">
        <v>569</v>
      </c>
      <c r="H331" s="165">
        <v>18.7</v>
      </c>
      <c r="I331" s="166"/>
      <c r="L331" s="162"/>
      <c r="M331" s="167"/>
      <c r="N331" s="168"/>
      <c r="O331" s="168"/>
      <c r="P331" s="168"/>
      <c r="Q331" s="168"/>
      <c r="R331" s="168"/>
      <c r="S331" s="168"/>
      <c r="T331" s="169"/>
      <c r="AT331" s="163" t="s">
        <v>142</v>
      </c>
      <c r="AU331" s="163" t="s">
        <v>87</v>
      </c>
      <c r="AV331" s="12" t="s">
        <v>87</v>
      </c>
      <c r="AW331" s="12" t="s">
        <v>41</v>
      </c>
      <c r="AX331" s="12" t="s">
        <v>79</v>
      </c>
      <c r="AY331" s="163" t="s">
        <v>128</v>
      </c>
    </row>
    <row r="332" spans="2:65" s="13" customFormat="1">
      <c r="B332" s="170"/>
      <c r="D332" s="152" t="s">
        <v>142</v>
      </c>
      <c r="E332" s="171" t="s">
        <v>3</v>
      </c>
      <c r="F332" s="172" t="s">
        <v>145</v>
      </c>
      <c r="H332" s="173">
        <v>141.29999999999998</v>
      </c>
      <c r="I332" s="174"/>
      <c r="L332" s="170"/>
      <c r="M332" s="175"/>
      <c r="N332" s="176"/>
      <c r="O332" s="176"/>
      <c r="P332" s="176"/>
      <c r="Q332" s="176"/>
      <c r="R332" s="176"/>
      <c r="S332" s="176"/>
      <c r="T332" s="177"/>
      <c r="AT332" s="171" t="s">
        <v>142</v>
      </c>
      <c r="AU332" s="171" t="s">
        <v>87</v>
      </c>
      <c r="AV332" s="13" t="s">
        <v>93</v>
      </c>
      <c r="AW332" s="13" t="s">
        <v>41</v>
      </c>
      <c r="AX332" s="13" t="s">
        <v>22</v>
      </c>
      <c r="AY332" s="171" t="s">
        <v>128</v>
      </c>
    </row>
    <row r="333" spans="2:65" s="1" customFormat="1" ht="16.5" customHeight="1">
      <c r="B333" s="139"/>
      <c r="C333" s="140" t="s">
        <v>307</v>
      </c>
      <c r="D333" s="140" t="s">
        <v>131</v>
      </c>
      <c r="E333" s="141" t="s">
        <v>308</v>
      </c>
      <c r="F333" s="142" t="s">
        <v>309</v>
      </c>
      <c r="G333" s="143" t="s">
        <v>250</v>
      </c>
      <c r="H333" s="144">
        <v>282.60000000000002</v>
      </c>
      <c r="I333" s="145"/>
      <c r="J333" s="146">
        <f>ROUND(I333*H333,2)</f>
        <v>0</v>
      </c>
      <c r="K333" s="142" t="s">
        <v>135</v>
      </c>
      <c r="L333" s="31"/>
      <c r="M333" s="147" t="s">
        <v>3</v>
      </c>
      <c r="N333" s="148" t="s">
        <v>50</v>
      </c>
      <c r="O333" s="50"/>
      <c r="P333" s="149">
        <f>O333*H333</f>
        <v>0</v>
      </c>
      <c r="Q333" s="149">
        <v>0</v>
      </c>
      <c r="R333" s="149">
        <f>Q333*H333</f>
        <v>0</v>
      </c>
      <c r="S333" s="149">
        <v>0</v>
      </c>
      <c r="T333" s="150">
        <f>S333*H333</f>
        <v>0</v>
      </c>
      <c r="AR333" s="17" t="s">
        <v>168</v>
      </c>
      <c r="AT333" s="17" t="s">
        <v>131</v>
      </c>
      <c r="AU333" s="17" t="s">
        <v>87</v>
      </c>
      <c r="AY333" s="17" t="s">
        <v>128</v>
      </c>
      <c r="BE333" s="151">
        <f>IF(N333="základní",J333,0)</f>
        <v>0</v>
      </c>
      <c r="BF333" s="151">
        <f>IF(N333="snížená",J333,0)</f>
        <v>0</v>
      </c>
      <c r="BG333" s="151">
        <f>IF(N333="zákl. přenesená",J333,0)</f>
        <v>0</v>
      </c>
      <c r="BH333" s="151">
        <f>IF(N333="sníž. přenesená",J333,0)</f>
        <v>0</v>
      </c>
      <c r="BI333" s="151">
        <f>IF(N333="nulová",J333,0)</f>
        <v>0</v>
      </c>
      <c r="BJ333" s="17" t="s">
        <v>22</v>
      </c>
      <c r="BK333" s="151">
        <f>ROUND(I333*H333,2)</f>
        <v>0</v>
      </c>
      <c r="BL333" s="17" t="s">
        <v>168</v>
      </c>
      <c r="BM333" s="17" t="s">
        <v>576</v>
      </c>
    </row>
    <row r="334" spans="2:65" s="1" customFormat="1" ht="57.6">
      <c r="B334" s="31"/>
      <c r="D334" s="152" t="s">
        <v>137</v>
      </c>
      <c r="F334" s="153" t="s">
        <v>306</v>
      </c>
      <c r="I334" s="85"/>
      <c r="L334" s="31"/>
      <c r="M334" s="154"/>
      <c r="N334" s="50"/>
      <c r="O334" s="50"/>
      <c r="P334" s="50"/>
      <c r="Q334" s="50"/>
      <c r="R334" s="50"/>
      <c r="S334" s="50"/>
      <c r="T334" s="51"/>
      <c r="AT334" s="17" t="s">
        <v>137</v>
      </c>
      <c r="AU334" s="17" t="s">
        <v>87</v>
      </c>
    </row>
    <row r="335" spans="2:65" s="11" customFormat="1">
      <c r="B335" s="155"/>
      <c r="D335" s="152" t="s">
        <v>142</v>
      </c>
      <c r="E335" s="156" t="s">
        <v>3</v>
      </c>
      <c r="F335" s="157" t="s">
        <v>530</v>
      </c>
      <c r="H335" s="156" t="s">
        <v>3</v>
      </c>
      <c r="I335" s="158"/>
      <c r="L335" s="155"/>
      <c r="M335" s="159"/>
      <c r="N335" s="160"/>
      <c r="O335" s="160"/>
      <c r="P335" s="160"/>
      <c r="Q335" s="160"/>
      <c r="R335" s="160"/>
      <c r="S335" s="160"/>
      <c r="T335" s="161"/>
      <c r="AT335" s="156" t="s">
        <v>142</v>
      </c>
      <c r="AU335" s="156" t="s">
        <v>87</v>
      </c>
      <c r="AV335" s="11" t="s">
        <v>22</v>
      </c>
      <c r="AW335" s="11" t="s">
        <v>41</v>
      </c>
      <c r="AX335" s="11" t="s">
        <v>79</v>
      </c>
      <c r="AY335" s="156" t="s">
        <v>128</v>
      </c>
    </row>
    <row r="336" spans="2:65" s="11" customFormat="1">
      <c r="B336" s="155"/>
      <c r="D336" s="152" t="s">
        <v>142</v>
      </c>
      <c r="E336" s="156" t="s">
        <v>3</v>
      </c>
      <c r="F336" s="157" t="s">
        <v>442</v>
      </c>
      <c r="H336" s="156" t="s">
        <v>3</v>
      </c>
      <c r="I336" s="158"/>
      <c r="L336" s="155"/>
      <c r="M336" s="159"/>
      <c r="N336" s="160"/>
      <c r="O336" s="160"/>
      <c r="P336" s="160"/>
      <c r="Q336" s="160"/>
      <c r="R336" s="160"/>
      <c r="S336" s="160"/>
      <c r="T336" s="161"/>
      <c r="AT336" s="156" t="s">
        <v>142</v>
      </c>
      <c r="AU336" s="156" t="s">
        <v>87</v>
      </c>
      <c r="AV336" s="11" t="s">
        <v>22</v>
      </c>
      <c r="AW336" s="11" t="s">
        <v>41</v>
      </c>
      <c r="AX336" s="11" t="s">
        <v>79</v>
      </c>
      <c r="AY336" s="156" t="s">
        <v>128</v>
      </c>
    </row>
    <row r="337" spans="2:51" s="11" customFormat="1">
      <c r="B337" s="155"/>
      <c r="D337" s="152" t="s">
        <v>142</v>
      </c>
      <c r="E337" s="156" t="s">
        <v>3</v>
      </c>
      <c r="F337" s="157" t="s">
        <v>531</v>
      </c>
      <c r="H337" s="156" t="s">
        <v>3</v>
      </c>
      <c r="I337" s="158"/>
      <c r="L337" s="155"/>
      <c r="M337" s="159"/>
      <c r="N337" s="160"/>
      <c r="O337" s="160"/>
      <c r="P337" s="160"/>
      <c r="Q337" s="160"/>
      <c r="R337" s="160"/>
      <c r="S337" s="160"/>
      <c r="T337" s="161"/>
      <c r="AT337" s="156" t="s">
        <v>142</v>
      </c>
      <c r="AU337" s="156" t="s">
        <v>87</v>
      </c>
      <c r="AV337" s="11" t="s">
        <v>22</v>
      </c>
      <c r="AW337" s="11" t="s">
        <v>41</v>
      </c>
      <c r="AX337" s="11" t="s">
        <v>79</v>
      </c>
      <c r="AY337" s="156" t="s">
        <v>128</v>
      </c>
    </row>
    <row r="338" spans="2:51" s="12" customFormat="1">
      <c r="B338" s="162"/>
      <c r="D338" s="152" t="s">
        <v>142</v>
      </c>
      <c r="E338" s="163" t="s">
        <v>3</v>
      </c>
      <c r="F338" s="164" t="s">
        <v>316</v>
      </c>
      <c r="H338" s="165">
        <v>31</v>
      </c>
      <c r="I338" s="166"/>
      <c r="L338" s="162"/>
      <c r="M338" s="167"/>
      <c r="N338" s="168"/>
      <c r="O338" s="168"/>
      <c r="P338" s="168"/>
      <c r="Q338" s="168"/>
      <c r="R338" s="168"/>
      <c r="S338" s="168"/>
      <c r="T338" s="169"/>
      <c r="AT338" s="163" t="s">
        <v>142</v>
      </c>
      <c r="AU338" s="163" t="s">
        <v>87</v>
      </c>
      <c r="AV338" s="12" t="s">
        <v>87</v>
      </c>
      <c r="AW338" s="12" t="s">
        <v>41</v>
      </c>
      <c r="AX338" s="12" t="s">
        <v>79</v>
      </c>
      <c r="AY338" s="163" t="s">
        <v>128</v>
      </c>
    </row>
    <row r="339" spans="2:51" s="11" customFormat="1">
      <c r="B339" s="155"/>
      <c r="D339" s="152" t="s">
        <v>142</v>
      </c>
      <c r="E339" s="156" t="s">
        <v>3</v>
      </c>
      <c r="F339" s="157" t="s">
        <v>532</v>
      </c>
      <c r="H339" s="156" t="s">
        <v>3</v>
      </c>
      <c r="I339" s="158"/>
      <c r="L339" s="155"/>
      <c r="M339" s="159"/>
      <c r="N339" s="160"/>
      <c r="O339" s="160"/>
      <c r="P339" s="160"/>
      <c r="Q339" s="160"/>
      <c r="R339" s="160"/>
      <c r="S339" s="160"/>
      <c r="T339" s="161"/>
      <c r="AT339" s="156" t="s">
        <v>142</v>
      </c>
      <c r="AU339" s="156" t="s">
        <v>87</v>
      </c>
      <c r="AV339" s="11" t="s">
        <v>22</v>
      </c>
      <c r="AW339" s="11" t="s">
        <v>41</v>
      </c>
      <c r="AX339" s="11" t="s">
        <v>79</v>
      </c>
      <c r="AY339" s="156" t="s">
        <v>128</v>
      </c>
    </row>
    <row r="340" spans="2:51" s="11" customFormat="1">
      <c r="B340" s="155"/>
      <c r="D340" s="152" t="s">
        <v>142</v>
      </c>
      <c r="E340" s="156" t="s">
        <v>3</v>
      </c>
      <c r="F340" s="157" t="s">
        <v>444</v>
      </c>
      <c r="H340" s="156" t="s">
        <v>3</v>
      </c>
      <c r="I340" s="158"/>
      <c r="L340" s="155"/>
      <c r="M340" s="159"/>
      <c r="N340" s="160"/>
      <c r="O340" s="160"/>
      <c r="P340" s="160"/>
      <c r="Q340" s="160"/>
      <c r="R340" s="160"/>
      <c r="S340" s="160"/>
      <c r="T340" s="161"/>
      <c r="AT340" s="156" t="s">
        <v>142</v>
      </c>
      <c r="AU340" s="156" t="s">
        <v>87</v>
      </c>
      <c r="AV340" s="11" t="s">
        <v>22</v>
      </c>
      <c r="AW340" s="11" t="s">
        <v>41</v>
      </c>
      <c r="AX340" s="11" t="s">
        <v>79</v>
      </c>
      <c r="AY340" s="156" t="s">
        <v>128</v>
      </c>
    </row>
    <row r="341" spans="2:51" s="11" customFormat="1">
      <c r="B341" s="155"/>
      <c r="D341" s="152" t="s">
        <v>142</v>
      </c>
      <c r="E341" s="156" t="s">
        <v>3</v>
      </c>
      <c r="F341" s="157" t="s">
        <v>533</v>
      </c>
      <c r="H341" s="156" t="s">
        <v>3</v>
      </c>
      <c r="I341" s="158"/>
      <c r="L341" s="155"/>
      <c r="M341" s="159"/>
      <c r="N341" s="160"/>
      <c r="O341" s="160"/>
      <c r="P341" s="160"/>
      <c r="Q341" s="160"/>
      <c r="R341" s="160"/>
      <c r="S341" s="160"/>
      <c r="T341" s="161"/>
      <c r="AT341" s="156" t="s">
        <v>142</v>
      </c>
      <c r="AU341" s="156" t="s">
        <v>87</v>
      </c>
      <c r="AV341" s="11" t="s">
        <v>22</v>
      </c>
      <c r="AW341" s="11" t="s">
        <v>41</v>
      </c>
      <c r="AX341" s="11" t="s">
        <v>79</v>
      </c>
      <c r="AY341" s="156" t="s">
        <v>128</v>
      </c>
    </row>
    <row r="342" spans="2:51" s="12" customFormat="1">
      <c r="B342" s="162"/>
      <c r="D342" s="152" t="s">
        <v>142</v>
      </c>
      <c r="E342" s="163" t="s">
        <v>3</v>
      </c>
      <c r="F342" s="164" t="s">
        <v>577</v>
      </c>
      <c r="H342" s="165">
        <v>23.8</v>
      </c>
      <c r="I342" s="166"/>
      <c r="L342" s="162"/>
      <c r="M342" s="167"/>
      <c r="N342" s="168"/>
      <c r="O342" s="168"/>
      <c r="P342" s="168"/>
      <c r="Q342" s="168"/>
      <c r="R342" s="168"/>
      <c r="S342" s="168"/>
      <c r="T342" s="169"/>
      <c r="AT342" s="163" t="s">
        <v>142</v>
      </c>
      <c r="AU342" s="163" t="s">
        <v>87</v>
      </c>
      <c r="AV342" s="12" t="s">
        <v>87</v>
      </c>
      <c r="AW342" s="12" t="s">
        <v>41</v>
      </c>
      <c r="AX342" s="12" t="s">
        <v>79</v>
      </c>
      <c r="AY342" s="163" t="s">
        <v>128</v>
      </c>
    </row>
    <row r="343" spans="2:51" s="11" customFormat="1">
      <c r="B343" s="155"/>
      <c r="D343" s="152" t="s">
        <v>142</v>
      </c>
      <c r="E343" s="156" t="s">
        <v>3</v>
      </c>
      <c r="F343" s="157" t="s">
        <v>535</v>
      </c>
      <c r="H343" s="156" t="s">
        <v>3</v>
      </c>
      <c r="I343" s="158"/>
      <c r="L343" s="155"/>
      <c r="M343" s="159"/>
      <c r="N343" s="160"/>
      <c r="O343" s="160"/>
      <c r="P343" s="160"/>
      <c r="Q343" s="160"/>
      <c r="R343" s="160"/>
      <c r="S343" s="160"/>
      <c r="T343" s="161"/>
      <c r="AT343" s="156" t="s">
        <v>142</v>
      </c>
      <c r="AU343" s="156" t="s">
        <v>87</v>
      </c>
      <c r="AV343" s="11" t="s">
        <v>22</v>
      </c>
      <c r="AW343" s="11" t="s">
        <v>41</v>
      </c>
      <c r="AX343" s="11" t="s">
        <v>79</v>
      </c>
      <c r="AY343" s="156" t="s">
        <v>128</v>
      </c>
    </row>
    <row r="344" spans="2:51" s="12" customFormat="1">
      <c r="B344" s="162"/>
      <c r="D344" s="152" t="s">
        <v>142</v>
      </c>
      <c r="E344" s="163" t="s">
        <v>3</v>
      </c>
      <c r="F344" s="164" t="s">
        <v>578</v>
      </c>
      <c r="H344" s="165">
        <v>35.4</v>
      </c>
      <c r="I344" s="166"/>
      <c r="L344" s="162"/>
      <c r="M344" s="167"/>
      <c r="N344" s="168"/>
      <c r="O344" s="168"/>
      <c r="P344" s="168"/>
      <c r="Q344" s="168"/>
      <c r="R344" s="168"/>
      <c r="S344" s="168"/>
      <c r="T344" s="169"/>
      <c r="AT344" s="163" t="s">
        <v>142</v>
      </c>
      <c r="AU344" s="163" t="s">
        <v>87</v>
      </c>
      <c r="AV344" s="12" t="s">
        <v>87</v>
      </c>
      <c r="AW344" s="12" t="s">
        <v>41</v>
      </c>
      <c r="AX344" s="12" t="s">
        <v>79</v>
      </c>
      <c r="AY344" s="163" t="s">
        <v>128</v>
      </c>
    </row>
    <row r="345" spans="2:51" s="11" customFormat="1">
      <c r="B345" s="155"/>
      <c r="D345" s="152" t="s">
        <v>142</v>
      </c>
      <c r="E345" s="156" t="s">
        <v>3</v>
      </c>
      <c r="F345" s="157" t="s">
        <v>537</v>
      </c>
      <c r="H345" s="156" t="s">
        <v>3</v>
      </c>
      <c r="I345" s="158"/>
      <c r="L345" s="155"/>
      <c r="M345" s="159"/>
      <c r="N345" s="160"/>
      <c r="O345" s="160"/>
      <c r="P345" s="160"/>
      <c r="Q345" s="160"/>
      <c r="R345" s="160"/>
      <c r="S345" s="160"/>
      <c r="T345" s="161"/>
      <c r="AT345" s="156" t="s">
        <v>142</v>
      </c>
      <c r="AU345" s="156" t="s">
        <v>87</v>
      </c>
      <c r="AV345" s="11" t="s">
        <v>22</v>
      </c>
      <c r="AW345" s="11" t="s">
        <v>41</v>
      </c>
      <c r="AX345" s="11" t="s">
        <v>79</v>
      </c>
      <c r="AY345" s="156" t="s">
        <v>128</v>
      </c>
    </row>
    <row r="346" spans="2:51" s="11" customFormat="1">
      <c r="B346" s="155"/>
      <c r="D346" s="152" t="s">
        <v>142</v>
      </c>
      <c r="E346" s="156" t="s">
        <v>3</v>
      </c>
      <c r="F346" s="157" t="s">
        <v>538</v>
      </c>
      <c r="H346" s="156" t="s">
        <v>3</v>
      </c>
      <c r="I346" s="158"/>
      <c r="L346" s="155"/>
      <c r="M346" s="159"/>
      <c r="N346" s="160"/>
      <c r="O346" s="160"/>
      <c r="P346" s="160"/>
      <c r="Q346" s="160"/>
      <c r="R346" s="160"/>
      <c r="S346" s="160"/>
      <c r="T346" s="161"/>
      <c r="AT346" s="156" t="s">
        <v>142</v>
      </c>
      <c r="AU346" s="156" t="s">
        <v>87</v>
      </c>
      <c r="AV346" s="11" t="s">
        <v>22</v>
      </c>
      <c r="AW346" s="11" t="s">
        <v>41</v>
      </c>
      <c r="AX346" s="11" t="s">
        <v>79</v>
      </c>
      <c r="AY346" s="156" t="s">
        <v>128</v>
      </c>
    </row>
    <row r="347" spans="2:51" s="11" customFormat="1">
      <c r="B347" s="155"/>
      <c r="D347" s="152" t="s">
        <v>142</v>
      </c>
      <c r="E347" s="156" t="s">
        <v>3</v>
      </c>
      <c r="F347" s="157" t="s">
        <v>539</v>
      </c>
      <c r="H347" s="156" t="s">
        <v>3</v>
      </c>
      <c r="I347" s="158"/>
      <c r="L347" s="155"/>
      <c r="M347" s="159"/>
      <c r="N347" s="160"/>
      <c r="O347" s="160"/>
      <c r="P347" s="160"/>
      <c r="Q347" s="160"/>
      <c r="R347" s="160"/>
      <c r="S347" s="160"/>
      <c r="T347" s="161"/>
      <c r="AT347" s="156" t="s">
        <v>142</v>
      </c>
      <c r="AU347" s="156" t="s">
        <v>87</v>
      </c>
      <c r="AV347" s="11" t="s">
        <v>22</v>
      </c>
      <c r="AW347" s="11" t="s">
        <v>41</v>
      </c>
      <c r="AX347" s="11" t="s">
        <v>79</v>
      </c>
      <c r="AY347" s="156" t="s">
        <v>128</v>
      </c>
    </row>
    <row r="348" spans="2:51" s="12" customFormat="1">
      <c r="B348" s="162"/>
      <c r="D348" s="152" t="s">
        <v>142</v>
      </c>
      <c r="E348" s="163" t="s">
        <v>3</v>
      </c>
      <c r="F348" s="164" t="s">
        <v>314</v>
      </c>
      <c r="H348" s="165">
        <v>30</v>
      </c>
      <c r="I348" s="166"/>
      <c r="L348" s="162"/>
      <c r="M348" s="167"/>
      <c r="N348" s="168"/>
      <c r="O348" s="168"/>
      <c r="P348" s="168"/>
      <c r="Q348" s="168"/>
      <c r="R348" s="168"/>
      <c r="S348" s="168"/>
      <c r="T348" s="169"/>
      <c r="AT348" s="163" t="s">
        <v>142</v>
      </c>
      <c r="AU348" s="163" t="s">
        <v>87</v>
      </c>
      <c r="AV348" s="12" t="s">
        <v>87</v>
      </c>
      <c r="AW348" s="12" t="s">
        <v>41</v>
      </c>
      <c r="AX348" s="12" t="s">
        <v>79</v>
      </c>
      <c r="AY348" s="163" t="s">
        <v>128</v>
      </c>
    </row>
    <row r="349" spans="2:51" s="11" customFormat="1">
      <c r="B349" s="155"/>
      <c r="D349" s="152" t="s">
        <v>142</v>
      </c>
      <c r="E349" s="156" t="s">
        <v>3</v>
      </c>
      <c r="F349" s="157" t="s">
        <v>540</v>
      </c>
      <c r="H349" s="156" t="s">
        <v>3</v>
      </c>
      <c r="I349" s="158"/>
      <c r="L349" s="155"/>
      <c r="M349" s="159"/>
      <c r="N349" s="160"/>
      <c r="O349" s="160"/>
      <c r="P349" s="160"/>
      <c r="Q349" s="160"/>
      <c r="R349" s="160"/>
      <c r="S349" s="160"/>
      <c r="T349" s="161"/>
      <c r="AT349" s="156" t="s">
        <v>142</v>
      </c>
      <c r="AU349" s="156" t="s">
        <v>87</v>
      </c>
      <c r="AV349" s="11" t="s">
        <v>22</v>
      </c>
      <c r="AW349" s="11" t="s">
        <v>41</v>
      </c>
      <c r="AX349" s="11" t="s">
        <v>79</v>
      </c>
      <c r="AY349" s="156" t="s">
        <v>128</v>
      </c>
    </row>
    <row r="350" spans="2:51" s="12" customFormat="1">
      <c r="B350" s="162"/>
      <c r="D350" s="152" t="s">
        <v>142</v>
      </c>
      <c r="E350" s="163" t="s">
        <v>3</v>
      </c>
      <c r="F350" s="164" t="s">
        <v>578</v>
      </c>
      <c r="H350" s="165">
        <v>35.4</v>
      </c>
      <c r="I350" s="166"/>
      <c r="L350" s="162"/>
      <c r="M350" s="167"/>
      <c r="N350" s="168"/>
      <c r="O350" s="168"/>
      <c r="P350" s="168"/>
      <c r="Q350" s="168"/>
      <c r="R350" s="168"/>
      <c r="S350" s="168"/>
      <c r="T350" s="169"/>
      <c r="AT350" s="163" t="s">
        <v>142</v>
      </c>
      <c r="AU350" s="163" t="s">
        <v>87</v>
      </c>
      <c r="AV350" s="12" t="s">
        <v>87</v>
      </c>
      <c r="AW350" s="12" t="s">
        <v>41</v>
      </c>
      <c r="AX350" s="12" t="s">
        <v>79</v>
      </c>
      <c r="AY350" s="163" t="s">
        <v>128</v>
      </c>
    </row>
    <row r="351" spans="2:51" s="11" customFormat="1">
      <c r="B351" s="155"/>
      <c r="D351" s="152" t="s">
        <v>142</v>
      </c>
      <c r="E351" s="156" t="s">
        <v>3</v>
      </c>
      <c r="F351" s="157" t="s">
        <v>541</v>
      </c>
      <c r="H351" s="156" t="s">
        <v>3</v>
      </c>
      <c r="I351" s="158"/>
      <c r="L351" s="155"/>
      <c r="M351" s="159"/>
      <c r="N351" s="160"/>
      <c r="O351" s="160"/>
      <c r="P351" s="160"/>
      <c r="Q351" s="160"/>
      <c r="R351" s="160"/>
      <c r="S351" s="160"/>
      <c r="T351" s="161"/>
      <c r="AT351" s="156" t="s">
        <v>142</v>
      </c>
      <c r="AU351" s="156" t="s">
        <v>87</v>
      </c>
      <c r="AV351" s="11" t="s">
        <v>22</v>
      </c>
      <c r="AW351" s="11" t="s">
        <v>41</v>
      </c>
      <c r="AX351" s="11" t="s">
        <v>79</v>
      </c>
      <c r="AY351" s="156" t="s">
        <v>128</v>
      </c>
    </row>
    <row r="352" spans="2:51" s="12" customFormat="1">
      <c r="B352" s="162"/>
      <c r="D352" s="152" t="s">
        <v>142</v>
      </c>
      <c r="E352" s="163" t="s">
        <v>3</v>
      </c>
      <c r="F352" s="164" t="s">
        <v>579</v>
      </c>
      <c r="H352" s="165">
        <v>43.6</v>
      </c>
      <c r="I352" s="166"/>
      <c r="L352" s="162"/>
      <c r="M352" s="167"/>
      <c r="N352" s="168"/>
      <c r="O352" s="168"/>
      <c r="P352" s="168"/>
      <c r="Q352" s="168"/>
      <c r="R352" s="168"/>
      <c r="S352" s="168"/>
      <c r="T352" s="169"/>
      <c r="AT352" s="163" t="s">
        <v>142</v>
      </c>
      <c r="AU352" s="163" t="s">
        <v>87</v>
      </c>
      <c r="AV352" s="12" t="s">
        <v>87</v>
      </c>
      <c r="AW352" s="12" t="s">
        <v>41</v>
      </c>
      <c r="AX352" s="12" t="s">
        <v>79</v>
      </c>
      <c r="AY352" s="163" t="s">
        <v>128</v>
      </c>
    </row>
    <row r="353" spans="2:65" s="11" customFormat="1">
      <c r="B353" s="155"/>
      <c r="D353" s="152" t="s">
        <v>142</v>
      </c>
      <c r="E353" s="156" t="s">
        <v>3</v>
      </c>
      <c r="F353" s="157" t="s">
        <v>542</v>
      </c>
      <c r="H353" s="156" t="s">
        <v>3</v>
      </c>
      <c r="I353" s="158"/>
      <c r="L353" s="155"/>
      <c r="M353" s="159"/>
      <c r="N353" s="160"/>
      <c r="O353" s="160"/>
      <c r="P353" s="160"/>
      <c r="Q353" s="160"/>
      <c r="R353" s="160"/>
      <c r="S353" s="160"/>
      <c r="T353" s="161"/>
      <c r="AT353" s="156" t="s">
        <v>142</v>
      </c>
      <c r="AU353" s="156" t="s">
        <v>87</v>
      </c>
      <c r="AV353" s="11" t="s">
        <v>22</v>
      </c>
      <c r="AW353" s="11" t="s">
        <v>41</v>
      </c>
      <c r="AX353" s="11" t="s">
        <v>79</v>
      </c>
      <c r="AY353" s="156" t="s">
        <v>128</v>
      </c>
    </row>
    <row r="354" spans="2:65" s="12" customFormat="1">
      <c r="B354" s="162"/>
      <c r="D354" s="152" t="s">
        <v>142</v>
      </c>
      <c r="E354" s="163" t="s">
        <v>3</v>
      </c>
      <c r="F354" s="164" t="s">
        <v>580</v>
      </c>
      <c r="H354" s="165">
        <v>46</v>
      </c>
      <c r="I354" s="166"/>
      <c r="L354" s="162"/>
      <c r="M354" s="167"/>
      <c r="N354" s="168"/>
      <c r="O354" s="168"/>
      <c r="P354" s="168"/>
      <c r="Q354" s="168"/>
      <c r="R354" s="168"/>
      <c r="S354" s="168"/>
      <c r="T354" s="169"/>
      <c r="AT354" s="163" t="s">
        <v>142</v>
      </c>
      <c r="AU354" s="163" t="s">
        <v>87</v>
      </c>
      <c r="AV354" s="12" t="s">
        <v>87</v>
      </c>
      <c r="AW354" s="12" t="s">
        <v>41</v>
      </c>
      <c r="AX354" s="12" t="s">
        <v>79</v>
      </c>
      <c r="AY354" s="163" t="s">
        <v>128</v>
      </c>
    </row>
    <row r="355" spans="2:65" s="11" customFormat="1">
      <c r="B355" s="155"/>
      <c r="D355" s="152" t="s">
        <v>142</v>
      </c>
      <c r="E355" s="156" t="s">
        <v>3</v>
      </c>
      <c r="F355" s="157" t="s">
        <v>543</v>
      </c>
      <c r="H355" s="156" t="s">
        <v>3</v>
      </c>
      <c r="I355" s="158"/>
      <c r="L355" s="155"/>
      <c r="M355" s="159"/>
      <c r="N355" s="160"/>
      <c r="O355" s="160"/>
      <c r="P355" s="160"/>
      <c r="Q355" s="160"/>
      <c r="R355" s="160"/>
      <c r="S355" s="160"/>
      <c r="T355" s="161"/>
      <c r="AT355" s="156" t="s">
        <v>142</v>
      </c>
      <c r="AU355" s="156" t="s">
        <v>87</v>
      </c>
      <c r="AV355" s="11" t="s">
        <v>22</v>
      </c>
      <c r="AW355" s="11" t="s">
        <v>41</v>
      </c>
      <c r="AX355" s="11" t="s">
        <v>79</v>
      </c>
      <c r="AY355" s="156" t="s">
        <v>128</v>
      </c>
    </row>
    <row r="356" spans="2:65" s="12" customFormat="1">
      <c r="B356" s="162"/>
      <c r="D356" s="152" t="s">
        <v>142</v>
      </c>
      <c r="E356" s="163" t="s">
        <v>3</v>
      </c>
      <c r="F356" s="164" t="s">
        <v>581</v>
      </c>
      <c r="H356" s="165">
        <v>37.4</v>
      </c>
      <c r="I356" s="166"/>
      <c r="L356" s="162"/>
      <c r="M356" s="167"/>
      <c r="N356" s="168"/>
      <c r="O356" s="168"/>
      <c r="P356" s="168"/>
      <c r="Q356" s="168"/>
      <c r="R356" s="168"/>
      <c r="S356" s="168"/>
      <c r="T356" s="169"/>
      <c r="AT356" s="163" t="s">
        <v>142</v>
      </c>
      <c r="AU356" s="163" t="s">
        <v>87</v>
      </c>
      <c r="AV356" s="12" t="s">
        <v>87</v>
      </c>
      <c r="AW356" s="12" t="s">
        <v>41</v>
      </c>
      <c r="AX356" s="12" t="s">
        <v>79</v>
      </c>
      <c r="AY356" s="163" t="s">
        <v>128</v>
      </c>
    </row>
    <row r="357" spans="2:65" s="13" customFormat="1">
      <c r="B357" s="170"/>
      <c r="D357" s="152" t="s">
        <v>142</v>
      </c>
      <c r="E357" s="171" t="s">
        <v>3</v>
      </c>
      <c r="F357" s="172" t="s">
        <v>145</v>
      </c>
      <c r="H357" s="173">
        <v>282.59999999999997</v>
      </c>
      <c r="I357" s="174"/>
      <c r="L357" s="170"/>
      <c r="M357" s="175"/>
      <c r="N357" s="176"/>
      <c r="O357" s="176"/>
      <c r="P357" s="176"/>
      <c r="Q357" s="176"/>
      <c r="R357" s="176"/>
      <c r="S357" s="176"/>
      <c r="T357" s="177"/>
      <c r="AT357" s="171" t="s">
        <v>142</v>
      </c>
      <c r="AU357" s="171" t="s">
        <v>87</v>
      </c>
      <c r="AV357" s="13" t="s">
        <v>93</v>
      </c>
      <c r="AW357" s="13" t="s">
        <v>41</v>
      </c>
      <c r="AX357" s="13" t="s">
        <v>22</v>
      </c>
      <c r="AY357" s="171" t="s">
        <v>128</v>
      </c>
    </row>
    <row r="358" spans="2:65" s="1" customFormat="1" ht="16.5" customHeight="1">
      <c r="B358" s="139"/>
      <c r="C358" s="140" t="s">
        <v>8</v>
      </c>
      <c r="D358" s="140" t="s">
        <v>131</v>
      </c>
      <c r="E358" s="141" t="s">
        <v>329</v>
      </c>
      <c r="F358" s="142" t="s">
        <v>330</v>
      </c>
      <c r="G358" s="143" t="s">
        <v>250</v>
      </c>
      <c r="H358" s="144">
        <v>282.60000000000002</v>
      </c>
      <c r="I358" s="145"/>
      <c r="J358" s="146">
        <f>ROUND(I358*H358,2)</f>
        <v>0</v>
      </c>
      <c r="K358" s="142" t="s">
        <v>135</v>
      </c>
      <c r="L358" s="31"/>
      <c r="M358" s="147" t="s">
        <v>3</v>
      </c>
      <c r="N358" s="148" t="s">
        <v>50</v>
      </c>
      <c r="O358" s="50"/>
      <c r="P358" s="149">
        <f>O358*H358</f>
        <v>0</v>
      </c>
      <c r="Q358" s="149">
        <v>6.9999999999999994E-5</v>
      </c>
      <c r="R358" s="149">
        <f>Q358*H358</f>
        <v>1.9782000000000001E-2</v>
      </c>
      <c r="S358" s="149">
        <v>0</v>
      </c>
      <c r="T358" s="150">
        <f>S358*H358</f>
        <v>0</v>
      </c>
      <c r="AR358" s="17" t="s">
        <v>168</v>
      </c>
      <c r="AT358" s="17" t="s">
        <v>131</v>
      </c>
      <c r="AU358" s="17" t="s">
        <v>87</v>
      </c>
      <c r="AY358" s="17" t="s">
        <v>128</v>
      </c>
      <c r="BE358" s="151">
        <f>IF(N358="základní",J358,0)</f>
        <v>0</v>
      </c>
      <c r="BF358" s="151">
        <f>IF(N358="snížená",J358,0)</f>
        <v>0</v>
      </c>
      <c r="BG358" s="151">
        <f>IF(N358="zákl. přenesená",J358,0)</f>
        <v>0</v>
      </c>
      <c r="BH358" s="151">
        <f>IF(N358="sníž. přenesená",J358,0)</f>
        <v>0</v>
      </c>
      <c r="BI358" s="151">
        <f>IF(N358="nulová",J358,0)</f>
        <v>0</v>
      </c>
      <c r="BJ358" s="17" t="s">
        <v>22</v>
      </c>
      <c r="BK358" s="151">
        <f>ROUND(I358*H358,2)</f>
        <v>0</v>
      </c>
      <c r="BL358" s="17" t="s">
        <v>168</v>
      </c>
      <c r="BM358" s="17" t="s">
        <v>582</v>
      </c>
    </row>
    <row r="359" spans="2:65" s="1" customFormat="1" ht="57.6">
      <c r="B359" s="31"/>
      <c r="D359" s="152" t="s">
        <v>137</v>
      </c>
      <c r="F359" s="153" t="s">
        <v>306</v>
      </c>
      <c r="I359" s="85"/>
      <c r="L359" s="31"/>
      <c r="M359" s="154"/>
      <c r="N359" s="50"/>
      <c r="O359" s="50"/>
      <c r="P359" s="50"/>
      <c r="Q359" s="50"/>
      <c r="R359" s="50"/>
      <c r="S359" s="50"/>
      <c r="T359" s="51"/>
      <c r="AT359" s="17" t="s">
        <v>137</v>
      </c>
      <c r="AU359" s="17" t="s">
        <v>87</v>
      </c>
    </row>
    <row r="360" spans="2:65" s="11" customFormat="1">
      <c r="B360" s="155"/>
      <c r="D360" s="152" t="s">
        <v>142</v>
      </c>
      <c r="E360" s="156" t="s">
        <v>3</v>
      </c>
      <c r="F360" s="157" t="s">
        <v>530</v>
      </c>
      <c r="H360" s="156" t="s">
        <v>3</v>
      </c>
      <c r="I360" s="158"/>
      <c r="L360" s="155"/>
      <c r="M360" s="159"/>
      <c r="N360" s="160"/>
      <c r="O360" s="160"/>
      <c r="P360" s="160"/>
      <c r="Q360" s="160"/>
      <c r="R360" s="160"/>
      <c r="S360" s="160"/>
      <c r="T360" s="161"/>
      <c r="AT360" s="156" t="s">
        <v>142</v>
      </c>
      <c r="AU360" s="156" t="s">
        <v>87</v>
      </c>
      <c r="AV360" s="11" t="s">
        <v>22</v>
      </c>
      <c r="AW360" s="11" t="s">
        <v>41</v>
      </c>
      <c r="AX360" s="11" t="s">
        <v>79</v>
      </c>
      <c r="AY360" s="156" t="s">
        <v>128</v>
      </c>
    </row>
    <row r="361" spans="2:65" s="11" customFormat="1">
      <c r="B361" s="155"/>
      <c r="D361" s="152" t="s">
        <v>142</v>
      </c>
      <c r="E361" s="156" t="s">
        <v>3</v>
      </c>
      <c r="F361" s="157" t="s">
        <v>442</v>
      </c>
      <c r="H361" s="156" t="s">
        <v>3</v>
      </c>
      <c r="I361" s="158"/>
      <c r="L361" s="155"/>
      <c r="M361" s="159"/>
      <c r="N361" s="160"/>
      <c r="O361" s="160"/>
      <c r="P361" s="160"/>
      <c r="Q361" s="160"/>
      <c r="R361" s="160"/>
      <c r="S361" s="160"/>
      <c r="T361" s="161"/>
      <c r="AT361" s="156" t="s">
        <v>142</v>
      </c>
      <c r="AU361" s="156" t="s">
        <v>87</v>
      </c>
      <c r="AV361" s="11" t="s">
        <v>22</v>
      </c>
      <c r="AW361" s="11" t="s">
        <v>41</v>
      </c>
      <c r="AX361" s="11" t="s">
        <v>79</v>
      </c>
      <c r="AY361" s="156" t="s">
        <v>128</v>
      </c>
    </row>
    <row r="362" spans="2:65" s="11" customFormat="1">
      <c r="B362" s="155"/>
      <c r="D362" s="152" t="s">
        <v>142</v>
      </c>
      <c r="E362" s="156" t="s">
        <v>3</v>
      </c>
      <c r="F362" s="157" t="s">
        <v>531</v>
      </c>
      <c r="H362" s="156" t="s">
        <v>3</v>
      </c>
      <c r="I362" s="158"/>
      <c r="L362" s="155"/>
      <c r="M362" s="159"/>
      <c r="N362" s="160"/>
      <c r="O362" s="160"/>
      <c r="P362" s="160"/>
      <c r="Q362" s="160"/>
      <c r="R362" s="160"/>
      <c r="S362" s="160"/>
      <c r="T362" s="161"/>
      <c r="AT362" s="156" t="s">
        <v>142</v>
      </c>
      <c r="AU362" s="156" t="s">
        <v>87</v>
      </c>
      <c r="AV362" s="11" t="s">
        <v>22</v>
      </c>
      <c r="AW362" s="11" t="s">
        <v>41</v>
      </c>
      <c r="AX362" s="11" t="s">
        <v>79</v>
      </c>
      <c r="AY362" s="156" t="s">
        <v>128</v>
      </c>
    </row>
    <row r="363" spans="2:65" s="12" customFormat="1">
      <c r="B363" s="162"/>
      <c r="D363" s="152" t="s">
        <v>142</v>
      </c>
      <c r="E363" s="163" t="s">
        <v>3</v>
      </c>
      <c r="F363" s="164" t="s">
        <v>316</v>
      </c>
      <c r="H363" s="165">
        <v>31</v>
      </c>
      <c r="I363" s="166"/>
      <c r="L363" s="162"/>
      <c r="M363" s="167"/>
      <c r="N363" s="168"/>
      <c r="O363" s="168"/>
      <c r="P363" s="168"/>
      <c r="Q363" s="168"/>
      <c r="R363" s="168"/>
      <c r="S363" s="168"/>
      <c r="T363" s="169"/>
      <c r="AT363" s="163" t="s">
        <v>142</v>
      </c>
      <c r="AU363" s="163" t="s">
        <v>87</v>
      </c>
      <c r="AV363" s="12" t="s">
        <v>87</v>
      </c>
      <c r="AW363" s="12" t="s">
        <v>41</v>
      </c>
      <c r="AX363" s="12" t="s">
        <v>79</v>
      </c>
      <c r="AY363" s="163" t="s">
        <v>128</v>
      </c>
    </row>
    <row r="364" spans="2:65" s="11" customFormat="1">
      <c r="B364" s="155"/>
      <c r="D364" s="152" t="s">
        <v>142</v>
      </c>
      <c r="E364" s="156" t="s">
        <v>3</v>
      </c>
      <c r="F364" s="157" t="s">
        <v>532</v>
      </c>
      <c r="H364" s="156" t="s">
        <v>3</v>
      </c>
      <c r="I364" s="158"/>
      <c r="L364" s="155"/>
      <c r="M364" s="159"/>
      <c r="N364" s="160"/>
      <c r="O364" s="160"/>
      <c r="P364" s="160"/>
      <c r="Q364" s="160"/>
      <c r="R364" s="160"/>
      <c r="S364" s="160"/>
      <c r="T364" s="161"/>
      <c r="AT364" s="156" t="s">
        <v>142</v>
      </c>
      <c r="AU364" s="156" t="s">
        <v>87</v>
      </c>
      <c r="AV364" s="11" t="s">
        <v>22</v>
      </c>
      <c r="AW364" s="11" t="s">
        <v>41</v>
      </c>
      <c r="AX364" s="11" t="s">
        <v>79</v>
      </c>
      <c r="AY364" s="156" t="s">
        <v>128</v>
      </c>
    </row>
    <row r="365" spans="2:65" s="11" customFormat="1">
      <c r="B365" s="155"/>
      <c r="D365" s="152" t="s">
        <v>142</v>
      </c>
      <c r="E365" s="156" t="s">
        <v>3</v>
      </c>
      <c r="F365" s="157" t="s">
        <v>444</v>
      </c>
      <c r="H365" s="156" t="s">
        <v>3</v>
      </c>
      <c r="I365" s="158"/>
      <c r="L365" s="155"/>
      <c r="M365" s="159"/>
      <c r="N365" s="160"/>
      <c r="O365" s="160"/>
      <c r="P365" s="160"/>
      <c r="Q365" s="160"/>
      <c r="R365" s="160"/>
      <c r="S365" s="160"/>
      <c r="T365" s="161"/>
      <c r="AT365" s="156" t="s">
        <v>142</v>
      </c>
      <c r="AU365" s="156" t="s">
        <v>87</v>
      </c>
      <c r="AV365" s="11" t="s">
        <v>22</v>
      </c>
      <c r="AW365" s="11" t="s">
        <v>41</v>
      </c>
      <c r="AX365" s="11" t="s">
        <v>79</v>
      </c>
      <c r="AY365" s="156" t="s">
        <v>128</v>
      </c>
    </row>
    <row r="366" spans="2:65" s="11" customFormat="1">
      <c r="B366" s="155"/>
      <c r="D366" s="152" t="s">
        <v>142</v>
      </c>
      <c r="E366" s="156" t="s">
        <v>3</v>
      </c>
      <c r="F366" s="157" t="s">
        <v>533</v>
      </c>
      <c r="H366" s="156" t="s">
        <v>3</v>
      </c>
      <c r="I366" s="158"/>
      <c r="L366" s="155"/>
      <c r="M366" s="159"/>
      <c r="N366" s="160"/>
      <c r="O366" s="160"/>
      <c r="P366" s="160"/>
      <c r="Q366" s="160"/>
      <c r="R366" s="160"/>
      <c r="S366" s="160"/>
      <c r="T366" s="161"/>
      <c r="AT366" s="156" t="s">
        <v>142</v>
      </c>
      <c r="AU366" s="156" t="s">
        <v>87</v>
      </c>
      <c r="AV366" s="11" t="s">
        <v>22</v>
      </c>
      <c r="AW366" s="11" t="s">
        <v>41</v>
      </c>
      <c r="AX366" s="11" t="s">
        <v>79</v>
      </c>
      <c r="AY366" s="156" t="s">
        <v>128</v>
      </c>
    </row>
    <row r="367" spans="2:65" s="12" customFormat="1">
      <c r="B367" s="162"/>
      <c r="D367" s="152" t="s">
        <v>142</v>
      </c>
      <c r="E367" s="163" t="s">
        <v>3</v>
      </c>
      <c r="F367" s="164" t="s">
        <v>577</v>
      </c>
      <c r="H367" s="165">
        <v>23.8</v>
      </c>
      <c r="I367" s="166"/>
      <c r="L367" s="162"/>
      <c r="M367" s="167"/>
      <c r="N367" s="168"/>
      <c r="O367" s="168"/>
      <c r="P367" s="168"/>
      <c r="Q367" s="168"/>
      <c r="R367" s="168"/>
      <c r="S367" s="168"/>
      <c r="T367" s="169"/>
      <c r="AT367" s="163" t="s">
        <v>142</v>
      </c>
      <c r="AU367" s="163" t="s">
        <v>87</v>
      </c>
      <c r="AV367" s="12" t="s">
        <v>87</v>
      </c>
      <c r="AW367" s="12" t="s">
        <v>41</v>
      </c>
      <c r="AX367" s="12" t="s">
        <v>79</v>
      </c>
      <c r="AY367" s="163" t="s">
        <v>128</v>
      </c>
    </row>
    <row r="368" spans="2:65" s="11" customFormat="1">
      <c r="B368" s="155"/>
      <c r="D368" s="152" t="s">
        <v>142</v>
      </c>
      <c r="E368" s="156" t="s">
        <v>3</v>
      </c>
      <c r="F368" s="157" t="s">
        <v>535</v>
      </c>
      <c r="H368" s="156" t="s">
        <v>3</v>
      </c>
      <c r="I368" s="158"/>
      <c r="L368" s="155"/>
      <c r="M368" s="159"/>
      <c r="N368" s="160"/>
      <c r="O368" s="160"/>
      <c r="P368" s="160"/>
      <c r="Q368" s="160"/>
      <c r="R368" s="160"/>
      <c r="S368" s="160"/>
      <c r="T368" s="161"/>
      <c r="AT368" s="156" t="s">
        <v>142</v>
      </c>
      <c r="AU368" s="156" t="s">
        <v>87</v>
      </c>
      <c r="AV368" s="11" t="s">
        <v>22</v>
      </c>
      <c r="AW368" s="11" t="s">
        <v>41</v>
      </c>
      <c r="AX368" s="11" t="s">
        <v>79</v>
      </c>
      <c r="AY368" s="156" t="s">
        <v>128</v>
      </c>
    </row>
    <row r="369" spans="2:65" s="12" customFormat="1">
      <c r="B369" s="162"/>
      <c r="D369" s="152" t="s">
        <v>142</v>
      </c>
      <c r="E369" s="163" t="s">
        <v>3</v>
      </c>
      <c r="F369" s="164" t="s">
        <v>578</v>
      </c>
      <c r="H369" s="165">
        <v>35.4</v>
      </c>
      <c r="I369" s="166"/>
      <c r="L369" s="162"/>
      <c r="M369" s="167"/>
      <c r="N369" s="168"/>
      <c r="O369" s="168"/>
      <c r="P369" s="168"/>
      <c r="Q369" s="168"/>
      <c r="R369" s="168"/>
      <c r="S369" s="168"/>
      <c r="T369" s="169"/>
      <c r="AT369" s="163" t="s">
        <v>142</v>
      </c>
      <c r="AU369" s="163" t="s">
        <v>87</v>
      </c>
      <c r="AV369" s="12" t="s">
        <v>87</v>
      </c>
      <c r="AW369" s="12" t="s">
        <v>41</v>
      </c>
      <c r="AX369" s="12" t="s">
        <v>79</v>
      </c>
      <c r="AY369" s="163" t="s">
        <v>128</v>
      </c>
    </row>
    <row r="370" spans="2:65" s="11" customFormat="1">
      <c r="B370" s="155"/>
      <c r="D370" s="152" t="s">
        <v>142</v>
      </c>
      <c r="E370" s="156" t="s">
        <v>3</v>
      </c>
      <c r="F370" s="157" t="s">
        <v>537</v>
      </c>
      <c r="H370" s="156" t="s">
        <v>3</v>
      </c>
      <c r="I370" s="158"/>
      <c r="L370" s="155"/>
      <c r="M370" s="159"/>
      <c r="N370" s="160"/>
      <c r="O370" s="160"/>
      <c r="P370" s="160"/>
      <c r="Q370" s="160"/>
      <c r="R370" s="160"/>
      <c r="S370" s="160"/>
      <c r="T370" s="161"/>
      <c r="AT370" s="156" t="s">
        <v>142</v>
      </c>
      <c r="AU370" s="156" t="s">
        <v>87</v>
      </c>
      <c r="AV370" s="11" t="s">
        <v>22</v>
      </c>
      <c r="AW370" s="11" t="s">
        <v>41</v>
      </c>
      <c r="AX370" s="11" t="s">
        <v>79</v>
      </c>
      <c r="AY370" s="156" t="s">
        <v>128</v>
      </c>
    </row>
    <row r="371" spans="2:65" s="11" customFormat="1">
      <c r="B371" s="155"/>
      <c r="D371" s="152" t="s">
        <v>142</v>
      </c>
      <c r="E371" s="156" t="s">
        <v>3</v>
      </c>
      <c r="F371" s="157" t="s">
        <v>538</v>
      </c>
      <c r="H371" s="156" t="s">
        <v>3</v>
      </c>
      <c r="I371" s="158"/>
      <c r="L371" s="155"/>
      <c r="M371" s="159"/>
      <c r="N371" s="160"/>
      <c r="O371" s="160"/>
      <c r="P371" s="160"/>
      <c r="Q371" s="160"/>
      <c r="R371" s="160"/>
      <c r="S371" s="160"/>
      <c r="T371" s="161"/>
      <c r="AT371" s="156" t="s">
        <v>142</v>
      </c>
      <c r="AU371" s="156" t="s">
        <v>87</v>
      </c>
      <c r="AV371" s="11" t="s">
        <v>22</v>
      </c>
      <c r="AW371" s="11" t="s">
        <v>41</v>
      </c>
      <c r="AX371" s="11" t="s">
        <v>79</v>
      </c>
      <c r="AY371" s="156" t="s">
        <v>128</v>
      </c>
    </row>
    <row r="372" spans="2:65" s="11" customFormat="1">
      <c r="B372" s="155"/>
      <c r="D372" s="152" t="s">
        <v>142</v>
      </c>
      <c r="E372" s="156" t="s">
        <v>3</v>
      </c>
      <c r="F372" s="157" t="s">
        <v>539</v>
      </c>
      <c r="H372" s="156" t="s">
        <v>3</v>
      </c>
      <c r="I372" s="158"/>
      <c r="L372" s="155"/>
      <c r="M372" s="159"/>
      <c r="N372" s="160"/>
      <c r="O372" s="160"/>
      <c r="P372" s="160"/>
      <c r="Q372" s="160"/>
      <c r="R372" s="160"/>
      <c r="S372" s="160"/>
      <c r="T372" s="161"/>
      <c r="AT372" s="156" t="s">
        <v>142</v>
      </c>
      <c r="AU372" s="156" t="s">
        <v>87</v>
      </c>
      <c r="AV372" s="11" t="s">
        <v>22</v>
      </c>
      <c r="AW372" s="11" t="s">
        <v>41</v>
      </c>
      <c r="AX372" s="11" t="s">
        <v>79</v>
      </c>
      <c r="AY372" s="156" t="s">
        <v>128</v>
      </c>
    </row>
    <row r="373" spans="2:65" s="12" customFormat="1">
      <c r="B373" s="162"/>
      <c r="D373" s="152" t="s">
        <v>142</v>
      </c>
      <c r="E373" s="163" t="s">
        <v>3</v>
      </c>
      <c r="F373" s="164" t="s">
        <v>314</v>
      </c>
      <c r="H373" s="165">
        <v>30</v>
      </c>
      <c r="I373" s="166"/>
      <c r="L373" s="162"/>
      <c r="M373" s="167"/>
      <c r="N373" s="168"/>
      <c r="O373" s="168"/>
      <c r="P373" s="168"/>
      <c r="Q373" s="168"/>
      <c r="R373" s="168"/>
      <c r="S373" s="168"/>
      <c r="T373" s="169"/>
      <c r="AT373" s="163" t="s">
        <v>142</v>
      </c>
      <c r="AU373" s="163" t="s">
        <v>87</v>
      </c>
      <c r="AV373" s="12" t="s">
        <v>87</v>
      </c>
      <c r="AW373" s="12" t="s">
        <v>41</v>
      </c>
      <c r="AX373" s="12" t="s">
        <v>79</v>
      </c>
      <c r="AY373" s="163" t="s">
        <v>128</v>
      </c>
    </row>
    <row r="374" spans="2:65" s="11" customFormat="1">
      <c r="B374" s="155"/>
      <c r="D374" s="152" t="s">
        <v>142</v>
      </c>
      <c r="E374" s="156" t="s">
        <v>3</v>
      </c>
      <c r="F374" s="157" t="s">
        <v>540</v>
      </c>
      <c r="H374" s="156" t="s">
        <v>3</v>
      </c>
      <c r="I374" s="158"/>
      <c r="L374" s="155"/>
      <c r="M374" s="159"/>
      <c r="N374" s="160"/>
      <c r="O374" s="160"/>
      <c r="P374" s="160"/>
      <c r="Q374" s="160"/>
      <c r="R374" s="160"/>
      <c r="S374" s="160"/>
      <c r="T374" s="161"/>
      <c r="AT374" s="156" t="s">
        <v>142</v>
      </c>
      <c r="AU374" s="156" t="s">
        <v>87</v>
      </c>
      <c r="AV374" s="11" t="s">
        <v>22</v>
      </c>
      <c r="AW374" s="11" t="s">
        <v>41</v>
      </c>
      <c r="AX374" s="11" t="s">
        <v>79</v>
      </c>
      <c r="AY374" s="156" t="s">
        <v>128</v>
      </c>
    </row>
    <row r="375" spans="2:65" s="12" customFormat="1">
      <c r="B375" s="162"/>
      <c r="D375" s="152" t="s">
        <v>142</v>
      </c>
      <c r="E375" s="163" t="s">
        <v>3</v>
      </c>
      <c r="F375" s="164" t="s">
        <v>578</v>
      </c>
      <c r="H375" s="165">
        <v>35.4</v>
      </c>
      <c r="I375" s="166"/>
      <c r="L375" s="162"/>
      <c r="M375" s="167"/>
      <c r="N375" s="168"/>
      <c r="O375" s="168"/>
      <c r="P375" s="168"/>
      <c r="Q375" s="168"/>
      <c r="R375" s="168"/>
      <c r="S375" s="168"/>
      <c r="T375" s="169"/>
      <c r="AT375" s="163" t="s">
        <v>142</v>
      </c>
      <c r="AU375" s="163" t="s">
        <v>87</v>
      </c>
      <c r="AV375" s="12" t="s">
        <v>87</v>
      </c>
      <c r="AW375" s="12" t="s">
        <v>41</v>
      </c>
      <c r="AX375" s="12" t="s">
        <v>79</v>
      </c>
      <c r="AY375" s="163" t="s">
        <v>128</v>
      </c>
    </row>
    <row r="376" spans="2:65" s="11" customFormat="1">
      <c r="B376" s="155"/>
      <c r="D376" s="152" t="s">
        <v>142</v>
      </c>
      <c r="E376" s="156" t="s">
        <v>3</v>
      </c>
      <c r="F376" s="157" t="s">
        <v>541</v>
      </c>
      <c r="H376" s="156" t="s">
        <v>3</v>
      </c>
      <c r="I376" s="158"/>
      <c r="L376" s="155"/>
      <c r="M376" s="159"/>
      <c r="N376" s="160"/>
      <c r="O376" s="160"/>
      <c r="P376" s="160"/>
      <c r="Q376" s="160"/>
      <c r="R376" s="160"/>
      <c r="S376" s="160"/>
      <c r="T376" s="161"/>
      <c r="AT376" s="156" t="s">
        <v>142</v>
      </c>
      <c r="AU376" s="156" t="s">
        <v>87</v>
      </c>
      <c r="AV376" s="11" t="s">
        <v>22</v>
      </c>
      <c r="AW376" s="11" t="s">
        <v>41</v>
      </c>
      <c r="AX376" s="11" t="s">
        <v>79</v>
      </c>
      <c r="AY376" s="156" t="s">
        <v>128</v>
      </c>
    </row>
    <row r="377" spans="2:65" s="12" customFormat="1">
      <c r="B377" s="162"/>
      <c r="D377" s="152" t="s">
        <v>142</v>
      </c>
      <c r="E377" s="163" t="s">
        <v>3</v>
      </c>
      <c r="F377" s="164" t="s">
        <v>579</v>
      </c>
      <c r="H377" s="165">
        <v>43.6</v>
      </c>
      <c r="I377" s="166"/>
      <c r="L377" s="162"/>
      <c r="M377" s="167"/>
      <c r="N377" s="168"/>
      <c r="O377" s="168"/>
      <c r="P377" s="168"/>
      <c r="Q377" s="168"/>
      <c r="R377" s="168"/>
      <c r="S377" s="168"/>
      <c r="T377" s="169"/>
      <c r="AT377" s="163" t="s">
        <v>142</v>
      </c>
      <c r="AU377" s="163" t="s">
        <v>87</v>
      </c>
      <c r="AV377" s="12" t="s">
        <v>87</v>
      </c>
      <c r="AW377" s="12" t="s">
        <v>41</v>
      </c>
      <c r="AX377" s="12" t="s">
        <v>79</v>
      </c>
      <c r="AY377" s="163" t="s">
        <v>128</v>
      </c>
    </row>
    <row r="378" spans="2:65" s="11" customFormat="1">
      <c r="B378" s="155"/>
      <c r="D378" s="152" t="s">
        <v>142</v>
      </c>
      <c r="E378" s="156" t="s">
        <v>3</v>
      </c>
      <c r="F378" s="157" t="s">
        <v>542</v>
      </c>
      <c r="H378" s="156" t="s">
        <v>3</v>
      </c>
      <c r="I378" s="158"/>
      <c r="L378" s="155"/>
      <c r="M378" s="159"/>
      <c r="N378" s="160"/>
      <c r="O378" s="160"/>
      <c r="P378" s="160"/>
      <c r="Q378" s="160"/>
      <c r="R378" s="160"/>
      <c r="S378" s="160"/>
      <c r="T378" s="161"/>
      <c r="AT378" s="156" t="s">
        <v>142</v>
      </c>
      <c r="AU378" s="156" t="s">
        <v>87</v>
      </c>
      <c r="AV378" s="11" t="s">
        <v>22</v>
      </c>
      <c r="AW378" s="11" t="s">
        <v>41</v>
      </c>
      <c r="AX378" s="11" t="s">
        <v>79</v>
      </c>
      <c r="AY378" s="156" t="s">
        <v>128</v>
      </c>
    </row>
    <row r="379" spans="2:65" s="12" customFormat="1">
      <c r="B379" s="162"/>
      <c r="D379" s="152" t="s">
        <v>142</v>
      </c>
      <c r="E379" s="163" t="s">
        <v>3</v>
      </c>
      <c r="F379" s="164" t="s">
        <v>580</v>
      </c>
      <c r="H379" s="165">
        <v>46</v>
      </c>
      <c r="I379" s="166"/>
      <c r="L379" s="162"/>
      <c r="M379" s="167"/>
      <c r="N379" s="168"/>
      <c r="O379" s="168"/>
      <c r="P379" s="168"/>
      <c r="Q379" s="168"/>
      <c r="R379" s="168"/>
      <c r="S379" s="168"/>
      <c r="T379" s="169"/>
      <c r="AT379" s="163" t="s">
        <v>142</v>
      </c>
      <c r="AU379" s="163" t="s">
        <v>87</v>
      </c>
      <c r="AV379" s="12" t="s">
        <v>87</v>
      </c>
      <c r="AW379" s="12" t="s">
        <v>41</v>
      </c>
      <c r="AX379" s="12" t="s">
        <v>79</v>
      </c>
      <c r="AY379" s="163" t="s">
        <v>128</v>
      </c>
    </row>
    <row r="380" spans="2:65" s="11" customFormat="1">
      <c r="B380" s="155"/>
      <c r="D380" s="152" t="s">
        <v>142</v>
      </c>
      <c r="E380" s="156" t="s">
        <v>3</v>
      </c>
      <c r="F380" s="157" t="s">
        <v>543</v>
      </c>
      <c r="H380" s="156" t="s">
        <v>3</v>
      </c>
      <c r="I380" s="158"/>
      <c r="L380" s="155"/>
      <c r="M380" s="159"/>
      <c r="N380" s="160"/>
      <c r="O380" s="160"/>
      <c r="P380" s="160"/>
      <c r="Q380" s="160"/>
      <c r="R380" s="160"/>
      <c r="S380" s="160"/>
      <c r="T380" s="161"/>
      <c r="AT380" s="156" t="s">
        <v>142</v>
      </c>
      <c r="AU380" s="156" t="s">
        <v>87</v>
      </c>
      <c r="AV380" s="11" t="s">
        <v>22</v>
      </c>
      <c r="AW380" s="11" t="s">
        <v>41</v>
      </c>
      <c r="AX380" s="11" t="s">
        <v>79</v>
      </c>
      <c r="AY380" s="156" t="s">
        <v>128</v>
      </c>
    </row>
    <row r="381" spans="2:65" s="12" customFormat="1">
      <c r="B381" s="162"/>
      <c r="D381" s="152" t="s">
        <v>142</v>
      </c>
      <c r="E381" s="163" t="s">
        <v>3</v>
      </c>
      <c r="F381" s="164" t="s">
        <v>581</v>
      </c>
      <c r="H381" s="165">
        <v>37.4</v>
      </c>
      <c r="I381" s="166"/>
      <c r="L381" s="162"/>
      <c r="M381" s="167"/>
      <c r="N381" s="168"/>
      <c r="O381" s="168"/>
      <c r="P381" s="168"/>
      <c r="Q381" s="168"/>
      <c r="R381" s="168"/>
      <c r="S381" s="168"/>
      <c r="T381" s="169"/>
      <c r="AT381" s="163" t="s">
        <v>142</v>
      </c>
      <c r="AU381" s="163" t="s">
        <v>87</v>
      </c>
      <c r="AV381" s="12" t="s">
        <v>87</v>
      </c>
      <c r="AW381" s="12" t="s">
        <v>41</v>
      </c>
      <c r="AX381" s="12" t="s">
        <v>79</v>
      </c>
      <c r="AY381" s="163" t="s">
        <v>128</v>
      </c>
    </row>
    <row r="382" spans="2:65" s="13" customFormat="1">
      <c r="B382" s="170"/>
      <c r="D382" s="152" t="s">
        <v>142</v>
      </c>
      <c r="E382" s="171" t="s">
        <v>3</v>
      </c>
      <c r="F382" s="172" t="s">
        <v>145</v>
      </c>
      <c r="H382" s="173">
        <v>282.59999999999997</v>
      </c>
      <c r="I382" s="174"/>
      <c r="L382" s="170"/>
      <c r="M382" s="175"/>
      <c r="N382" s="176"/>
      <c r="O382" s="176"/>
      <c r="P382" s="176"/>
      <c r="Q382" s="176"/>
      <c r="R382" s="176"/>
      <c r="S382" s="176"/>
      <c r="T382" s="177"/>
      <c r="AT382" s="171" t="s">
        <v>142</v>
      </c>
      <c r="AU382" s="171" t="s">
        <v>87</v>
      </c>
      <c r="AV382" s="13" t="s">
        <v>93</v>
      </c>
      <c r="AW382" s="13" t="s">
        <v>41</v>
      </c>
      <c r="AX382" s="13" t="s">
        <v>22</v>
      </c>
      <c r="AY382" s="171" t="s">
        <v>128</v>
      </c>
    </row>
    <row r="383" spans="2:65" s="1" customFormat="1" ht="16.5" customHeight="1">
      <c r="B383" s="139"/>
      <c r="C383" s="140" t="s">
        <v>332</v>
      </c>
      <c r="D383" s="140" t="s">
        <v>131</v>
      </c>
      <c r="E383" s="141" t="s">
        <v>333</v>
      </c>
      <c r="F383" s="142" t="s">
        <v>334</v>
      </c>
      <c r="G383" s="143" t="s">
        <v>250</v>
      </c>
      <c r="H383" s="144">
        <v>141.30000000000001</v>
      </c>
      <c r="I383" s="145"/>
      <c r="J383" s="146">
        <f>ROUND(I383*H383,2)</f>
        <v>0</v>
      </c>
      <c r="K383" s="142" t="s">
        <v>135</v>
      </c>
      <c r="L383" s="31"/>
      <c r="M383" s="147" t="s">
        <v>3</v>
      </c>
      <c r="N383" s="148" t="s">
        <v>50</v>
      </c>
      <c r="O383" s="50"/>
      <c r="P383" s="149">
        <f>O383*H383</f>
        <v>0</v>
      </c>
      <c r="Q383" s="149">
        <v>4.4999999999999997E-3</v>
      </c>
      <c r="R383" s="149">
        <f>Q383*H383</f>
        <v>0.63585000000000003</v>
      </c>
      <c r="S383" s="149">
        <v>0</v>
      </c>
      <c r="T383" s="150">
        <f>S383*H383</f>
        <v>0</v>
      </c>
      <c r="AR383" s="17" t="s">
        <v>168</v>
      </c>
      <c r="AT383" s="17" t="s">
        <v>131</v>
      </c>
      <c r="AU383" s="17" t="s">
        <v>87</v>
      </c>
      <c r="AY383" s="17" t="s">
        <v>128</v>
      </c>
      <c r="BE383" s="151">
        <f>IF(N383="základní",J383,0)</f>
        <v>0</v>
      </c>
      <c r="BF383" s="151">
        <f>IF(N383="snížená",J383,0)</f>
        <v>0</v>
      </c>
      <c r="BG383" s="151">
        <f>IF(N383="zákl. přenesená",J383,0)</f>
        <v>0</v>
      </c>
      <c r="BH383" s="151">
        <f>IF(N383="sníž. přenesená",J383,0)</f>
        <v>0</v>
      </c>
      <c r="BI383" s="151">
        <f>IF(N383="nulová",J383,0)</f>
        <v>0</v>
      </c>
      <c r="BJ383" s="17" t="s">
        <v>22</v>
      </c>
      <c r="BK383" s="151">
        <f>ROUND(I383*H383,2)</f>
        <v>0</v>
      </c>
      <c r="BL383" s="17" t="s">
        <v>168</v>
      </c>
      <c r="BM383" s="17" t="s">
        <v>583</v>
      </c>
    </row>
    <row r="384" spans="2:65" s="1" customFormat="1" ht="57.6">
      <c r="B384" s="31"/>
      <c r="D384" s="152" t="s">
        <v>137</v>
      </c>
      <c r="F384" s="153" t="s">
        <v>306</v>
      </c>
      <c r="I384" s="85"/>
      <c r="L384" s="31"/>
      <c r="M384" s="154"/>
      <c r="N384" s="50"/>
      <c r="O384" s="50"/>
      <c r="P384" s="50"/>
      <c r="Q384" s="50"/>
      <c r="R384" s="50"/>
      <c r="S384" s="50"/>
      <c r="T384" s="51"/>
      <c r="AT384" s="17" t="s">
        <v>137</v>
      </c>
      <c r="AU384" s="17" t="s">
        <v>87</v>
      </c>
    </row>
    <row r="385" spans="2:51" s="11" customFormat="1">
      <c r="B385" s="155"/>
      <c r="D385" s="152" t="s">
        <v>142</v>
      </c>
      <c r="E385" s="156" t="s">
        <v>3</v>
      </c>
      <c r="F385" s="157" t="s">
        <v>530</v>
      </c>
      <c r="H385" s="156" t="s">
        <v>3</v>
      </c>
      <c r="I385" s="158"/>
      <c r="L385" s="155"/>
      <c r="M385" s="159"/>
      <c r="N385" s="160"/>
      <c r="O385" s="160"/>
      <c r="P385" s="160"/>
      <c r="Q385" s="160"/>
      <c r="R385" s="160"/>
      <c r="S385" s="160"/>
      <c r="T385" s="161"/>
      <c r="AT385" s="156" t="s">
        <v>142</v>
      </c>
      <c r="AU385" s="156" t="s">
        <v>87</v>
      </c>
      <c r="AV385" s="11" t="s">
        <v>22</v>
      </c>
      <c r="AW385" s="11" t="s">
        <v>41</v>
      </c>
      <c r="AX385" s="11" t="s">
        <v>79</v>
      </c>
      <c r="AY385" s="156" t="s">
        <v>128</v>
      </c>
    </row>
    <row r="386" spans="2:51" s="11" customFormat="1">
      <c r="B386" s="155"/>
      <c r="D386" s="152" t="s">
        <v>142</v>
      </c>
      <c r="E386" s="156" t="s">
        <v>3</v>
      </c>
      <c r="F386" s="157" t="s">
        <v>442</v>
      </c>
      <c r="H386" s="156" t="s">
        <v>3</v>
      </c>
      <c r="I386" s="158"/>
      <c r="L386" s="155"/>
      <c r="M386" s="159"/>
      <c r="N386" s="160"/>
      <c r="O386" s="160"/>
      <c r="P386" s="160"/>
      <c r="Q386" s="160"/>
      <c r="R386" s="160"/>
      <c r="S386" s="160"/>
      <c r="T386" s="161"/>
      <c r="AT386" s="156" t="s">
        <v>142</v>
      </c>
      <c r="AU386" s="156" t="s">
        <v>87</v>
      </c>
      <c r="AV386" s="11" t="s">
        <v>22</v>
      </c>
      <c r="AW386" s="11" t="s">
        <v>41</v>
      </c>
      <c r="AX386" s="11" t="s">
        <v>79</v>
      </c>
      <c r="AY386" s="156" t="s">
        <v>128</v>
      </c>
    </row>
    <row r="387" spans="2:51" s="11" customFormat="1">
      <c r="B387" s="155"/>
      <c r="D387" s="152" t="s">
        <v>142</v>
      </c>
      <c r="E387" s="156" t="s">
        <v>3</v>
      </c>
      <c r="F387" s="157" t="s">
        <v>531</v>
      </c>
      <c r="H387" s="156" t="s">
        <v>3</v>
      </c>
      <c r="I387" s="158"/>
      <c r="L387" s="155"/>
      <c r="M387" s="159"/>
      <c r="N387" s="160"/>
      <c r="O387" s="160"/>
      <c r="P387" s="160"/>
      <c r="Q387" s="160"/>
      <c r="R387" s="160"/>
      <c r="S387" s="160"/>
      <c r="T387" s="161"/>
      <c r="AT387" s="156" t="s">
        <v>142</v>
      </c>
      <c r="AU387" s="156" t="s">
        <v>87</v>
      </c>
      <c r="AV387" s="11" t="s">
        <v>22</v>
      </c>
      <c r="AW387" s="11" t="s">
        <v>41</v>
      </c>
      <c r="AX387" s="11" t="s">
        <v>79</v>
      </c>
      <c r="AY387" s="156" t="s">
        <v>128</v>
      </c>
    </row>
    <row r="388" spans="2:51" s="12" customFormat="1">
      <c r="B388" s="162"/>
      <c r="D388" s="152" t="s">
        <v>142</v>
      </c>
      <c r="E388" s="163" t="s">
        <v>3</v>
      </c>
      <c r="F388" s="164" t="s">
        <v>257</v>
      </c>
      <c r="H388" s="165">
        <v>15.5</v>
      </c>
      <c r="I388" s="166"/>
      <c r="L388" s="162"/>
      <c r="M388" s="167"/>
      <c r="N388" s="168"/>
      <c r="O388" s="168"/>
      <c r="P388" s="168"/>
      <c r="Q388" s="168"/>
      <c r="R388" s="168"/>
      <c r="S388" s="168"/>
      <c r="T388" s="169"/>
      <c r="AT388" s="163" t="s">
        <v>142</v>
      </c>
      <c r="AU388" s="163" t="s">
        <v>87</v>
      </c>
      <c r="AV388" s="12" t="s">
        <v>87</v>
      </c>
      <c r="AW388" s="12" t="s">
        <v>41</v>
      </c>
      <c r="AX388" s="12" t="s">
        <v>79</v>
      </c>
      <c r="AY388" s="163" t="s">
        <v>128</v>
      </c>
    </row>
    <row r="389" spans="2:51" s="11" customFormat="1">
      <c r="B389" s="155"/>
      <c r="D389" s="152" t="s">
        <v>142</v>
      </c>
      <c r="E389" s="156" t="s">
        <v>3</v>
      </c>
      <c r="F389" s="157" t="s">
        <v>532</v>
      </c>
      <c r="H389" s="156" t="s">
        <v>3</v>
      </c>
      <c r="I389" s="158"/>
      <c r="L389" s="155"/>
      <c r="M389" s="159"/>
      <c r="N389" s="160"/>
      <c r="O389" s="160"/>
      <c r="P389" s="160"/>
      <c r="Q389" s="160"/>
      <c r="R389" s="160"/>
      <c r="S389" s="160"/>
      <c r="T389" s="161"/>
      <c r="AT389" s="156" t="s">
        <v>142</v>
      </c>
      <c r="AU389" s="156" t="s">
        <v>87</v>
      </c>
      <c r="AV389" s="11" t="s">
        <v>22</v>
      </c>
      <c r="AW389" s="11" t="s">
        <v>41</v>
      </c>
      <c r="AX389" s="11" t="s">
        <v>79</v>
      </c>
      <c r="AY389" s="156" t="s">
        <v>128</v>
      </c>
    </row>
    <row r="390" spans="2:51" s="11" customFormat="1">
      <c r="B390" s="155"/>
      <c r="D390" s="152" t="s">
        <v>142</v>
      </c>
      <c r="E390" s="156" t="s">
        <v>3</v>
      </c>
      <c r="F390" s="157" t="s">
        <v>444</v>
      </c>
      <c r="H390" s="156" t="s">
        <v>3</v>
      </c>
      <c r="I390" s="158"/>
      <c r="L390" s="155"/>
      <c r="M390" s="159"/>
      <c r="N390" s="160"/>
      <c r="O390" s="160"/>
      <c r="P390" s="160"/>
      <c r="Q390" s="160"/>
      <c r="R390" s="160"/>
      <c r="S390" s="160"/>
      <c r="T390" s="161"/>
      <c r="AT390" s="156" t="s">
        <v>142</v>
      </c>
      <c r="AU390" s="156" t="s">
        <v>87</v>
      </c>
      <c r="AV390" s="11" t="s">
        <v>22</v>
      </c>
      <c r="AW390" s="11" t="s">
        <v>41</v>
      </c>
      <c r="AX390" s="11" t="s">
        <v>79</v>
      </c>
      <c r="AY390" s="156" t="s">
        <v>128</v>
      </c>
    </row>
    <row r="391" spans="2:51" s="11" customFormat="1">
      <c r="B391" s="155"/>
      <c r="D391" s="152" t="s">
        <v>142</v>
      </c>
      <c r="E391" s="156" t="s">
        <v>3</v>
      </c>
      <c r="F391" s="157" t="s">
        <v>533</v>
      </c>
      <c r="H391" s="156" t="s">
        <v>3</v>
      </c>
      <c r="I391" s="158"/>
      <c r="L391" s="155"/>
      <c r="M391" s="159"/>
      <c r="N391" s="160"/>
      <c r="O391" s="160"/>
      <c r="P391" s="160"/>
      <c r="Q391" s="160"/>
      <c r="R391" s="160"/>
      <c r="S391" s="160"/>
      <c r="T391" s="161"/>
      <c r="AT391" s="156" t="s">
        <v>142</v>
      </c>
      <c r="AU391" s="156" t="s">
        <v>87</v>
      </c>
      <c r="AV391" s="11" t="s">
        <v>22</v>
      </c>
      <c r="AW391" s="11" t="s">
        <v>41</v>
      </c>
      <c r="AX391" s="11" t="s">
        <v>79</v>
      </c>
      <c r="AY391" s="156" t="s">
        <v>128</v>
      </c>
    </row>
    <row r="392" spans="2:51" s="12" customFormat="1">
      <c r="B392" s="162"/>
      <c r="D392" s="152" t="s">
        <v>142</v>
      </c>
      <c r="E392" s="163" t="s">
        <v>3</v>
      </c>
      <c r="F392" s="164" t="s">
        <v>565</v>
      </c>
      <c r="H392" s="165">
        <v>11.9</v>
      </c>
      <c r="I392" s="166"/>
      <c r="L392" s="162"/>
      <c r="M392" s="167"/>
      <c r="N392" s="168"/>
      <c r="O392" s="168"/>
      <c r="P392" s="168"/>
      <c r="Q392" s="168"/>
      <c r="R392" s="168"/>
      <c r="S392" s="168"/>
      <c r="T392" s="169"/>
      <c r="AT392" s="163" t="s">
        <v>142</v>
      </c>
      <c r="AU392" s="163" t="s">
        <v>87</v>
      </c>
      <c r="AV392" s="12" t="s">
        <v>87</v>
      </c>
      <c r="AW392" s="12" t="s">
        <v>41</v>
      </c>
      <c r="AX392" s="12" t="s">
        <v>79</v>
      </c>
      <c r="AY392" s="163" t="s">
        <v>128</v>
      </c>
    </row>
    <row r="393" spans="2:51" s="11" customFormat="1">
      <c r="B393" s="155"/>
      <c r="D393" s="152" t="s">
        <v>142</v>
      </c>
      <c r="E393" s="156" t="s">
        <v>3</v>
      </c>
      <c r="F393" s="157" t="s">
        <v>535</v>
      </c>
      <c r="H393" s="156" t="s">
        <v>3</v>
      </c>
      <c r="I393" s="158"/>
      <c r="L393" s="155"/>
      <c r="M393" s="159"/>
      <c r="N393" s="160"/>
      <c r="O393" s="160"/>
      <c r="P393" s="160"/>
      <c r="Q393" s="160"/>
      <c r="R393" s="160"/>
      <c r="S393" s="160"/>
      <c r="T393" s="161"/>
      <c r="AT393" s="156" t="s">
        <v>142</v>
      </c>
      <c r="AU393" s="156" t="s">
        <v>87</v>
      </c>
      <c r="AV393" s="11" t="s">
        <v>22</v>
      </c>
      <c r="AW393" s="11" t="s">
        <v>41</v>
      </c>
      <c r="AX393" s="11" t="s">
        <v>79</v>
      </c>
      <c r="AY393" s="156" t="s">
        <v>128</v>
      </c>
    </row>
    <row r="394" spans="2:51" s="12" customFormat="1">
      <c r="B394" s="162"/>
      <c r="D394" s="152" t="s">
        <v>142</v>
      </c>
      <c r="E394" s="163" t="s">
        <v>3</v>
      </c>
      <c r="F394" s="164" t="s">
        <v>566</v>
      </c>
      <c r="H394" s="165">
        <v>17.7</v>
      </c>
      <c r="I394" s="166"/>
      <c r="L394" s="162"/>
      <c r="M394" s="167"/>
      <c r="N394" s="168"/>
      <c r="O394" s="168"/>
      <c r="P394" s="168"/>
      <c r="Q394" s="168"/>
      <c r="R394" s="168"/>
      <c r="S394" s="168"/>
      <c r="T394" s="169"/>
      <c r="AT394" s="163" t="s">
        <v>142</v>
      </c>
      <c r="AU394" s="163" t="s">
        <v>87</v>
      </c>
      <c r="AV394" s="12" t="s">
        <v>87</v>
      </c>
      <c r="AW394" s="12" t="s">
        <v>41</v>
      </c>
      <c r="AX394" s="12" t="s">
        <v>79</v>
      </c>
      <c r="AY394" s="163" t="s">
        <v>128</v>
      </c>
    </row>
    <row r="395" spans="2:51" s="11" customFormat="1">
      <c r="B395" s="155"/>
      <c r="D395" s="152" t="s">
        <v>142</v>
      </c>
      <c r="E395" s="156" t="s">
        <v>3</v>
      </c>
      <c r="F395" s="157" t="s">
        <v>537</v>
      </c>
      <c r="H395" s="156" t="s">
        <v>3</v>
      </c>
      <c r="I395" s="158"/>
      <c r="L395" s="155"/>
      <c r="M395" s="159"/>
      <c r="N395" s="160"/>
      <c r="O395" s="160"/>
      <c r="P395" s="160"/>
      <c r="Q395" s="160"/>
      <c r="R395" s="160"/>
      <c r="S395" s="160"/>
      <c r="T395" s="161"/>
      <c r="AT395" s="156" t="s">
        <v>142</v>
      </c>
      <c r="AU395" s="156" t="s">
        <v>87</v>
      </c>
      <c r="AV395" s="11" t="s">
        <v>22</v>
      </c>
      <c r="AW395" s="11" t="s">
        <v>41</v>
      </c>
      <c r="AX395" s="11" t="s">
        <v>79</v>
      </c>
      <c r="AY395" s="156" t="s">
        <v>128</v>
      </c>
    </row>
    <row r="396" spans="2:51" s="11" customFormat="1">
      <c r="B396" s="155"/>
      <c r="D396" s="152" t="s">
        <v>142</v>
      </c>
      <c r="E396" s="156" t="s">
        <v>3</v>
      </c>
      <c r="F396" s="157" t="s">
        <v>538</v>
      </c>
      <c r="H396" s="156" t="s">
        <v>3</v>
      </c>
      <c r="I396" s="158"/>
      <c r="L396" s="155"/>
      <c r="M396" s="159"/>
      <c r="N396" s="160"/>
      <c r="O396" s="160"/>
      <c r="P396" s="160"/>
      <c r="Q396" s="160"/>
      <c r="R396" s="160"/>
      <c r="S396" s="160"/>
      <c r="T396" s="161"/>
      <c r="AT396" s="156" t="s">
        <v>142</v>
      </c>
      <c r="AU396" s="156" t="s">
        <v>87</v>
      </c>
      <c r="AV396" s="11" t="s">
        <v>22</v>
      </c>
      <c r="AW396" s="11" t="s">
        <v>41</v>
      </c>
      <c r="AX396" s="11" t="s">
        <v>79</v>
      </c>
      <c r="AY396" s="156" t="s">
        <v>128</v>
      </c>
    </row>
    <row r="397" spans="2:51" s="11" customFormat="1">
      <c r="B397" s="155"/>
      <c r="D397" s="152" t="s">
        <v>142</v>
      </c>
      <c r="E397" s="156" t="s">
        <v>3</v>
      </c>
      <c r="F397" s="157" t="s">
        <v>539</v>
      </c>
      <c r="H397" s="156" t="s">
        <v>3</v>
      </c>
      <c r="I397" s="158"/>
      <c r="L397" s="155"/>
      <c r="M397" s="159"/>
      <c r="N397" s="160"/>
      <c r="O397" s="160"/>
      <c r="P397" s="160"/>
      <c r="Q397" s="160"/>
      <c r="R397" s="160"/>
      <c r="S397" s="160"/>
      <c r="T397" s="161"/>
      <c r="AT397" s="156" t="s">
        <v>142</v>
      </c>
      <c r="AU397" s="156" t="s">
        <v>87</v>
      </c>
      <c r="AV397" s="11" t="s">
        <v>22</v>
      </c>
      <c r="AW397" s="11" t="s">
        <v>41</v>
      </c>
      <c r="AX397" s="11" t="s">
        <v>79</v>
      </c>
      <c r="AY397" s="156" t="s">
        <v>128</v>
      </c>
    </row>
    <row r="398" spans="2:51" s="12" customFormat="1">
      <c r="B398" s="162"/>
      <c r="D398" s="152" t="s">
        <v>142</v>
      </c>
      <c r="E398" s="163" t="s">
        <v>3</v>
      </c>
      <c r="F398" s="164" t="s">
        <v>255</v>
      </c>
      <c r="H398" s="165">
        <v>15</v>
      </c>
      <c r="I398" s="166"/>
      <c r="L398" s="162"/>
      <c r="M398" s="167"/>
      <c r="N398" s="168"/>
      <c r="O398" s="168"/>
      <c r="P398" s="168"/>
      <c r="Q398" s="168"/>
      <c r="R398" s="168"/>
      <c r="S398" s="168"/>
      <c r="T398" s="169"/>
      <c r="AT398" s="163" t="s">
        <v>142</v>
      </c>
      <c r="AU398" s="163" t="s">
        <v>87</v>
      </c>
      <c r="AV398" s="12" t="s">
        <v>87</v>
      </c>
      <c r="AW398" s="12" t="s">
        <v>41</v>
      </c>
      <c r="AX398" s="12" t="s">
        <v>79</v>
      </c>
      <c r="AY398" s="163" t="s">
        <v>128</v>
      </c>
    </row>
    <row r="399" spans="2:51" s="11" customFormat="1">
      <c r="B399" s="155"/>
      <c r="D399" s="152" t="s">
        <v>142</v>
      </c>
      <c r="E399" s="156" t="s">
        <v>3</v>
      </c>
      <c r="F399" s="157" t="s">
        <v>540</v>
      </c>
      <c r="H399" s="156" t="s">
        <v>3</v>
      </c>
      <c r="I399" s="158"/>
      <c r="L399" s="155"/>
      <c r="M399" s="159"/>
      <c r="N399" s="160"/>
      <c r="O399" s="160"/>
      <c r="P399" s="160"/>
      <c r="Q399" s="160"/>
      <c r="R399" s="160"/>
      <c r="S399" s="160"/>
      <c r="T399" s="161"/>
      <c r="AT399" s="156" t="s">
        <v>142</v>
      </c>
      <c r="AU399" s="156" t="s">
        <v>87</v>
      </c>
      <c r="AV399" s="11" t="s">
        <v>22</v>
      </c>
      <c r="AW399" s="11" t="s">
        <v>41</v>
      </c>
      <c r="AX399" s="11" t="s">
        <v>79</v>
      </c>
      <c r="AY399" s="156" t="s">
        <v>128</v>
      </c>
    </row>
    <row r="400" spans="2:51" s="12" customFormat="1">
      <c r="B400" s="162"/>
      <c r="D400" s="152" t="s">
        <v>142</v>
      </c>
      <c r="E400" s="163" t="s">
        <v>3</v>
      </c>
      <c r="F400" s="164" t="s">
        <v>566</v>
      </c>
      <c r="H400" s="165">
        <v>17.7</v>
      </c>
      <c r="I400" s="166"/>
      <c r="L400" s="162"/>
      <c r="M400" s="167"/>
      <c r="N400" s="168"/>
      <c r="O400" s="168"/>
      <c r="P400" s="168"/>
      <c r="Q400" s="168"/>
      <c r="R400" s="168"/>
      <c r="S400" s="168"/>
      <c r="T400" s="169"/>
      <c r="AT400" s="163" t="s">
        <v>142</v>
      </c>
      <c r="AU400" s="163" t="s">
        <v>87</v>
      </c>
      <c r="AV400" s="12" t="s">
        <v>87</v>
      </c>
      <c r="AW400" s="12" t="s">
        <v>41</v>
      </c>
      <c r="AX400" s="12" t="s">
        <v>79</v>
      </c>
      <c r="AY400" s="163" t="s">
        <v>128</v>
      </c>
    </row>
    <row r="401" spans="2:65" s="11" customFormat="1">
      <c r="B401" s="155"/>
      <c r="D401" s="152" t="s">
        <v>142</v>
      </c>
      <c r="E401" s="156" t="s">
        <v>3</v>
      </c>
      <c r="F401" s="157" t="s">
        <v>541</v>
      </c>
      <c r="H401" s="156" t="s">
        <v>3</v>
      </c>
      <c r="I401" s="158"/>
      <c r="L401" s="155"/>
      <c r="M401" s="159"/>
      <c r="N401" s="160"/>
      <c r="O401" s="160"/>
      <c r="P401" s="160"/>
      <c r="Q401" s="160"/>
      <c r="R401" s="160"/>
      <c r="S401" s="160"/>
      <c r="T401" s="161"/>
      <c r="AT401" s="156" t="s">
        <v>142</v>
      </c>
      <c r="AU401" s="156" t="s">
        <v>87</v>
      </c>
      <c r="AV401" s="11" t="s">
        <v>22</v>
      </c>
      <c r="AW401" s="11" t="s">
        <v>41</v>
      </c>
      <c r="AX401" s="11" t="s">
        <v>79</v>
      </c>
      <c r="AY401" s="156" t="s">
        <v>128</v>
      </c>
    </row>
    <row r="402" spans="2:65" s="12" customFormat="1">
      <c r="B402" s="162"/>
      <c r="D402" s="152" t="s">
        <v>142</v>
      </c>
      <c r="E402" s="163" t="s">
        <v>3</v>
      </c>
      <c r="F402" s="164" t="s">
        <v>567</v>
      </c>
      <c r="H402" s="165">
        <v>21.8</v>
      </c>
      <c r="I402" s="166"/>
      <c r="L402" s="162"/>
      <c r="M402" s="167"/>
      <c r="N402" s="168"/>
      <c r="O402" s="168"/>
      <c r="P402" s="168"/>
      <c r="Q402" s="168"/>
      <c r="R402" s="168"/>
      <c r="S402" s="168"/>
      <c r="T402" s="169"/>
      <c r="AT402" s="163" t="s">
        <v>142</v>
      </c>
      <c r="AU402" s="163" t="s">
        <v>87</v>
      </c>
      <c r="AV402" s="12" t="s">
        <v>87</v>
      </c>
      <c r="AW402" s="12" t="s">
        <v>41</v>
      </c>
      <c r="AX402" s="12" t="s">
        <v>79</v>
      </c>
      <c r="AY402" s="163" t="s">
        <v>128</v>
      </c>
    </row>
    <row r="403" spans="2:65" s="11" customFormat="1">
      <c r="B403" s="155"/>
      <c r="D403" s="152" t="s">
        <v>142</v>
      </c>
      <c r="E403" s="156" t="s">
        <v>3</v>
      </c>
      <c r="F403" s="157" t="s">
        <v>542</v>
      </c>
      <c r="H403" s="156" t="s">
        <v>3</v>
      </c>
      <c r="I403" s="158"/>
      <c r="L403" s="155"/>
      <c r="M403" s="159"/>
      <c r="N403" s="160"/>
      <c r="O403" s="160"/>
      <c r="P403" s="160"/>
      <c r="Q403" s="160"/>
      <c r="R403" s="160"/>
      <c r="S403" s="160"/>
      <c r="T403" s="161"/>
      <c r="AT403" s="156" t="s">
        <v>142</v>
      </c>
      <c r="AU403" s="156" t="s">
        <v>87</v>
      </c>
      <c r="AV403" s="11" t="s">
        <v>22</v>
      </c>
      <c r="AW403" s="11" t="s">
        <v>41</v>
      </c>
      <c r="AX403" s="11" t="s">
        <v>79</v>
      </c>
      <c r="AY403" s="156" t="s">
        <v>128</v>
      </c>
    </row>
    <row r="404" spans="2:65" s="12" customFormat="1">
      <c r="B404" s="162"/>
      <c r="D404" s="152" t="s">
        <v>142</v>
      </c>
      <c r="E404" s="163" t="s">
        <v>3</v>
      </c>
      <c r="F404" s="164" t="s">
        <v>568</v>
      </c>
      <c r="H404" s="165">
        <v>23</v>
      </c>
      <c r="I404" s="166"/>
      <c r="L404" s="162"/>
      <c r="M404" s="167"/>
      <c r="N404" s="168"/>
      <c r="O404" s="168"/>
      <c r="P404" s="168"/>
      <c r="Q404" s="168"/>
      <c r="R404" s="168"/>
      <c r="S404" s="168"/>
      <c r="T404" s="169"/>
      <c r="AT404" s="163" t="s">
        <v>142</v>
      </c>
      <c r="AU404" s="163" t="s">
        <v>87</v>
      </c>
      <c r="AV404" s="12" t="s">
        <v>87</v>
      </c>
      <c r="AW404" s="12" t="s">
        <v>41</v>
      </c>
      <c r="AX404" s="12" t="s">
        <v>79</v>
      </c>
      <c r="AY404" s="163" t="s">
        <v>128</v>
      </c>
    </row>
    <row r="405" spans="2:65" s="11" customFormat="1">
      <c r="B405" s="155"/>
      <c r="D405" s="152" t="s">
        <v>142</v>
      </c>
      <c r="E405" s="156" t="s">
        <v>3</v>
      </c>
      <c r="F405" s="157" t="s">
        <v>543</v>
      </c>
      <c r="H405" s="156" t="s">
        <v>3</v>
      </c>
      <c r="I405" s="158"/>
      <c r="L405" s="155"/>
      <c r="M405" s="159"/>
      <c r="N405" s="160"/>
      <c r="O405" s="160"/>
      <c r="P405" s="160"/>
      <c r="Q405" s="160"/>
      <c r="R405" s="160"/>
      <c r="S405" s="160"/>
      <c r="T405" s="161"/>
      <c r="AT405" s="156" t="s">
        <v>142</v>
      </c>
      <c r="AU405" s="156" t="s">
        <v>87</v>
      </c>
      <c r="AV405" s="11" t="s">
        <v>22</v>
      </c>
      <c r="AW405" s="11" t="s">
        <v>41</v>
      </c>
      <c r="AX405" s="11" t="s">
        <v>79</v>
      </c>
      <c r="AY405" s="156" t="s">
        <v>128</v>
      </c>
    </row>
    <row r="406" spans="2:65" s="12" customFormat="1">
      <c r="B406" s="162"/>
      <c r="D406" s="152" t="s">
        <v>142</v>
      </c>
      <c r="E406" s="163" t="s">
        <v>3</v>
      </c>
      <c r="F406" s="164" t="s">
        <v>569</v>
      </c>
      <c r="H406" s="165">
        <v>18.7</v>
      </c>
      <c r="I406" s="166"/>
      <c r="L406" s="162"/>
      <c r="M406" s="167"/>
      <c r="N406" s="168"/>
      <c r="O406" s="168"/>
      <c r="P406" s="168"/>
      <c r="Q406" s="168"/>
      <c r="R406" s="168"/>
      <c r="S406" s="168"/>
      <c r="T406" s="169"/>
      <c r="AT406" s="163" t="s">
        <v>142</v>
      </c>
      <c r="AU406" s="163" t="s">
        <v>87</v>
      </c>
      <c r="AV406" s="12" t="s">
        <v>87</v>
      </c>
      <c r="AW406" s="12" t="s">
        <v>41</v>
      </c>
      <c r="AX406" s="12" t="s">
        <v>79</v>
      </c>
      <c r="AY406" s="163" t="s">
        <v>128</v>
      </c>
    </row>
    <row r="407" spans="2:65" s="13" customFormat="1">
      <c r="B407" s="170"/>
      <c r="D407" s="152" t="s">
        <v>142</v>
      </c>
      <c r="E407" s="171" t="s">
        <v>3</v>
      </c>
      <c r="F407" s="172" t="s">
        <v>145</v>
      </c>
      <c r="H407" s="173">
        <v>141.29999999999998</v>
      </c>
      <c r="I407" s="174"/>
      <c r="L407" s="170"/>
      <c r="M407" s="175"/>
      <c r="N407" s="176"/>
      <c r="O407" s="176"/>
      <c r="P407" s="176"/>
      <c r="Q407" s="176"/>
      <c r="R407" s="176"/>
      <c r="S407" s="176"/>
      <c r="T407" s="177"/>
      <c r="AT407" s="171" t="s">
        <v>142</v>
      </c>
      <c r="AU407" s="171" t="s">
        <v>87</v>
      </c>
      <c r="AV407" s="13" t="s">
        <v>93</v>
      </c>
      <c r="AW407" s="13" t="s">
        <v>41</v>
      </c>
      <c r="AX407" s="13" t="s">
        <v>22</v>
      </c>
      <c r="AY407" s="171" t="s">
        <v>128</v>
      </c>
    </row>
    <row r="408" spans="2:65" s="1" customFormat="1" ht="16.5" customHeight="1">
      <c r="B408" s="139"/>
      <c r="C408" s="140" t="s">
        <v>336</v>
      </c>
      <c r="D408" s="140" t="s">
        <v>131</v>
      </c>
      <c r="E408" s="141" t="s">
        <v>337</v>
      </c>
      <c r="F408" s="142" t="s">
        <v>338</v>
      </c>
      <c r="G408" s="143" t="s">
        <v>250</v>
      </c>
      <c r="H408" s="144">
        <v>28.26</v>
      </c>
      <c r="I408" s="145"/>
      <c r="J408" s="146">
        <f>ROUND(I408*H408,2)</f>
        <v>0</v>
      </c>
      <c r="K408" s="142" t="s">
        <v>135</v>
      </c>
      <c r="L408" s="31"/>
      <c r="M408" s="147" t="s">
        <v>3</v>
      </c>
      <c r="N408" s="148" t="s">
        <v>50</v>
      </c>
      <c r="O408" s="50"/>
      <c r="P408" s="149">
        <f>O408*H408</f>
        <v>0</v>
      </c>
      <c r="Q408" s="149">
        <v>1.4999999999999999E-2</v>
      </c>
      <c r="R408" s="149">
        <f>Q408*H408</f>
        <v>0.4239</v>
      </c>
      <c r="S408" s="149">
        <v>0</v>
      </c>
      <c r="T408" s="150">
        <f>S408*H408</f>
        <v>0</v>
      </c>
      <c r="AR408" s="17" t="s">
        <v>168</v>
      </c>
      <c r="AT408" s="17" t="s">
        <v>131</v>
      </c>
      <c r="AU408" s="17" t="s">
        <v>87</v>
      </c>
      <c r="AY408" s="17" t="s">
        <v>128</v>
      </c>
      <c r="BE408" s="151">
        <f>IF(N408="základní",J408,0)</f>
        <v>0</v>
      </c>
      <c r="BF408" s="151">
        <f>IF(N408="snížená",J408,0)</f>
        <v>0</v>
      </c>
      <c r="BG408" s="151">
        <f>IF(N408="zákl. přenesená",J408,0)</f>
        <v>0</v>
      </c>
      <c r="BH408" s="151">
        <f>IF(N408="sníž. přenesená",J408,0)</f>
        <v>0</v>
      </c>
      <c r="BI408" s="151">
        <f>IF(N408="nulová",J408,0)</f>
        <v>0</v>
      </c>
      <c r="BJ408" s="17" t="s">
        <v>22</v>
      </c>
      <c r="BK408" s="151">
        <f>ROUND(I408*H408,2)</f>
        <v>0</v>
      </c>
      <c r="BL408" s="17" t="s">
        <v>168</v>
      </c>
      <c r="BM408" s="17" t="s">
        <v>584</v>
      </c>
    </row>
    <row r="409" spans="2:65" s="1" customFormat="1" ht="57.6">
      <c r="B409" s="31"/>
      <c r="D409" s="152" t="s">
        <v>137</v>
      </c>
      <c r="F409" s="153" t="s">
        <v>306</v>
      </c>
      <c r="I409" s="85"/>
      <c r="L409" s="31"/>
      <c r="M409" s="154"/>
      <c r="N409" s="50"/>
      <c r="O409" s="50"/>
      <c r="P409" s="50"/>
      <c r="Q409" s="50"/>
      <c r="R409" s="50"/>
      <c r="S409" s="50"/>
      <c r="T409" s="51"/>
      <c r="AT409" s="17" t="s">
        <v>137</v>
      </c>
      <c r="AU409" s="17" t="s">
        <v>87</v>
      </c>
    </row>
    <row r="410" spans="2:65" s="11" customFormat="1">
      <c r="B410" s="155"/>
      <c r="D410" s="152" t="s">
        <v>142</v>
      </c>
      <c r="E410" s="156" t="s">
        <v>3</v>
      </c>
      <c r="F410" s="157" t="s">
        <v>340</v>
      </c>
      <c r="H410" s="156" t="s">
        <v>3</v>
      </c>
      <c r="I410" s="158"/>
      <c r="L410" s="155"/>
      <c r="M410" s="159"/>
      <c r="N410" s="160"/>
      <c r="O410" s="160"/>
      <c r="P410" s="160"/>
      <c r="Q410" s="160"/>
      <c r="R410" s="160"/>
      <c r="S410" s="160"/>
      <c r="T410" s="161"/>
      <c r="AT410" s="156" t="s">
        <v>142</v>
      </c>
      <c r="AU410" s="156" t="s">
        <v>87</v>
      </c>
      <c r="AV410" s="11" t="s">
        <v>22</v>
      </c>
      <c r="AW410" s="11" t="s">
        <v>41</v>
      </c>
      <c r="AX410" s="11" t="s">
        <v>79</v>
      </c>
      <c r="AY410" s="156" t="s">
        <v>128</v>
      </c>
    </row>
    <row r="411" spans="2:65" s="11" customFormat="1">
      <c r="B411" s="155"/>
      <c r="D411" s="152" t="s">
        <v>142</v>
      </c>
      <c r="E411" s="156" t="s">
        <v>3</v>
      </c>
      <c r="F411" s="157" t="s">
        <v>341</v>
      </c>
      <c r="H411" s="156" t="s">
        <v>3</v>
      </c>
      <c r="I411" s="158"/>
      <c r="L411" s="155"/>
      <c r="M411" s="159"/>
      <c r="N411" s="160"/>
      <c r="O411" s="160"/>
      <c r="P411" s="160"/>
      <c r="Q411" s="160"/>
      <c r="R411" s="160"/>
      <c r="S411" s="160"/>
      <c r="T411" s="161"/>
      <c r="AT411" s="156" t="s">
        <v>142</v>
      </c>
      <c r="AU411" s="156" t="s">
        <v>87</v>
      </c>
      <c r="AV411" s="11" t="s">
        <v>22</v>
      </c>
      <c r="AW411" s="11" t="s">
        <v>41</v>
      </c>
      <c r="AX411" s="11" t="s">
        <v>79</v>
      </c>
      <c r="AY411" s="156" t="s">
        <v>128</v>
      </c>
    </row>
    <row r="412" spans="2:65" s="12" customFormat="1">
      <c r="B412" s="162"/>
      <c r="D412" s="152" t="s">
        <v>142</v>
      </c>
      <c r="E412" s="163" t="s">
        <v>3</v>
      </c>
      <c r="F412" s="164" t="s">
        <v>585</v>
      </c>
      <c r="H412" s="165">
        <v>28.26</v>
      </c>
      <c r="I412" s="166"/>
      <c r="L412" s="162"/>
      <c r="M412" s="167"/>
      <c r="N412" s="168"/>
      <c r="O412" s="168"/>
      <c r="P412" s="168"/>
      <c r="Q412" s="168"/>
      <c r="R412" s="168"/>
      <c r="S412" s="168"/>
      <c r="T412" s="169"/>
      <c r="AT412" s="163" t="s">
        <v>142</v>
      </c>
      <c r="AU412" s="163" t="s">
        <v>87</v>
      </c>
      <c r="AV412" s="12" t="s">
        <v>87</v>
      </c>
      <c r="AW412" s="12" t="s">
        <v>41</v>
      </c>
      <c r="AX412" s="12" t="s">
        <v>79</v>
      </c>
      <c r="AY412" s="163" t="s">
        <v>128</v>
      </c>
    </row>
    <row r="413" spans="2:65" s="13" customFormat="1">
      <c r="B413" s="170"/>
      <c r="D413" s="152" t="s">
        <v>142</v>
      </c>
      <c r="E413" s="171" t="s">
        <v>3</v>
      </c>
      <c r="F413" s="172" t="s">
        <v>145</v>
      </c>
      <c r="H413" s="173">
        <v>28.26</v>
      </c>
      <c r="I413" s="174"/>
      <c r="L413" s="170"/>
      <c r="M413" s="175"/>
      <c r="N413" s="176"/>
      <c r="O413" s="176"/>
      <c r="P413" s="176"/>
      <c r="Q413" s="176"/>
      <c r="R413" s="176"/>
      <c r="S413" s="176"/>
      <c r="T413" s="177"/>
      <c r="AT413" s="171" t="s">
        <v>142</v>
      </c>
      <c r="AU413" s="171" t="s">
        <v>87</v>
      </c>
      <c r="AV413" s="13" t="s">
        <v>93</v>
      </c>
      <c r="AW413" s="13" t="s">
        <v>41</v>
      </c>
      <c r="AX413" s="13" t="s">
        <v>22</v>
      </c>
      <c r="AY413" s="171" t="s">
        <v>128</v>
      </c>
    </row>
    <row r="414" spans="2:65" s="1" customFormat="1" ht="16.5" customHeight="1">
      <c r="B414" s="139"/>
      <c r="C414" s="140" t="s">
        <v>343</v>
      </c>
      <c r="D414" s="140" t="s">
        <v>131</v>
      </c>
      <c r="E414" s="141" t="s">
        <v>344</v>
      </c>
      <c r="F414" s="142" t="s">
        <v>345</v>
      </c>
      <c r="G414" s="143" t="s">
        <v>250</v>
      </c>
      <c r="H414" s="144">
        <v>141.30000000000001</v>
      </c>
      <c r="I414" s="145"/>
      <c r="J414" s="146">
        <f>ROUND(I414*H414,2)</f>
        <v>0</v>
      </c>
      <c r="K414" s="142" t="s">
        <v>135</v>
      </c>
      <c r="L414" s="31"/>
      <c r="M414" s="147" t="s">
        <v>3</v>
      </c>
      <c r="N414" s="148" t="s">
        <v>50</v>
      </c>
      <c r="O414" s="50"/>
      <c r="P414" s="149">
        <f>O414*H414</f>
        <v>0</v>
      </c>
      <c r="Q414" s="149">
        <v>2.9999999999999997E-4</v>
      </c>
      <c r="R414" s="149">
        <f>Q414*H414</f>
        <v>4.2389999999999997E-2</v>
      </c>
      <c r="S414" s="149">
        <v>0</v>
      </c>
      <c r="T414" s="150">
        <f>S414*H414</f>
        <v>0</v>
      </c>
      <c r="AR414" s="17" t="s">
        <v>168</v>
      </c>
      <c r="AT414" s="17" t="s">
        <v>131</v>
      </c>
      <c r="AU414" s="17" t="s">
        <v>87</v>
      </c>
      <c r="AY414" s="17" t="s">
        <v>128</v>
      </c>
      <c r="BE414" s="151">
        <f>IF(N414="základní",J414,0)</f>
        <v>0</v>
      </c>
      <c r="BF414" s="151">
        <f>IF(N414="snížená",J414,0)</f>
        <v>0</v>
      </c>
      <c r="BG414" s="151">
        <f>IF(N414="zákl. přenesená",J414,0)</f>
        <v>0</v>
      </c>
      <c r="BH414" s="151">
        <f>IF(N414="sníž. přenesená",J414,0)</f>
        <v>0</v>
      </c>
      <c r="BI414" s="151">
        <f>IF(N414="nulová",J414,0)</f>
        <v>0</v>
      </c>
      <c r="BJ414" s="17" t="s">
        <v>22</v>
      </c>
      <c r="BK414" s="151">
        <f>ROUND(I414*H414,2)</f>
        <v>0</v>
      </c>
      <c r="BL414" s="17" t="s">
        <v>168</v>
      </c>
      <c r="BM414" s="17" t="s">
        <v>586</v>
      </c>
    </row>
    <row r="415" spans="2:65" s="11" customFormat="1">
      <c r="B415" s="155"/>
      <c r="D415" s="152" t="s">
        <v>142</v>
      </c>
      <c r="E415" s="156" t="s">
        <v>3</v>
      </c>
      <c r="F415" s="157" t="s">
        <v>530</v>
      </c>
      <c r="H415" s="156" t="s">
        <v>3</v>
      </c>
      <c r="I415" s="158"/>
      <c r="L415" s="155"/>
      <c r="M415" s="159"/>
      <c r="N415" s="160"/>
      <c r="O415" s="160"/>
      <c r="P415" s="160"/>
      <c r="Q415" s="160"/>
      <c r="R415" s="160"/>
      <c r="S415" s="160"/>
      <c r="T415" s="161"/>
      <c r="AT415" s="156" t="s">
        <v>142</v>
      </c>
      <c r="AU415" s="156" t="s">
        <v>87</v>
      </c>
      <c r="AV415" s="11" t="s">
        <v>22</v>
      </c>
      <c r="AW415" s="11" t="s">
        <v>41</v>
      </c>
      <c r="AX415" s="11" t="s">
        <v>79</v>
      </c>
      <c r="AY415" s="156" t="s">
        <v>128</v>
      </c>
    </row>
    <row r="416" spans="2:65" s="11" customFormat="1">
      <c r="B416" s="155"/>
      <c r="D416" s="152" t="s">
        <v>142</v>
      </c>
      <c r="E416" s="156" t="s">
        <v>3</v>
      </c>
      <c r="F416" s="157" t="s">
        <v>442</v>
      </c>
      <c r="H416" s="156" t="s">
        <v>3</v>
      </c>
      <c r="I416" s="158"/>
      <c r="L416" s="155"/>
      <c r="M416" s="159"/>
      <c r="N416" s="160"/>
      <c r="O416" s="160"/>
      <c r="P416" s="160"/>
      <c r="Q416" s="160"/>
      <c r="R416" s="160"/>
      <c r="S416" s="160"/>
      <c r="T416" s="161"/>
      <c r="AT416" s="156" t="s">
        <v>142</v>
      </c>
      <c r="AU416" s="156" t="s">
        <v>87</v>
      </c>
      <c r="AV416" s="11" t="s">
        <v>22</v>
      </c>
      <c r="AW416" s="11" t="s">
        <v>41</v>
      </c>
      <c r="AX416" s="11" t="s">
        <v>79</v>
      </c>
      <c r="AY416" s="156" t="s">
        <v>128</v>
      </c>
    </row>
    <row r="417" spans="2:51" s="11" customFormat="1">
      <c r="B417" s="155"/>
      <c r="D417" s="152" t="s">
        <v>142</v>
      </c>
      <c r="E417" s="156" t="s">
        <v>3</v>
      </c>
      <c r="F417" s="157" t="s">
        <v>531</v>
      </c>
      <c r="H417" s="156" t="s">
        <v>3</v>
      </c>
      <c r="I417" s="158"/>
      <c r="L417" s="155"/>
      <c r="M417" s="159"/>
      <c r="N417" s="160"/>
      <c r="O417" s="160"/>
      <c r="P417" s="160"/>
      <c r="Q417" s="160"/>
      <c r="R417" s="160"/>
      <c r="S417" s="160"/>
      <c r="T417" s="161"/>
      <c r="AT417" s="156" t="s">
        <v>142</v>
      </c>
      <c r="AU417" s="156" t="s">
        <v>87</v>
      </c>
      <c r="AV417" s="11" t="s">
        <v>22</v>
      </c>
      <c r="AW417" s="11" t="s">
        <v>41</v>
      </c>
      <c r="AX417" s="11" t="s">
        <v>79</v>
      </c>
      <c r="AY417" s="156" t="s">
        <v>128</v>
      </c>
    </row>
    <row r="418" spans="2:51" s="12" customFormat="1">
      <c r="B418" s="162"/>
      <c r="D418" s="152" t="s">
        <v>142</v>
      </c>
      <c r="E418" s="163" t="s">
        <v>3</v>
      </c>
      <c r="F418" s="164" t="s">
        <v>257</v>
      </c>
      <c r="H418" s="165">
        <v>15.5</v>
      </c>
      <c r="I418" s="166"/>
      <c r="L418" s="162"/>
      <c r="M418" s="167"/>
      <c r="N418" s="168"/>
      <c r="O418" s="168"/>
      <c r="P418" s="168"/>
      <c r="Q418" s="168"/>
      <c r="R418" s="168"/>
      <c r="S418" s="168"/>
      <c r="T418" s="169"/>
      <c r="AT418" s="163" t="s">
        <v>142</v>
      </c>
      <c r="AU418" s="163" t="s">
        <v>87</v>
      </c>
      <c r="AV418" s="12" t="s">
        <v>87</v>
      </c>
      <c r="AW418" s="12" t="s">
        <v>41</v>
      </c>
      <c r="AX418" s="12" t="s">
        <v>79</v>
      </c>
      <c r="AY418" s="163" t="s">
        <v>128</v>
      </c>
    </row>
    <row r="419" spans="2:51" s="11" customFormat="1">
      <c r="B419" s="155"/>
      <c r="D419" s="152" t="s">
        <v>142</v>
      </c>
      <c r="E419" s="156" t="s">
        <v>3</v>
      </c>
      <c r="F419" s="157" t="s">
        <v>532</v>
      </c>
      <c r="H419" s="156" t="s">
        <v>3</v>
      </c>
      <c r="I419" s="158"/>
      <c r="L419" s="155"/>
      <c r="M419" s="159"/>
      <c r="N419" s="160"/>
      <c r="O419" s="160"/>
      <c r="P419" s="160"/>
      <c r="Q419" s="160"/>
      <c r="R419" s="160"/>
      <c r="S419" s="160"/>
      <c r="T419" s="161"/>
      <c r="AT419" s="156" t="s">
        <v>142</v>
      </c>
      <c r="AU419" s="156" t="s">
        <v>87</v>
      </c>
      <c r="AV419" s="11" t="s">
        <v>22</v>
      </c>
      <c r="AW419" s="11" t="s">
        <v>41</v>
      </c>
      <c r="AX419" s="11" t="s">
        <v>79</v>
      </c>
      <c r="AY419" s="156" t="s">
        <v>128</v>
      </c>
    </row>
    <row r="420" spans="2:51" s="11" customFormat="1">
      <c r="B420" s="155"/>
      <c r="D420" s="152" t="s">
        <v>142</v>
      </c>
      <c r="E420" s="156" t="s">
        <v>3</v>
      </c>
      <c r="F420" s="157" t="s">
        <v>444</v>
      </c>
      <c r="H420" s="156" t="s">
        <v>3</v>
      </c>
      <c r="I420" s="158"/>
      <c r="L420" s="155"/>
      <c r="M420" s="159"/>
      <c r="N420" s="160"/>
      <c r="O420" s="160"/>
      <c r="P420" s="160"/>
      <c r="Q420" s="160"/>
      <c r="R420" s="160"/>
      <c r="S420" s="160"/>
      <c r="T420" s="161"/>
      <c r="AT420" s="156" t="s">
        <v>142</v>
      </c>
      <c r="AU420" s="156" t="s">
        <v>87</v>
      </c>
      <c r="AV420" s="11" t="s">
        <v>22</v>
      </c>
      <c r="AW420" s="11" t="s">
        <v>41</v>
      </c>
      <c r="AX420" s="11" t="s">
        <v>79</v>
      </c>
      <c r="AY420" s="156" t="s">
        <v>128</v>
      </c>
    </row>
    <row r="421" spans="2:51" s="11" customFormat="1">
      <c r="B421" s="155"/>
      <c r="D421" s="152" t="s">
        <v>142</v>
      </c>
      <c r="E421" s="156" t="s">
        <v>3</v>
      </c>
      <c r="F421" s="157" t="s">
        <v>533</v>
      </c>
      <c r="H421" s="156" t="s">
        <v>3</v>
      </c>
      <c r="I421" s="158"/>
      <c r="L421" s="155"/>
      <c r="M421" s="159"/>
      <c r="N421" s="160"/>
      <c r="O421" s="160"/>
      <c r="P421" s="160"/>
      <c r="Q421" s="160"/>
      <c r="R421" s="160"/>
      <c r="S421" s="160"/>
      <c r="T421" s="161"/>
      <c r="AT421" s="156" t="s">
        <v>142</v>
      </c>
      <c r="AU421" s="156" t="s">
        <v>87</v>
      </c>
      <c r="AV421" s="11" t="s">
        <v>22</v>
      </c>
      <c r="AW421" s="11" t="s">
        <v>41</v>
      </c>
      <c r="AX421" s="11" t="s">
        <v>79</v>
      </c>
      <c r="AY421" s="156" t="s">
        <v>128</v>
      </c>
    </row>
    <row r="422" spans="2:51" s="12" customFormat="1">
      <c r="B422" s="162"/>
      <c r="D422" s="152" t="s">
        <v>142</v>
      </c>
      <c r="E422" s="163" t="s">
        <v>3</v>
      </c>
      <c r="F422" s="164" t="s">
        <v>565</v>
      </c>
      <c r="H422" s="165">
        <v>11.9</v>
      </c>
      <c r="I422" s="166"/>
      <c r="L422" s="162"/>
      <c r="M422" s="167"/>
      <c r="N422" s="168"/>
      <c r="O422" s="168"/>
      <c r="P422" s="168"/>
      <c r="Q422" s="168"/>
      <c r="R422" s="168"/>
      <c r="S422" s="168"/>
      <c r="T422" s="169"/>
      <c r="AT422" s="163" t="s">
        <v>142</v>
      </c>
      <c r="AU422" s="163" t="s">
        <v>87</v>
      </c>
      <c r="AV422" s="12" t="s">
        <v>87</v>
      </c>
      <c r="AW422" s="12" t="s">
        <v>41</v>
      </c>
      <c r="AX422" s="12" t="s">
        <v>79</v>
      </c>
      <c r="AY422" s="163" t="s">
        <v>128</v>
      </c>
    </row>
    <row r="423" spans="2:51" s="11" customFormat="1">
      <c r="B423" s="155"/>
      <c r="D423" s="152" t="s">
        <v>142</v>
      </c>
      <c r="E423" s="156" t="s">
        <v>3</v>
      </c>
      <c r="F423" s="157" t="s">
        <v>535</v>
      </c>
      <c r="H423" s="156" t="s">
        <v>3</v>
      </c>
      <c r="I423" s="158"/>
      <c r="L423" s="155"/>
      <c r="M423" s="159"/>
      <c r="N423" s="160"/>
      <c r="O423" s="160"/>
      <c r="P423" s="160"/>
      <c r="Q423" s="160"/>
      <c r="R423" s="160"/>
      <c r="S423" s="160"/>
      <c r="T423" s="161"/>
      <c r="AT423" s="156" t="s">
        <v>142</v>
      </c>
      <c r="AU423" s="156" t="s">
        <v>87</v>
      </c>
      <c r="AV423" s="11" t="s">
        <v>22</v>
      </c>
      <c r="AW423" s="11" t="s">
        <v>41</v>
      </c>
      <c r="AX423" s="11" t="s">
        <v>79</v>
      </c>
      <c r="AY423" s="156" t="s">
        <v>128</v>
      </c>
    </row>
    <row r="424" spans="2:51" s="12" customFormat="1">
      <c r="B424" s="162"/>
      <c r="D424" s="152" t="s">
        <v>142</v>
      </c>
      <c r="E424" s="163" t="s">
        <v>3</v>
      </c>
      <c r="F424" s="164" t="s">
        <v>566</v>
      </c>
      <c r="H424" s="165">
        <v>17.7</v>
      </c>
      <c r="I424" s="166"/>
      <c r="L424" s="162"/>
      <c r="M424" s="167"/>
      <c r="N424" s="168"/>
      <c r="O424" s="168"/>
      <c r="P424" s="168"/>
      <c r="Q424" s="168"/>
      <c r="R424" s="168"/>
      <c r="S424" s="168"/>
      <c r="T424" s="169"/>
      <c r="AT424" s="163" t="s">
        <v>142</v>
      </c>
      <c r="AU424" s="163" t="s">
        <v>87</v>
      </c>
      <c r="AV424" s="12" t="s">
        <v>87</v>
      </c>
      <c r="AW424" s="12" t="s">
        <v>41</v>
      </c>
      <c r="AX424" s="12" t="s">
        <v>79</v>
      </c>
      <c r="AY424" s="163" t="s">
        <v>128</v>
      </c>
    </row>
    <row r="425" spans="2:51" s="14" customFormat="1">
      <c r="B425" s="192"/>
      <c r="D425" s="152" t="s">
        <v>142</v>
      </c>
      <c r="E425" s="193" t="s">
        <v>3</v>
      </c>
      <c r="F425" s="194" t="s">
        <v>587</v>
      </c>
      <c r="H425" s="195">
        <v>45.099999999999994</v>
      </c>
      <c r="I425" s="196"/>
      <c r="L425" s="192"/>
      <c r="M425" s="197"/>
      <c r="N425" s="198"/>
      <c r="O425" s="198"/>
      <c r="P425" s="198"/>
      <c r="Q425" s="198"/>
      <c r="R425" s="198"/>
      <c r="S425" s="198"/>
      <c r="T425" s="199"/>
      <c r="AT425" s="193" t="s">
        <v>142</v>
      </c>
      <c r="AU425" s="193" t="s">
        <v>87</v>
      </c>
      <c r="AV425" s="14" t="s">
        <v>90</v>
      </c>
      <c r="AW425" s="14" t="s">
        <v>41</v>
      </c>
      <c r="AX425" s="14" t="s">
        <v>79</v>
      </c>
      <c r="AY425" s="193" t="s">
        <v>128</v>
      </c>
    </row>
    <row r="426" spans="2:51" s="11" customFormat="1">
      <c r="B426" s="155"/>
      <c r="D426" s="152" t="s">
        <v>142</v>
      </c>
      <c r="E426" s="156" t="s">
        <v>3</v>
      </c>
      <c r="F426" s="157" t="s">
        <v>537</v>
      </c>
      <c r="H426" s="156" t="s">
        <v>3</v>
      </c>
      <c r="I426" s="158"/>
      <c r="L426" s="155"/>
      <c r="M426" s="159"/>
      <c r="N426" s="160"/>
      <c r="O426" s="160"/>
      <c r="P426" s="160"/>
      <c r="Q426" s="160"/>
      <c r="R426" s="160"/>
      <c r="S426" s="160"/>
      <c r="T426" s="161"/>
      <c r="AT426" s="156" t="s">
        <v>142</v>
      </c>
      <c r="AU426" s="156" t="s">
        <v>87</v>
      </c>
      <c r="AV426" s="11" t="s">
        <v>22</v>
      </c>
      <c r="AW426" s="11" t="s">
        <v>41</v>
      </c>
      <c r="AX426" s="11" t="s">
        <v>79</v>
      </c>
      <c r="AY426" s="156" t="s">
        <v>128</v>
      </c>
    </row>
    <row r="427" spans="2:51" s="11" customFormat="1">
      <c r="B427" s="155"/>
      <c r="D427" s="152" t="s">
        <v>142</v>
      </c>
      <c r="E427" s="156" t="s">
        <v>3</v>
      </c>
      <c r="F427" s="157" t="s">
        <v>538</v>
      </c>
      <c r="H427" s="156" t="s">
        <v>3</v>
      </c>
      <c r="I427" s="158"/>
      <c r="L427" s="155"/>
      <c r="M427" s="159"/>
      <c r="N427" s="160"/>
      <c r="O427" s="160"/>
      <c r="P427" s="160"/>
      <c r="Q427" s="160"/>
      <c r="R427" s="160"/>
      <c r="S427" s="160"/>
      <c r="T427" s="161"/>
      <c r="AT427" s="156" t="s">
        <v>142</v>
      </c>
      <c r="AU427" s="156" t="s">
        <v>87</v>
      </c>
      <c r="AV427" s="11" t="s">
        <v>22</v>
      </c>
      <c r="AW427" s="11" t="s">
        <v>41</v>
      </c>
      <c r="AX427" s="11" t="s">
        <v>79</v>
      </c>
      <c r="AY427" s="156" t="s">
        <v>128</v>
      </c>
    </row>
    <row r="428" spans="2:51" s="11" customFormat="1">
      <c r="B428" s="155"/>
      <c r="D428" s="152" t="s">
        <v>142</v>
      </c>
      <c r="E428" s="156" t="s">
        <v>3</v>
      </c>
      <c r="F428" s="157" t="s">
        <v>539</v>
      </c>
      <c r="H428" s="156" t="s">
        <v>3</v>
      </c>
      <c r="I428" s="158"/>
      <c r="L428" s="155"/>
      <c r="M428" s="159"/>
      <c r="N428" s="160"/>
      <c r="O428" s="160"/>
      <c r="P428" s="160"/>
      <c r="Q428" s="160"/>
      <c r="R428" s="160"/>
      <c r="S428" s="160"/>
      <c r="T428" s="161"/>
      <c r="AT428" s="156" t="s">
        <v>142</v>
      </c>
      <c r="AU428" s="156" t="s">
        <v>87</v>
      </c>
      <c r="AV428" s="11" t="s">
        <v>22</v>
      </c>
      <c r="AW428" s="11" t="s">
        <v>41</v>
      </c>
      <c r="AX428" s="11" t="s">
        <v>79</v>
      </c>
      <c r="AY428" s="156" t="s">
        <v>128</v>
      </c>
    </row>
    <row r="429" spans="2:51" s="12" customFormat="1">
      <c r="B429" s="162"/>
      <c r="D429" s="152" t="s">
        <v>142</v>
      </c>
      <c r="E429" s="163" t="s">
        <v>3</v>
      </c>
      <c r="F429" s="164" t="s">
        <v>255</v>
      </c>
      <c r="H429" s="165">
        <v>15</v>
      </c>
      <c r="I429" s="166"/>
      <c r="L429" s="162"/>
      <c r="M429" s="167"/>
      <c r="N429" s="168"/>
      <c r="O429" s="168"/>
      <c r="P429" s="168"/>
      <c r="Q429" s="168"/>
      <c r="R429" s="168"/>
      <c r="S429" s="168"/>
      <c r="T429" s="169"/>
      <c r="AT429" s="163" t="s">
        <v>142</v>
      </c>
      <c r="AU429" s="163" t="s">
        <v>87</v>
      </c>
      <c r="AV429" s="12" t="s">
        <v>87</v>
      </c>
      <c r="AW429" s="12" t="s">
        <v>41</v>
      </c>
      <c r="AX429" s="12" t="s">
        <v>79</v>
      </c>
      <c r="AY429" s="163" t="s">
        <v>128</v>
      </c>
    </row>
    <row r="430" spans="2:51" s="11" customFormat="1">
      <c r="B430" s="155"/>
      <c r="D430" s="152" t="s">
        <v>142</v>
      </c>
      <c r="E430" s="156" t="s">
        <v>3</v>
      </c>
      <c r="F430" s="157" t="s">
        <v>540</v>
      </c>
      <c r="H430" s="156" t="s">
        <v>3</v>
      </c>
      <c r="I430" s="158"/>
      <c r="L430" s="155"/>
      <c r="M430" s="159"/>
      <c r="N430" s="160"/>
      <c r="O430" s="160"/>
      <c r="P430" s="160"/>
      <c r="Q430" s="160"/>
      <c r="R430" s="160"/>
      <c r="S430" s="160"/>
      <c r="T430" s="161"/>
      <c r="AT430" s="156" t="s">
        <v>142</v>
      </c>
      <c r="AU430" s="156" t="s">
        <v>87</v>
      </c>
      <c r="AV430" s="11" t="s">
        <v>22</v>
      </c>
      <c r="AW430" s="11" t="s">
        <v>41</v>
      </c>
      <c r="AX430" s="11" t="s">
        <v>79</v>
      </c>
      <c r="AY430" s="156" t="s">
        <v>128</v>
      </c>
    </row>
    <row r="431" spans="2:51" s="12" customFormat="1">
      <c r="B431" s="162"/>
      <c r="D431" s="152" t="s">
        <v>142</v>
      </c>
      <c r="E431" s="163" t="s">
        <v>3</v>
      </c>
      <c r="F431" s="164" t="s">
        <v>566</v>
      </c>
      <c r="H431" s="165">
        <v>17.7</v>
      </c>
      <c r="I431" s="166"/>
      <c r="L431" s="162"/>
      <c r="M431" s="167"/>
      <c r="N431" s="168"/>
      <c r="O431" s="168"/>
      <c r="P431" s="168"/>
      <c r="Q431" s="168"/>
      <c r="R431" s="168"/>
      <c r="S431" s="168"/>
      <c r="T431" s="169"/>
      <c r="AT431" s="163" t="s">
        <v>142</v>
      </c>
      <c r="AU431" s="163" t="s">
        <v>87</v>
      </c>
      <c r="AV431" s="12" t="s">
        <v>87</v>
      </c>
      <c r="AW431" s="12" t="s">
        <v>41</v>
      </c>
      <c r="AX431" s="12" t="s">
        <v>79</v>
      </c>
      <c r="AY431" s="163" t="s">
        <v>128</v>
      </c>
    </row>
    <row r="432" spans="2:51" s="11" customFormat="1">
      <c r="B432" s="155"/>
      <c r="D432" s="152" t="s">
        <v>142</v>
      </c>
      <c r="E432" s="156" t="s">
        <v>3</v>
      </c>
      <c r="F432" s="157" t="s">
        <v>541</v>
      </c>
      <c r="H432" s="156" t="s">
        <v>3</v>
      </c>
      <c r="I432" s="158"/>
      <c r="L432" s="155"/>
      <c r="M432" s="159"/>
      <c r="N432" s="160"/>
      <c r="O432" s="160"/>
      <c r="P432" s="160"/>
      <c r="Q432" s="160"/>
      <c r="R432" s="160"/>
      <c r="S432" s="160"/>
      <c r="T432" s="161"/>
      <c r="AT432" s="156" t="s">
        <v>142</v>
      </c>
      <c r="AU432" s="156" t="s">
        <v>87</v>
      </c>
      <c r="AV432" s="11" t="s">
        <v>22</v>
      </c>
      <c r="AW432" s="11" t="s">
        <v>41</v>
      </c>
      <c r="AX432" s="11" t="s">
        <v>79</v>
      </c>
      <c r="AY432" s="156" t="s">
        <v>128</v>
      </c>
    </row>
    <row r="433" spans="2:65" s="12" customFormat="1">
      <c r="B433" s="162"/>
      <c r="D433" s="152" t="s">
        <v>142</v>
      </c>
      <c r="E433" s="163" t="s">
        <v>3</v>
      </c>
      <c r="F433" s="164" t="s">
        <v>567</v>
      </c>
      <c r="H433" s="165">
        <v>21.8</v>
      </c>
      <c r="I433" s="166"/>
      <c r="L433" s="162"/>
      <c r="M433" s="167"/>
      <c r="N433" s="168"/>
      <c r="O433" s="168"/>
      <c r="P433" s="168"/>
      <c r="Q433" s="168"/>
      <c r="R433" s="168"/>
      <c r="S433" s="168"/>
      <c r="T433" s="169"/>
      <c r="AT433" s="163" t="s">
        <v>142</v>
      </c>
      <c r="AU433" s="163" t="s">
        <v>87</v>
      </c>
      <c r="AV433" s="12" t="s">
        <v>87</v>
      </c>
      <c r="AW433" s="12" t="s">
        <v>41</v>
      </c>
      <c r="AX433" s="12" t="s">
        <v>79</v>
      </c>
      <c r="AY433" s="163" t="s">
        <v>128</v>
      </c>
    </row>
    <row r="434" spans="2:65" s="11" customFormat="1">
      <c r="B434" s="155"/>
      <c r="D434" s="152" t="s">
        <v>142</v>
      </c>
      <c r="E434" s="156" t="s">
        <v>3</v>
      </c>
      <c r="F434" s="157" t="s">
        <v>542</v>
      </c>
      <c r="H434" s="156" t="s">
        <v>3</v>
      </c>
      <c r="I434" s="158"/>
      <c r="L434" s="155"/>
      <c r="M434" s="159"/>
      <c r="N434" s="160"/>
      <c r="O434" s="160"/>
      <c r="P434" s="160"/>
      <c r="Q434" s="160"/>
      <c r="R434" s="160"/>
      <c r="S434" s="160"/>
      <c r="T434" s="161"/>
      <c r="AT434" s="156" t="s">
        <v>142</v>
      </c>
      <c r="AU434" s="156" t="s">
        <v>87</v>
      </c>
      <c r="AV434" s="11" t="s">
        <v>22</v>
      </c>
      <c r="AW434" s="11" t="s">
        <v>41</v>
      </c>
      <c r="AX434" s="11" t="s">
        <v>79</v>
      </c>
      <c r="AY434" s="156" t="s">
        <v>128</v>
      </c>
    </row>
    <row r="435" spans="2:65" s="12" customFormat="1">
      <c r="B435" s="162"/>
      <c r="D435" s="152" t="s">
        <v>142</v>
      </c>
      <c r="E435" s="163" t="s">
        <v>3</v>
      </c>
      <c r="F435" s="164" t="s">
        <v>568</v>
      </c>
      <c r="H435" s="165">
        <v>23</v>
      </c>
      <c r="I435" s="166"/>
      <c r="L435" s="162"/>
      <c r="M435" s="167"/>
      <c r="N435" s="168"/>
      <c r="O435" s="168"/>
      <c r="P435" s="168"/>
      <c r="Q435" s="168"/>
      <c r="R435" s="168"/>
      <c r="S435" s="168"/>
      <c r="T435" s="169"/>
      <c r="AT435" s="163" t="s">
        <v>142</v>
      </c>
      <c r="AU435" s="163" t="s">
        <v>87</v>
      </c>
      <c r="AV435" s="12" t="s">
        <v>87</v>
      </c>
      <c r="AW435" s="12" t="s">
        <v>41</v>
      </c>
      <c r="AX435" s="12" t="s">
        <v>79</v>
      </c>
      <c r="AY435" s="163" t="s">
        <v>128</v>
      </c>
    </row>
    <row r="436" spans="2:65" s="11" customFormat="1">
      <c r="B436" s="155"/>
      <c r="D436" s="152" t="s">
        <v>142</v>
      </c>
      <c r="E436" s="156" t="s">
        <v>3</v>
      </c>
      <c r="F436" s="157" t="s">
        <v>543</v>
      </c>
      <c r="H436" s="156" t="s">
        <v>3</v>
      </c>
      <c r="I436" s="158"/>
      <c r="L436" s="155"/>
      <c r="M436" s="159"/>
      <c r="N436" s="160"/>
      <c r="O436" s="160"/>
      <c r="P436" s="160"/>
      <c r="Q436" s="160"/>
      <c r="R436" s="160"/>
      <c r="S436" s="160"/>
      <c r="T436" s="161"/>
      <c r="AT436" s="156" t="s">
        <v>142</v>
      </c>
      <c r="AU436" s="156" t="s">
        <v>87</v>
      </c>
      <c r="AV436" s="11" t="s">
        <v>22</v>
      </c>
      <c r="AW436" s="11" t="s">
        <v>41</v>
      </c>
      <c r="AX436" s="11" t="s">
        <v>79</v>
      </c>
      <c r="AY436" s="156" t="s">
        <v>128</v>
      </c>
    </row>
    <row r="437" spans="2:65" s="12" customFormat="1">
      <c r="B437" s="162"/>
      <c r="D437" s="152" t="s">
        <v>142</v>
      </c>
      <c r="E437" s="163" t="s">
        <v>3</v>
      </c>
      <c r="F437" s="164" t="s">
        <v>569</v>
      </c>
      <c r="H437" s="165">
        <v>18.7</v>
      </c>
      <c r="I437" s="166"/>
      <c r="L437" s="162"/>
      <c r="M437" s="167"/>
      <c r="N437" s="168"/>
      <c r="O437" s="168"/>
      <c r="P437" s="168"/>
      <c r="Q437" s="168"/>
      <c r="R437" s="168"/>
      <c r="S437" s="168"/>
      <c r="T437" s="169"/>
      <c r="AT437" s="163" t="s">
        <v>142</v>
      </c>
      <c r="AU437" s="163" t="s">
        <v>87</v>
      </c>
      <c r="AV437" s="12" t="s">
        <v>87</v>
      </c>
      <c r="AW437" s="12" t="s">
        <v>41</v>
      </c>
      <c r="AX437" s="12" t="s">
        <v>79</v>
      </c>
      <c r="AY437" s="163" t="s">
        <v>128</v>
      </c>
    </row>
    <row r="438" spans="2:65" s="14" customFormat="1">
      <c r="B438" s="192"/>
      <c r="D438" s="152" t="s">
        <v>142</v>
      </c>
      <c r="E438" s="193" t="s">
        <v>3</v>
      </c>
      <c r="F438" s="194" t="s">
        <v>587</v>
      </c>
      <c r="H438" s="195">
        <v>96.2</v>
      </c>
      <c r="I438" s="196"/>
      <c r="L438" s="192"/>
      <c r="M438" s="197"/>
      <c r="N438" s="198"/>
      <c r="O438" s="198"/>
      <c r="P438" s="198"/>
      <c r="Q438" s="198"/>
      <c r="R438" s="198"/>
      <c r="S438" s="198"/>
      <c r="T438" s="199"/>
      <c r="AT438" s="193" t="s">
        <v>142</v>
      </c>
      <c r="AU438" s="193" t="s">
        <v>87</v>
      </c>
      <c r="AV438" s="14" t="s">
        <v>90</v>
      </c>
      <c r="AW438" s="14" t="s">
        <v>41</v>
      </c>
      <c r="AX438" s="14" t="s">
        <v>79</v>
      </c>
      <c r="AY438" s="193" t="s">
        <v>128</v>
      </c>
    </row>
    <row r="439" spans="2:65" s="13" customFormat="1">
      <c r="B439" s="170"/>
      <c r="D439" s="152" t="s">
        <v>142</v>
      </c>
      <c r="E439" s="171" t="s">
        <v>3</v>
      </c>
      <c r="F439" s="172" t="s">
        <v>145</v>
      </c>
      <c r="H439" s="173">
        <v>141.29999999999998</v>
      </c>
      <c r="I439" s="174"/>
      <c r="L439" s="170"/>
      <c r="M439" s="175"/>
      <c r="N439" s="176"/>
      <c r="O439" s="176"/>
      <c r="P439" s="176"/>
      <c r="Q439" s="176"/>
      <c r="R439" s="176"/>
      <c r="S439" s="176"/>
      <c r="T439" s="177"/>
      <c r="AT439" s="171" t="s">
        <v>142</v>
      </c>
      <c r="AU439" s="171" t="s">
        <v>87</v>
      </c>
      <c r="AV439" s="13" t="s">
        <v>93</v>
      </c>
      <c r="AW439" s="13" t="s">
        <v>41</v>
      </c>
      <c r="AX439" s="13" t="s">
        <v>22</v>
      </c>
      <c r="AY439" s="171" t="s">
        <v>128</v>
      </c>
    </row>
    <row r="440" spans="2:65" s="1" customFormat="1" ht="16.5" customHeight="1">
      <c r="B440" s="139"/>
      <c r="C440" s="179" t="s">
        <v>347</v>
      </c>
      <c r="D440" s="179" t="s">
        <v>348</v>
      </c>
      <c r="E440" s="180" t="s">
        <v>349</v>
      </c>
      <c r="F440" s="181" t="s">
        <v>350</v>
      </c>
      <c r="G440" s="182" t="s">
        <v>250</v>
      </c>
      <c r="H440" s="183">
        <v>49.61</v>
      </c>
      <c r="I440" s="184"/>
      <c r="J440" s="185">
        <f>ROUND(I440*H440,2)</f>
        <v>0</v>
      </c>
      <c r="K440" s="181" t="s">
        <v>135</v>
      </c>
      <c r="L440" s="186"/>
      <c r="M440" s="187" t="s">
        <v>3</v>
      </c>
      <c r="N440" s="188" t="s">
        <v>50</v>
      </c>
      <c r="O440" s="50"/>
      <c r="P440" s="149">
        <f>O440*H440</f>
        <v>0</v>
      </c>
      <c r="Q440" s="149">
        <v>3.2000000000000002E-3</v>
      </c>
      <c r="R440" s="149">
        <f>Q440*H440</f>
        <v>0.158752</v>
      </c>
      <c r="S440" s="149">
        <v>0</v>
      </c>
      <c r="T440" s="150">
        <f>S440*H440</f>
        <v>0</v>
      </c>
      <c r="AR440" s="17" t="s">
        <v>351</v>
      </c>
      <c r="AT440" s="17" t="s">
        <v>348</v>
      </c>
      <c r="AU440" s="17" t="s">
        <v>87</v>
      </c>
      <c r="AY440" s="17" t="s">
        <v>128</v>
      </c>
      <c r="BE440" s="151">
        <f>IF(N440="základní",J440,0)</f>
        <v>0</v>
      </c>
      <c r="BF440" s="151">
        <f>IF(N440="snížená",J440,0)</f>
        <v>0</v>
      </c>
      <c r="BG440" s="151">
        <f>IF(N440="zákl. přenesená",J440,0)</f>
        <v>0</v>
      </c>
      <c r="BH440" s="151">
        <f>IF(N440="sníž. přenesená",J440,0)</f>
        <v>0</v>
      </c>
      <c r="BI440" s="151">
        <f>IF(N440="nulová",J440,0)</f>
        <v>0</v>
      </c>
      <c r="BJ440" s="17" t="s">
        <v>22</v>
      </c>
      <c r="BK440" s="151">
        <f>ROUND(I440*H440,2)</f>
        <v>0</v>
      </c>
      <c r="BL440" s="17" t="s">
        <v>168</v>
      </c>
      <c r="BM440" s="17" t="s">
        <v>588</v>
      </c>
    </row>
    <row r="441" spans="2:65" s="11" customFormat="1">
      <c r="B441" s="155"/>
      <c r="D441" s="152" t="s">
        <v>142</v>
      </c>
      <c r="E441" s="156" t="s">
        <v>3</v>
      </c>
      <c r="F441" s="157" t="s">
        <v>589</v>
      </c>
      <c r="H441" s="156" t="s">
        <v>3</v>
      </c>
      <c r="I441" s="158"/>
      <c r="L441" s="155"/>
      <c r="M441" s="159"/>
      <c r="N441" s="160"/>
      <c r="O441" s="160"/>
      <c r="P441" s="160"/>
      <c r="Q441" s="160"/>
      <c r="R441" s="160"/>
      <c r="S441" s="160"/>
      <c r="T441" s="161"/>
      <c r="AT441" s="156" t="s">
        <v>142</v>
      </c>
      <c r="AU441" s="156" t="s">
        <v>87</v>
      </c>
      <c r="AV441" s="11" t="s">
        <v>22</v>
      </c>
      <c r="AW441" s="11" t="s">
        <v>41</v>
      </c>
      <c r="AX441" s="11" t="s">
        <v>79</v>
      </c>
      <c r="AY441" s="156" t="s">
        <v>128</v>
      </c>
    </row>
    <row r="442" spans="2:65" s="12" customFormat="1">
      <c r="B442" s="162"/>
      <c r="D442" s="152" t="s">
        <v>142</v>
      </c>
      <c r="E442" s="163" t="s">
        <v>3</v>
      </c>
      <c r="F442" s="164" t="s">
        <v>590</v>
      </c>
      <c r="H442" s="165">
        <v>45.1</v>
      </c>
      <c r="I442" s="166"/>
      <c r="L442" s="162"/>
      <c r="M442" s="167"/>
      <c r="N442" s="168"/>
      <c r="O442" s="168"/>
      <c r="P442" s="168"/>
      <c r="Q442" s="168"/>
      <c r="R442" s="168"/>
      <c r="S442" s="168"/>
      <c r="T442" s="169"/>
      <c r="AT442" s="163" t="s">
        <v>142</v>
      </c>
      <c r="AU442" s="163" t="s">
        <v>87</v>
      </c>
      <c r="AV442" s="12" t="s">
        <v>87</v>
      </c>
      <c r="AW442" s="12" t="s">
        <v>41</v>
      </c>
      <c r="AX442" s="12" t="s">
        <v>79</v>
      </c>
      <c r="AY442" s="163" t="s">
        <v>128</v>
      </c>
    </row>
    <row r="443" spans="2:65" s="13" customFormat="1">
      <c r="B443" s="170"/>
      <c r="D443" s="152" t="s">
        <v>142</v>
      </c>
      <c r="E443" s="171" t="s">
        <v>3</v>
      </c>
      <c r="F443" s="172" t="s">
        <v>145</v>
      </c>
      <c r="H443" s="173">
        <v>45.1</v>
      </c>
      <c r="I443" s="174"/>
      <c r="L443" s="170"/>
      <c r="M443" s="175"/>
      <c r="N443" s="176"/>
      <c r="O443" s="176"/>
      <c r="P443" s="176"/>
      <c r="Q443" s="176"/>
      <c r="R443" s="176"/>
      <c r="S443" s="176"/>
      <c r="T443" s="177"/>
      <c r="AT443" s="171" t="s">
        <v>142</v>
      </c>
      <c r="AU443" s="171" t="s">
        <v>87</v>
      </c>
      <c r="AV443" s="13" t="s">
        <v>93</v>
      </c>
      <c r="AW443" s="13" t="s">
        <v>41</v>
      </c>
      <c r="AX443" s="13" t="s">
        <v>22</v>
      </c>
      <c r="AY443" s="171" t="s">
        <v>128</v>
      </c>
    </row>
    <row r="444" spans="2:65" s="12" customFormat="1">
      <c r="B444" s="162"/>
      <c r="D444" s="152" t="s">
        <v>142</v>
      </c>
      <c r="F444" s="164" t="s">
        <v>591</v>
      </c>
      <c r="H444" s="165">
        <v>49.61</v>
      </c>
      <c r="I444" s="166"/>
      <c r="L444" s="162"/>
      <c r="M444" s="167"/>
      <c r="N444" s="168"/>
      <c r="O444" s="168"/>
      <c r="P444" s="168"/>
      <c r="Q444" s="168"/>
      <c r="R444" s="168"/>
      <c r="S444" s="168"/>
      <c r="T444" s="169"/>
      <c r="AT444" s="163" t="s">
        <v>142</v>
      </c>
      <c r="AU444" s="163" t="s">
        <v>87</v>
      </c>
      <c r="AV444" s="12" t="s">
        <v>87</v>
      </c>
      <c r="AW444" s="12" t="s">
        <v>4</v>
      </c>
      <c r="AX444" s="12" t="s">
        <v>22</v>
      </c>
      <c r="AY444" s="163" t="s">
        <v>128</v>
      </c>
    </row>
    <row r="445" spans="2:65" s="1" customFormat="1" ht="16.5" customHeight="1">
      <c r="B445" s="139"/>
      <c r="C445" s="179" t="s">
        <v>354</v>
      </c>
      <c r="D445" s="179" t="s">
        <v>348</v>
      </c>
      <c r="E445" s="180" t="s">
        <v>592</v>
      </c>
      <c r="F445" s="181" t="s">
        <v>593</v>
      </c>
      <c r="G445" s="182" t="s">
        <v>250</v>
      </c>
      <c r="H445" s="183">
        <v>128.16999999999999</v>
      </c>
      <c r="I445" s="184"/>
      <c r="J445" s="185">
        <f>ROUND(I445*H445,2)</f>
        <v>0</v>
      </c>
      <c r="K445" s="181" t="s">
        <v>3</v>
      </c>
      <c r="L445" s="186"/>
      <c r="M445" s="187" t="s">
        <v>3</v>
      </c>
      <c r="N445" s="188" t="s">
        <v>50</v>
      </c>
      <c r="O445" s="50"/>
      <c r="P445" s="149">
        <f>O445*H445</f>
        <v>0</v>
      </c>
      <c r="Q445" s="149">
        <v>3.2000000000000002E-3</v>
      </c>
      <c r="R445" s="149">
        <f>Q445*H445</f>
        <v>0.41014399999999995</v>
      </c>
      <c r="S445" s="149">
        <v>0</v>
      </c>
      <c r="T445" s="150">
        <f>S445*H445</f>
        <v>0</v>
      </c>
      <c r="AR445" s="17" t="s">
        <v>351</v>
      </c>
      <c r="AT445" s="17" t="s">
        <v>348</v>
      </c>
      <c r="AU445" s="17" t="s">
        <v>87</v>
      </c>
      <c r="AY445" s="17" t="s">
        <v>128</v>
      </c>
      <c r="BE445" s="151">
        <f>IF(N445="základní",J445,0)</f>
        <v>0</v>
      </c>
      <c r="BF445" s="151">
        <f>IF(N445="snížená",J445,0)</f>
        <v>0</v>
      </c>
      <c r="BG445" s="151">
        <f>IF(N445="zákl. přenesená",J445,0)</f>
        <v>0</v>
      </c>
      <c r="BH445" s="151">
        <f>IF(N445="sníž. přenesená",J445,0)</f>
        <v>0</v>
      </c>
      <c r="BI445" s="151">
        <f>IF(N445="nulová",J445,0)</f>
        <v>0</v>
      </c>
      <c r="BJ445" s="17" t="s">
        <v>22</v>
      </c>
      <c r="BK445" s="151">
        <f>ROUND(I445*H445,2)</f>
        <v>0</v>
      </c>
      <c r="BL445" s="17" t="s">
        <v>168</v>
      </c>
      <c r="BM445" s="17" t="s">
        <v>594</v>
      </c>
    </row>
    <row r="446" spans="2:65" s="11" customFormat="1">
      <c r="B446" s="155"/>
      <c r="D446" s="152" t="s">
        <v>142</v>
      </c>
      <c r="E446" s="156" t="s">
        <v>3</v>
      </c>
      <c r="F446" s="157" t="s">
        <v>589</v>
      </c>
      <c r="H446" s="156" t="s">
        <v>3</v>
      </c>
      <c r="I446" s="158"/>
      <c r="L446" s="155"/>
      <c r="M446" s="159"/>
      <c r="N446" s="160"/>
      <c r="O446" s="160"/>
      <c r="P446" s="160"/>
      <c r="Q446" s="160"/>
      <c r="R446" s="160"/>
      <c r="S446" s="160"/>
      <c r="T446" s="161"/>
      <c r="AT446" s="156" t="s">
        <v>142</v>
      </c>
      <c r="AU446" s="156" t="s">
        <v>87</v>
      </c>
      <c r="AV446" s="11" t="s">
        <v>22</v>
      </c>
      <c r="AW446" s="11" t="s">
        <v>41</v>
      </c>
      <c r="AX446" s="11" t="s">
        <v>79</v>
      </c>
      <c r="AY446" s="156" t="s">
        <v>128</v>
      </c>
    </row>
    <row r="447" spans="2:65" s="12" customFormat="1">
      <c r="B447" s="162"/>
      <c r="D447" s="152" t="s">
        <v>142</v>
      </c>
      <c r="E447" s="163" t="s">
        <v>3</v>
      </c>
      <c r="F447" s="164" t="s">
        <v>595</v>
      </c>
      <c r="H447" s="165">
        <v>96.2</v>
      </c>
      <c r="I447" s="166"/>
      <c r="L447" s="162"/>
      <c r="M447" s="167"/>
      <c r="N447" s="168"/>
      <c r="O447" s="168"/>
      <c r="P447" s="168"/>
      <c r="Q447" s="168"/>
      <c r="R447" s="168"/>
      <c r="S447" s="168"/>
      <c r="T447" s="169"/>
      <c r="AT447" s="163" t="s">
        <v>142</v>
      </c>
      <c r="AU447" s="163" t="s">
        <v>87</v>
      </c>
      <c r="AV447" s="12" t="s">
        <v>87</v>
      </c>
      <c r="AW447" s="12" t="s">
        <v>41</v>
      </c>
      <c r="AX447" s="12" t="s">
        <v>79</v>
      </c>
      <c r="AY447" s="163" t="s">
        <v>128</v>
      </c>
    </row>
    <row r="448" spans="2:65" s="11" customFormat="1">
      <c r="B448" s="155"/>
      <c r="D448" s="152" t="s">
        <v>142</v>
      </c>
      <c r="E448" s="156" t="s">
        <v>3</v>
      </c>
      <c r="F448" s="157" t="s">
        <v>596</v>
      </c>
      <c r="H448" s="156" t="s">
        <v>3</v>
      </c>
      <c r="I448" s="158"/>
      <c r="L448" s="155"/>
      <c r="M448" s="159"/>
      <c r="N448" s="160"/>
      <c r="O448" s="160"/>
      <c r="P448" s="160"/>
      <c r="Q448" s="160"/>
      <c r="R448" s="160"/>
      <c r="S448" s="160"/>
      <c r="T448" s="161"/>
      <c r="AT448" s="156" t="s">
        <v>142</v>
      </c>
      <c r="AU448" s="156" t="s">
        <v>87</v>
      </c>
      <c r="AV448" s="11" t="s">
        <v>22</v>
      </c>
      <c r="AW448" s="11" t="s">
        <v>41</v>
      </c>
      <c r="AX448" s="11" t="s">
        <v>79</v>
      </c>
      <c r="AY448" s="156" t="s">
        <v>128</v>
      </c>
    </row>
    <row r="449" spans="2:65" s="12" customFormat="1">
      <c r="B449" s="162"/>
      <c r="D449" s="152" t="s">
        <v>142</v>
      </c>
      <c r="E449" s="163" t="s">
        <v>3</v>
      </c>
      <c r="F449" s="164" t="s">
        <v>597</v>
      </c>
      <c r="H449" s="165">
        <v>20.318000000000001</v>
      </c>
      <c r="I449" s="166"/>
      <c r="L449" s="162"/>
      <c r="M449" s="167"/>
      <c r="N449" s="168"/>
      <c r="O449" s="168"/>
      <c r="P449" s="168"/>
      <c r="Q449" s="168"/>
      <c r="R449" s="168"/>
      <c r="S449" s="168"/>
      <c r="T449" s="169"/>
      <c r="AT449" s="163" t="s">
        <v>142</v>
      </c>
      <c r="AU449" s="163" t="s">
        <v>87</v>
      </c>
      <c r="AV449" s="12" t="s">
        <v>87</v>
      </c>
      <c r="AW449" s="12" t="s">
        <v>41</v>
      </c>
      <c r="AX449" s="12" t="s">
        <v>79</v>
      </c>
      <c r="AY449" s="163" t="s">
        <v>128</v>
      </c>
    </row>
    <row r="450" spans="2:65" s="13" customFormat="1">
      <c r="B450" s="170"/>
      <c r="D450" s="152" t="s">
        <v>142</v>
      </c>
      <c r="E450" s="171" t="s">
        <v>3</v>
      </c>
      <c r="F450" s="172" t="s">
        <v>145</v>
      </c>
      <c r="H450" s="173">
        <v>116.518</v>
      </c>
      <c r="I450" s="174"/>
      <c r="L450" s="170"/>
      <c r="M450" s="175"/>
      <c r="N450" s="176"/>
      <c r="O450" s="176"/>
      <c r="P450" s="176"/>
      <c r="Q450" s="176"/>
      <c r="R450" s="176"/>
      <c r="S450" s="176"/>
      <c r="T450" s="177"/>
      <c r="AT450" s="171" t="s">
        <v>142</v>
      </c>
      <c r="AU450" s="171" t="s">
        <v>87</v>
      </c>
      <c r="AV450" s="13" t="s">
        <v>93</v>
      </c>
      <c r="AW450" s="13" t="s">
        <v>41</v>
      </c>
      <c r="AX450" s="13" t="s">
        <v>22</v>
      </c>
      <c r="AY450" s="171" t="s">
        <v>128</v>
      </c>
    </row>
    <row r="451" spans="2:65" s="12" customFormat="1">
      <c r="B451" s="162"/>
      <c r="D451" s="152" t="s">
        <v>142</v>
      </c>
      <c r="F451" s="164" t="s">
        <v>598</v>
      </c>
      <c r="H451" s="165">
        <v>128.16999999999999</v>
      </c>
      <c r="I451" s="166"/>
      <c r="L451" s="162"/>
      <c r="M451" s="167"/>
      <c r="N451" s="168"/>
      <c r="O451" s="168"/>
      <c r="P451" s="168"/>
      <c r="Q451" s="168"/>
      <c r="R451" s="168"/>
      <c r="S451" s="168"/>
      <c r="T451" s="169"/>
      <c r="AT451" s="163" t="s">
        <v>142</v>
      </c>
      <c r="AU451" s="163" t="s">
        <v>87</v>
      </c>
      <c r="AV451" s="12" t="s">
        <v>87</v>
      </c>
      <c r="AW451" s="12" t="s">
        <v>4</v>
      </c>
      <c r="AX451" s="12" t="s">
        <v>22</v>
      </c>
      <c r="AY451" s="163" t="s">
        <v>128</v>
      </c>
    </row>
    <row r="452" spans="2:65" s="1" customFormat="1" ht="16.5" customHeight="1">
      <c r="B452" s="139"/>
      <c r="C452" s="140" t="s">
        <v>358</v>
      </c>
      <c r="D452" s="140" t="s">
        <v>131</v>
      </c>
      <c r="E452" s="141" t="s">
        <v>384</v>
      </c>
      <c r="F452" s="142" t="s">
        <v>385</v>
      </c>
      <c r="G452" s="143" t="s">
        <v>214</v>
      </c>
      <c r="H452" s="144">
        <v>82.5</v>
      </c>
      <c r="I452" s="145"/>
      <c r="J452" s="146">
        <f>ROUND(I452*H452,2)</f>
        <v>0</v>
      </c>
      <c r="K452" s="142" t="s">
        <v>135</v>
      </c>
      <c r="L452" s="31"/>
      <c r="M452" s="147" t="s">
        <v>3</v>
      </c>
      <c r="N452" s="148" t="s">
        <v>50</v>
      </c>
      <c r="O452" s="50"/>
      <c r="P452" s="149">
        <f>O452*H452</f>
        <v>0</v>
      </c>
      <c r="Q452" s="149">
        <v>2.0000000000000002E-5</v>
      </c>
      <c r="R452" s="149">
        <f>Q452*H452</f>
        <v>1.6500000000000002E-3</v>
      </c>
      <c r="S452" s="149">
        <v>0</v>
      </c>
      <c r="T452" s="150">
        <f>S452*H452</f>
        <v>0</v>
      </c>
      <c r="AR452" s="17" t="s">
        <v>168</v>
      </c>
      <c r="AT452" s="17" t="s">
        <v>131</v>
      </c>
      <c r="AU452" s="17" t="s">
        <v>87</v>
      </c>
      <c r="AY452" s="17" t="s">
        <v>128</v>
      </c>
      <c r="BE452" s="151">
        <f>IF(N452="základní",J452,0)</f>
        <v>0</v>
      </c>
      <c r="BF452" s="151">
        <f>IF(N452="snížená",J452,0)</f>
        <v>0</v>
      </c>
      <c r="BG452" s="151">
        <f>IF(N452="zákl. přenesená",J452,0)</f>
        <v>0</v>
      </c>
      <c r="BH452" s="151">
        <f>IF(N452="sníž. přenesená",J452,0)</f>
        <v>0</v>
      </c>
      <c r="BI452" s="151">
        <f>IF(N452="nulová",J452,0)</f>
        <v>0</v>
      </c>
      <c r="BJ452" s="17" t="s">
        <v>22</v>
      </c>
      <c r="BK452" s="151">
        <f>ROUND(I452*H452,2)</f>
        <v>0</v>
      </c>
      <c r="BL452" s="17" t="s">
        <v>168</v>
      </c>
      <c r="BM452" s="17" t="s">
        <v>599</v>
      </c>
    </row>
    <row r="453" spans="2:65" s="11" customFormat="1">
      <c r="B453" s="155"/>
      <c r="D453" s="152" t="s">
        <v>142</v>
      </c>
      <c r="E453" s="156" t="s">
        <v>3</v>
      </c>
      <c r="F453" s="157" t="s">
        <v>530</v>
      </c>
      <c r="H453" s="156" t="s">
        <v>3</v>
      </c>
      <c r="I453" s="158"/>
      <c r="L453" s="155"/>
      <c r="M453" s="159"/>
      <c r="N453" s="160"/>
      <c r="O453" s="160"/>
      <c r="P453" s="160"/>
      <c r="Q453" s="160"/>
      <c r="R453" s="160"/>
      <c r="S453" s="160"/>
      <c r="T453" s="161"/>
      <c r="AT453" s="156" t="s">
        <v>142</v>
      </c>
      <c r="AU453" s="156" t="s">
        <v>87</v>
      </c>
      <c r="AV453" s="11" t="s">
        <v>22</v>
      </c>
      <c r="AW453" s="11" t="s">
        <v>41</v>
      </c>
      <c r="AX453" s="11" t="s">
        <v>79</v>
      </c>
      <c r="AY453" s="156" t="s">
        <v>128</v>
      </c>
    </row>
    <row r="454" spans="2:65" s="11" customFormat="1">
      <c r="B454" s="155"/>
      <c r="D454" s="152" t="s">
        <v>142</v>
      </c>
      <c r="E454" s="156" t="s">
        <v>3</v>
      </c>
      <c r="F454" s="157" t="s">
        <v>442</v>
      </c>
      <c r="H454" s="156" t="s">
        <v>3</v>
      </c>
      <c r="I454" s="158"/>
      <c r="L454" s="155"/>
      <c r="M454" s="159"/>
      <c r="N454" s="160"/>
      <c r="O454" s="160"/>
      <c r="P454" s="160"/>
      <c r="Q454" s="160"/>
      <c r="R454" s="160"/>
      <c r="S454" s="160"/>
      <c r="T454" s="161"/>
      <c r="AT454" s="156" t="s">
        <v>142</v>
      </c>
      <c r="AU454" s="156" t="s">
        <v>87</v>
      </c>
      <c r="AV454" s="11" t="s">
        <v>22</v>
      </c>
      <c r="AW454" s="11" t="s">
        <v>41</v>
      </c>
      <c r="AX454" s="11" t="s">
        <v>79</v>
      </c>
      <c r="AY454" s="156" t="s">
        <v>128</v>
      </c>
    </row>
    <row r="455" spans="2:65" s="11" customFormat="1">
      <c r="B455" s="155"/>
      <c r="D455" s="152" t="s">
        <v>142</v>
      </c>
      <c r="E455" s="156" t="s">
        <v>3</v>
      </c>
      <c r="F455" s="157" t="s">
        <v>531</v>
      </c>
      <c r="H455" s="156" t="s">
        <v>3</v>
      </c>
      <c r="I455" s="158"/>
      <c r="L455" s="155"/>
      <c r="M455" s="159"/>
      <c r="N455" s="160"/>
      <c r="O455" s="160"/>
      <c r="P455" s="160"/>
      <c r="Q455" s="160"/>
      <c r="R455" s="160"/>
      <c r="S455" s="160"/>
      <c r="T455" s="161"/>
      <c r="AT455" s="156" t="s">
        <v>142</v>
      </c>
      <c r="AU455" s="156" t="s">
        <v>87</v>
      </c>
      <c r="AV455" s="11" t="s">
        <v>22</v>
      </c>
      <c r="AW455" s="11" t="s">
        <v>41</v>
      </c>
      <c r="AX455" s="11" t="s">
        <v>79</v>
      </c>
      <c r="AY455" s="156" t="s">
        <v>128</v>
      </c>
    </row>
    <row r="456" spans="2:65" s="12" customFormat="1">
      <c r="B456" s="162"/>
      <c r="D456" s="152" t="s">
        <v>142</v>
      </c>
      <c r="E456" s="163" t="s">
        <v>3</v>
      </c>
      <c r="F456" s="164" t="s">
        <v>600</v>
      </c>
      <c r="H456" s="165">
        <v>9.4499999999999993</v>
      </c>
      <c r="I456" s="166"/>
      <c r="L456" s="162"/>
      <c r="M456" s="167"/>
      <c r="N456" s="168"/>
      <c r="O456" s="168"/>
      <c r="P456" s="168"/>
      <c r="Q456" s="168"/>
      <c r="R456" s="168"/>
      <c r="S456" s="168"/>
      <c r="T456" s="169"/>
      <c r="AT456" s="163" t="s">
        <v>142</v>
      </c>
      <c r="AU456" s="163" t="s">
        <v>87</v>
      </c>
      <c r="AV456" s="12" t="s">
        <v>87</v>
      </c>
      <c r="AW456" s="12" t="s">
        <v>41</v>
      </c>
      <c r="AX456" s="12" t="s">
        <v>79</v>
      </c>
      <c r="AY456" s="163" t="s">
        <v>128</v>
      </c>
    </row>
    <row r="457" spans="2:65" s="11" customFormat="1">
      <c r="B457" s="155"/>
      <c r="D457" s="152" t="s">
        <v>142</v>
      </c>
      <c r="E457" s="156" t="s">
        <v>3</v>
      </c>
      <c r="F457" s="157" t="s">
        <v>532</v>
      </c>
      <c r="H457" s="156" t="s">
        <v>3</v>
      </c>
      <c r="I457" s="158"/>
      <c r="L457" s="155"/>
      <c r="M457" s="159"/>
      <c r="N457" s="160"/>
      <c r="O457" s="160"/>
      <c r="P457" s="160"/>
      <c r="Q457" s="160"/>
      <c r="R457" s="160"/>
      <c r="S457" s="160"/>
      <c r="T457" s="161"/>
      <c r="AT457" s="156" t="s">
        <v>142</v>
      </c>
      <c r="AU457" s="156" t="s">
        <v>87</v>
      </c>
      <c r="AV457" s="11" t="s">
        <v>22</v>
      </c>
      <c r="AW457" s="11" t="s">
        <v>41</v>
      </c>
      <c r="AX457" s="11" t="s">
        <v>79</v>
      </c>
      <c r="AY457" s="156" t="s">
        <v>128</v>
      </c>
    </row>
    <row r="458" spans="2:65" s="11" customFormat="1">
      <c r="B458" s="155"/>
      <c r="D458" s="152" t="s">
        <v>142</v>
      </c>
      <c r="E458" s="156" t="s">
        <v>3</v>
      </c>
      <c r="F458" s="157" t="s">
        <v>444</v>
      </c>
      <c r="H458" s="156" t="s">
        <v>3</v>
      </c>
      <c r="I458" s="158"/>
      <c r="L458" s="155"/>
      <c r="M458" s="159"/>
      <c r="N458" s="160"/>
      <c r="O458" s="160"/>
      <c r="P458" s="160"/>
      <c r="Q458" s="160"/>
      <c r="R458" s="160"/>
      <c r="S458" s="160"/>
      <c r="T458" s="161"/>
      <c r="AT458" s="156" t="s">
        <v>142</v>
      </c>
      <c r="AU458" s="156" t="s">
        <v>87</v>
      </c>
      <c r="AV458" s="11" t="s">
        <v>22</v>
      </c>
      <c r="AW458" s="11" t="s">
        <v>41</v>
      </c>
      <c r="AX458" s="11" t="s">
        <v>79</v>
      </c>
      <c r="AY458" s="156" t="s">
        <v>128</v>
      </c>
    </row>
    <row r="459" spans="2:65" s="11" customFormat="1">
      <c r="B459" s="155"/>
      <c r="D459" s="152" t="s">
        <v>142</v>
      </c>
      <c r="E459" s="156" t="s">
        <v>3</v>
      </c>
      <c r="F459" s="157" t="s">
        <v>533</v>
      </c>
      <c r="H459" s="156" t="s">
        <v>3</v>
      </c>
      <c r="I459" s="158"/>
      <c r="L459" s="155"/>
      <c r="M459" s="159"/>
      <c r="N459" s="160"/>
      <c r="O459" s="160"/>
      <c r="P459" s="160"/>
      <c r="Q459" s="160"/>
      <c r="R459" s="160"/>
      <c r="S459" s="160"/>
      <c r="T459" s="161"/>
      <c r="AT459" s="156" t="s">
        <v>142</v>
      </c>
      <c r="AU459" s="156" t="s">
        <v>87</v>
      </c>
      <c r="AV459" s="11" t="s">
        <v>22</v>
      </c>
      <c r="AW459" s="11" t="s">
        <v>41</v>
      </c>
      <c r="AX459" s="11" t="s">
        <v>79</v>
      </c>
      <c r="AY459" s="156" t="s">
        <v>128</v>
      </c>
    </row>
    <row r="460" spans="2:65" s="12" customFormat="1">
      <c r="B460" s="162"/>
      <c r="D460" s="152" t="s">
        <v>142</v>
      </c>
      <c r="E460" s="163" t="s">
        <v>3</v>
      </c>
      <c r="F460" s="164" t="s">
        <v>601</v>
      </c>
      <c r="H460" s="165">
        <v>5</v>
      </c>
      <c r="I460" s="166"/>
      <c r="L460" s="162"/>
      <c r="M460" s="167"/>
      <c r="N460" s="168"/>
      <c r="O460" s="168"/>
      <c r="P460" s="168"/>
      <c r="Q460" s="168"/>
      <c r="R460" s="168"/>
      <c r="S460" s="168"/>
      <c r="T460" s="169"/>
      <c r="AT460" s="163" t="s">
        <v>142</v>
      </c>
      <c r="AU460" s="163" t="s">
        <v>87</v>
      </c>
      <c r="AV460" s="12" t="s">
        <v>87</v>
      </c>
      <c r="AW460" s="12" t="s">
        <v>41</v>
      </c>
      <c r="AX460" s="12" t="s">
        <v>79</v>
      </c>
      <c r="AY460" s="163" t="s">
        <v>128</v>
      </c>
    </row>
    <row r="461" spans="2:65" s="12" customFormat="1">
      <c r="B461" s="162"/>
      <c r="D461" s="152" t="s">
        <v>142</v>
      </c>
      <c r="E461" s="163" t="s">
        <v>3</v>
      </c>
      <c r="F461" s="164" t="s">
        <v>602</v>
      </c>
      <c r="H461" s="165">
        <v>1</v>
      </c>
      <c r="I461" s="166"/>
      <c r="L461" s="162"/>
      <c r="M461" s="167"/>
      <c r="N461" s="168"/>
      <c r="O461" s="168"/>
      <c r="P461" s="168"/>
      <c r="Q461" s="168"/>
      <c r="R461" s="168"/>
      <c r="S461" s="168"/>
      <c r="T461" s="169"/>
      <c r="AT461" s="163" t="s">
        <v>142</v>
      </c>
      <c r="AU461" s="163" t="s">
        <v>87</v>
      </c>
      <c r="AV461" s="12" t="s">
        <v>87</v>
      </c>
      <c r="AW461" s="12" t="s">
        <v>41</v>
      </c>
      <c r="AX461" s="12" t="s">
        <v>79</v>
      </c>
      <c r="AY461" s="163" t="s">
        <v>128</v>
      </c>
    </row>
    <row r="462" spans="2:65" s="11" customFormat="1">
      <c r="B462" s="155"/>
      <c r="D462" s="152" t="s">
        <v>142</v>
      </c>
      <c r="E462" s="156" t="s">
        <v>3</v>
      </c>
      <c r="F462" s="157" t="s">
        <v>535</v>
      </c>
      <c r="H462" s="156" t="s">
        <v>3</v>
      </c>
      <c r="I462" s="158"/>
      <c r="L462" s="155"/>
      <c r="M462" s="159"/>
      <c r="N462" s="160"/>
      <c r="O462" s="160"/>
      <c r="P462" s="160"/>
      <c r="Q462" s="160"/>
      <c r="R462" s="160"/>
      <c r="S462" s="160"/>
      <c r="T462" s="161"/>
      <c r="AT462" s="156" t="s">
        <v>142</v>
      </c>
      <c r="AU462" s="156" t="s">
        <v>87</v>
      </c>
      <c r="AV462" s="11" t="s">
        <v>22</v>
      </c>
      <c r="AW462" s="11" t="s">
        <v>41</v>
      </c>
      <c r="AX462" s="11" t="s">
        <v>79</v>
      </c>
      <c r="AY462" s="156" t="s">
        <v>128</v>
      </c>
    </row>
    <row r="463" spans="2:65" s="12" customFormat="1">
      <c r="B463" s="162"/>
      <c r="D463" s="152" t="s">
        <v>142</v>
      </c>
      <c r="E463" s="163" t="s">
        <v>3</v>
      </c>
      <c r="F463" s="164" t="s">
        <v>603</v>
      </c>
      <c r="H463" s="165">
        <v>11.6</v>
      </c>
      <c r="I463" s="166"/>
      <c r="L463" s="162"/>
      <c r="M463" s="167"/>
      <c r="N463" s="168"/>
      <c r="O463" s="168"/>
      <c r="P463" s="168"/>
      <c r="Q463" s="168"/>
      <c r="R463" s="168"/>
      <c r="S463" s="168"/>
      <c r="T463" s="169"/>
      <c r="AT463" s="163" t="s">
        <v>142</v>
      </c>
      <c r="AU463" s="163" t="s">
        <v>87</v>
      </c>
      <c r="AV463" s="12" t="s">
        <v>87</v>
      </c>
      <c r="AW463" s="12" t="s">
        <v>41</v>
      </c>
      <c r="AX463" s="12" t="s">
        <v>79</v>
      </c>
      <c r="AY463" s="163" t="s">
        <v>128</v>
      </c>
    </row>
    <row r="464" spans="2:65" s="11" customFormat="1">
      <c r="B464" s="155"/>
      <c r="D464" s="152" t="s">
        <v>142</v>
      </c>
      <c r="E464" s="156" t="s">
        <v>3</v>
      </c>
      <c r="F464" s="157" t="s">
        <v>537</v>
      </c>
      <c r="H464" s="156" t="s">
        <v>3</v>
      </c>
      <c r="I464" s="158"/>
      <c r="L464" s="155"/>
      <c r="M464" s="159"/>
      <c r="N464" s="160"/>
      <c r="O464" s="160"/>
      <c r="P464" s="160"/>
      <c r="Q464" s="160"/>
      <c r="R464" s="160"/>
      <c r="S464" s="160"/>
      <c r="T464" s="161"/>
      <c r="AT464" s="156" t="s">
        <v>142</v>
      </c>
      <c r="AU464" s="156" t="s">
        <v>87</v>
      </c>
      <c r="AV464" s="11" t="s">
        <v>22</v>
      </c>
      <c r="AW464" s="11" t="s">
        <v>41</v>
      </c>
      <c r="AX464" s="11" t="s">
        <v>79</v>
      </c>
      <c r="AY464" s="156" t="s">
        <v>128</v>
      </c>
    </row>
    <row r="465" spans="2:65" s="11" customFormat="1">
      <c r="B465" s="155"/>
      <c r="D465" s="152" t="s">
        <v>142</v>
      </c>
      <c r="E465" s="156" t="s">
        <v>3</v>
      </c>
      <c r="F465" s="157" t="s">
        <v>538</v>
      </c>
      <c r="H465" s="156" t="s">
        <v>3</v>
      </c>
      <c r="I465" s="158"/>
      <c r="L465" s="155"/>
      <c r="M465" s="159"/>
      <c r="N465" s="160"/>
      <c r="O465" s="160"/>
      <c r="P465" s="160"/>
      <c r="Q465" s="160"/>
      <c r="R465" s="160"/>
      <c r="S465" s="160"/>
      <c r="T465" s="161"/>
      <c r="AT465" s="156" t="s">
        <v>142</v>
      </c>
      <c r="AU465" s="156" t="s">
        <v>87</v>
      </c>
      <c r="AV465" s="11" t="s">
        <v>22</v>
      </c>
      <c r="AW465" s="11" t="s">
        <v>41</v>
      </c>
      <c r="AX465" s="11" t="s">
        <v>79</v>
      </c>
      <c r="AY465" s="156" t="s">
        <v>128</v>
      </c>
    </row>
    <row r="466" spans="2:65" s="11" customFormat="1">
      <c r="B466" s="155"/>
      <c r="D466" s="152" t="s">
        <v>142</v>
      </c>
      <c r="E466" s="156" t="s">
        <v>3</v>
      </c>
      <c r="F466" s="157" t="s">
        <v>539</v>
      </c>
      <c r="H466" s="156" t="s">
        <v>3</v>
      </c>
      <c r="I466" s="158"/>
      <c r="L466" s="155"/>
      <c r="M466" s="159"/>
      <c r="N466" s="160"/>
      <c r="O466" s="160"/>
      <c r="P466" s="160"/>
      <c r="Q466" s="160"/>
      <c r="R466" s="160"/>
      <c r="S466" s="160"/>
      <c r="T466" s="161"/>
      <c r="AT466" s="156" t="s">
        <v>142</v>
      </c>
      <c r="AU466" s="156" t="s">
        <v>87</v>
      </c>
      <c r="AV466" s="11" t="s">
        <v>22</v>
      </c>
      <c r="AW466" s="11" t="s">
        <v>41</v>
      </c>
      <c r="AX466" s="11" t="s">
        <v>79</v>
      </c>
      <c r="AY466" s="156" t="s">
        <v>128</v>
      </c>
    </row>
    <row r="467" spans="2:65" s="12" customFormat="1">
      <c r="B467" s="162"/>
      <c r="D467" s="152" t="s">
        <v>142</v>
      </c>
      <c r="E467" s="163" t="s">
        <v>3</v>
      </c>
      <c r="F467" s="164" t="s">
        <v>604</v>
      </c>
      <c r="H467" s="165">
        <v>7.5</v>
      </c>
      <c r="I467" s="166"/>
      <c r="L467" s="162"/>
      <c r="M467" s="167"/>
      <c r="N467" s="168"/>
      <c r="O467" s="168"/>
      <c r="P467" s="168"/>
      <c r="Q467" s="168"/>
      <c r="R467" s="168"/>
      <c r="S467" s="168"/>
      <c r="T467" s="169"/>
      <c r="AT467" s="163" t="s">
        <v>142</v>
      </c>
      <c r="AU467" s="163" t="s">
        <v>87</v>
      </c>
      <c r="AV467" s="12" t="s">
        <v>87</v>
      </c>
      <c r="AW467" s="12" t="s">
        <v>41</v>
      </c>
      <c r="AX467" s="12" t="s">
        <v>79</v>
      </c>
      <c r="AY467" s="163" t="s">
        <v>128</v>
      </c>
    </row>
    <row r="468" spans="2:65" s="11" customFormat="1">
      <c r="B468" s="155"/>
      <c r="D468" s="152" t="s">
        <v>142</v>
      </c>
      <c r="E468" s="156" t="s">
        <v>3</v>
      </c>
      <c r="F468" s="157" t="s">
        <v>540</v>
      </c>
      <c r="H468" s="156" t="s">
        <v>3</v>
      </c>
      <c r="I468" s="158"/>
      <c r="L468" s="155"/>
      <c r="M468" s="159"/>
      <c r="N468" s="160"/>
      <c r="O468" s="160"/>
      <c r="P468" s="160"/>
      <c r="Q468" s="160"/>
      <c r="R468" s="160"/>
      <c r="S468" s="160"/>
      <c r="T468" s="161"/>
      <c r="AT468" s="156" t="s">
        <v>142</v>
      </c>
      <c r="AU468" s="156" t="s">
        <v>87</v>
      </c>
      <c r="AV468" s="11" t="s">
        <v>22</v>
      </c>
      <c r="AW468" s="11" t="s">
        <v>41</v>
      </c>
      <c r="AX468" s="11" t="s">
        <v>79</v>
      </c>
      <c r="AY468" s="156" t="s">
        <v>128</v>
      </c>
    </row>
    <row r="469" spans="2:65" s="12" customFormat="1">
      <c r="B469" s="162"/>
      <c r="D469" s="152" t="s">
        <v>142</v>
      </c>
      <c r="E469" s="163" t="s">
        <v>3</v>
      </c>
      <c r="F469" s="164" t="s">
        <v>605</v>
      </c>
      <c r="H469" s="165">
        <v>9</v>
      </c>
      <c r="I469" s="166"/>
      <c r="L469" s="162"/>
      <c r="M469" s="167"/>
      <c r="N469" s="168"/>
      <c r="O469" s="168"/>
      <c r="P469" s="168"/>
      <c r="Q469" s="168"/>
      <c r="R469" s="168"/>
      <c r="S469" s="168"/>
      <c r="T469" s="169"/>
      <c r="AT469" s="163" t="s">
        <v>142</v>
      </c>
      <c r="AU469" s="163" t="s">
        <v>87</v>
      </c>
      <c r="AV469" s="12" t="s">
        <v>87</v>
      </c>
      <c r="AW469" s="12" t="s">
        <v>41</v>
      </c>
      <c r="AX469" s="12" t="s">
        <v>79</v>
      </c>
      <c r="AY469" s="163" t="s">
        <v>128</v>
      </c>
    </row>
    <row r="470" spans="2:65" s="11" customFormat="1">
      <c r="B470" s="155"/>
      <c r="D470" s="152" t="s">
        <v>142</v>
      </c>
      <c r="E470" s="156" t="s">
        <v>3</v>
      </c>
      <c r="F470" s="157" t="s">
        <v>541</v>
      </c>
      <c r="H470" s="156" t="s">
        <v>3</v>
      </c>
      <c r="I470" s="158"/>
      <c r="L470" s="155"/>
      <c r="M470" s="159"/>
      <c r="N470" s="160"/>
      <c r="O470" s="160"/>
      <c r="P470" s="160"/>
      <c r="Q470" s="160"/>
      <c r="R470" s="160"/>
      <c r="S470" s="160"/>
      <c r="T470" s="161"/>
      <c r="AT470" s="156" t="s">
        <v>142</v>
      </c>
      <c r="AU470" s="156" t="s">
        <v>87</v>
      </c>
      <c r="AV470" s="11" t="s">
        <v>22</v>
      </c>
      <c r="AW470" s="11" t="s">
        <v>41</v>
      </c>
      <c r="AX470" s="11" t="s">
        <v>79</v>
      </c>
      <c r="AY470" s="156" t="s">
        <v>128</v>
      </c>
    </row>
    <row r="471" spans="2:65" s="12" customFormat="1">
      <c r="B471" s="162"/>
      <c r="D471" s="152" t="s">
        <v>142</v>
      </c>
      <c r="E471" s="163" t="s">
        <v>3</v>
      </c>
      <c r="F471" s="164" t="s">
        <v>606</v>
      </c>
      <c r="H471" s="165">
        <v>11.25</v>
      </c>
      <c r="I471" s="166"/>
      <c r="L471" s="162"/>
      <c r="M471" s="167"/>
      <c r="N471" s="168"/>
      <c r="O471" s="168"/>
      <c r="P471" s="168"/>
      <c r="Q471" s="168"/>
      <c r="R471" s="168"/>
      <c r="S471" s="168"/>
      <c r="T471" s="169"/>
      <c r="AT471" s="163" t="s">
        <v>142</v>
      </c>
      <c r="AU471" s="163" t="s">
        <v>87</v>
      </c>
      <c r="AV471" s="12" t="s">
        <v>87</v>
      </c>
      <c r="AW471" s="12" t="s">
        <v>41</v>
      </c>
      <c r="AX471" s="12" t="s">
        <v>79</v>
      </c>
      <c r="AY471" s="163" t="s">
        <v>128</v>
      </c>
    </row>
    <row r="472" spans="2:65" s="11" customFormat="1">
      <c r="B472" s="155"/>
      <c r="D472" s="152" t="s">
        <v>142</v>
      </c>
      <c r="E472" s="156" t="s">
        <v>3</v>
      </c>
      <c r="F472" s="157" t="s">
        <v>542</v>
      </c>
      <c r="H472" s="156" t="s">
        <v>3</v>
      </c>
      <c r="I472" s="158"/>
      <c r="L472" s="155"/>
      <c r="M472" s="159"/>
      <c r="N472" s="160"/>
      <c r="O472" s="160"/>
      <c r="P472" s="160"/>
      <c r="Q472" s="160"/>
      <c r="R472" s="160"/>
      <c r="S472" s="160"/>
      <c r="T472" s="161"/>
      <c r="AT472" s="156" t="s">
        <v>142</v>
      </c>
      <c r="AU472" s="156" t="s">
        <v>87</v>
      </c>
      <c r="AV472" s="11" t="s">
        <v>22</v>
      </c>
      <c r="AW472" s="11" t="s">
        <v>41</v>
      </c>
      <c r="AX472" s="11" t="s">
        <v>79</v>
      </c>
      <c r="AY472" s="156" t="s">
        <v>128</v>
      </c>
    </row>
    <row r="473" spans="2:65" s="12" customFormat="1">
      <c r="B473" s="162"/>
      <c r="D473" s="152" t="s">
        <v>142</v>
      </c>
      <c r="E473" s="163" t="s">
        <v>3</v>
      </c>
      <c r="F473" s="164" t="s">
        <v>607</v>
      </c>
      <c r="H473" s="165">
        <v>14.8</v>
      </c>
      <c r="I473" s="166"/>
      <c r="L473" s="162"/>
      <c r="M473" s="167"/>
      <c r="N473" s="168"/>
      <c r="O473" s="168"/>
      <c r="P473" s="168"/>
      <c r="Q473" s="168"/>
      <c r="R473" s="168"/>
      <c r="S473" s="168"/>
      <c r="T473" s="169"/>
      <c r="AT473" s="163" t="s">
        <v>142</v>
      </c>
      <c r="AU473" s="163" t="s">
        <v>87</v>
      </c>
      <c r="AV473" s="12" t="s">
        <v>87</v>
      </c>
      <c r="AW473" s="12" t="s">
        <v>41</v>
      </c>
      <c r="AX473" s="12" t="s">
        <v>79</v>
      </c>
      <c r="AY473" s="163" t="s">
        <v>128</v>
      </c>
    </row>
    <row r="474" spans="2:65" s="11" customFormat="1">
      <c r="B474" s="155"/>
      <c r="D474" s="152" t="s">
        <v>142</v>
      </c>
      <c r="E474" s="156" t="s">
        <v>3</v>
      </c>
      <c r="F474" s="157" t="s">
        <v>543</v>
      </c>
      <c r="H474" s="156" t="s">
        <v>3</v>
      </c>
      <c r="I474" s="158"/>
      <c r="L474" s="155"/>
      <c r="M474" s="159"/>
      <c r="N474" s="160"/>
      <c r="O474" s="160"/>
      <c r="P474" s="160"/>
      <c r="Q474" s="160"/>
      <c r="R474" s="160"/>
      <c r="S474" s="160"/>
      <c r="T474" s="161"/>
      <c r="AT474" s="156" t="s">
        <v>142</v>
      </c>
      <c r="AU474" s="156" t="s">
        <v>87</v>
      </c>
      <c r="AV474" s="11" t="s">
        <v>22</v>
      </c>
      <c r="AW474" s="11" t="s">
        <v>41</v>
      </c>
      <c r="AX474" s="11" t="s">
        <v>79</v>
      </c>
      <c r="AY474" s="156" t="s">
        <v>128</v>
      </c>
    </row>
    <row r="475" spans="2:65" s="12" customFormat="1">
      <c r="B475" s="162"/>
      <c r="D475" s="152" t="s">
        <v>142</v>
      </c>
      <c r="E475" s="163" t="s">
        <v>3</v>
      </c>
      <c r="F475" s="164" t="s">
        <v>608</v>
      </c>
      <c r="H475" s="165">
        <v>12.9</v>
      </c>
      <c r="I475" s="166"/>
      <c r="L475" s="162"/>
      <c r="M475" s="167"/>
      <c r="N475" s="168"/>
      <c r="O475" s="168"/>
      <c r="P475" s="168"/>
      <c r="Q475" s="168"/>
      <c r="R475" s="168"/>
      <c r="S475" s="168"/>
      <c r="T475" s="169"/>
      <c r="AT475" s="163" t="s">
        <v>142</v>
      </c>
      <c r="AU475" s="163" t="s">
        <v>87</v>
      </c>
      <c r="AV475" s="12" t="s">
        <v>87</v>
      </c>
      <c r="AW475" s="12" t="s">
        <v>41</v>
      </c>
      <c r="AX475" s="12" t="s">
        <v>79</v>
      </c>
      <c r="AY475" s="163" t="s">
        <v>128</v>
      </c>
    </row>
    <row r="476" spans="2:65" s="13" customFormat="1">
      <c r="B476" s="170"/>
      <c r="D476" s="152" t="s">
        <v>142</v>
      </c>
      <c r="E476" s="171" t="s">
        <v>3</v>
      </c>
      <c r="F476" s="172" t="s">
        <v>145</v>
      </c>
      <c r="H476" s="173">
        <v>82.5</v>
      </c>
      <c r="I476" s="174"/>
      <c r="L476" s="170"/>
      <c r="M476" s="175"/>
      <c r="N476" s="176"/>
      <c r="O476" s="176"/>
      <c r="P476" s="176"/>
      <c r="Q476" s="176"/>
      <c r="R476" s="176"/>
      <c r="S476" s="176"/>
      <c r="T476" s="177"/>
      <c r="AT476" s="171" t="s">
        <v>142</v>
      </c>
      <c r="AU476" s="171" t="s">
        <v>87</v>
      </c>
      <c r="AV476" s="13" t="s">
        <v>93</v>
      </c>
      <c r="AW476" s="13" t="s">
        <v>41</v>
      </c>
      <c r="AX476" s="13" t="s">
        <v>22</v>
      </c>
      <c r="AY476" s="171" t="s">
        <v>128</v>
      </c>
    </row>
    <row r="477" spans="2:65" s="1" customFormat="1" ht="16.5" customHeight="1">
      <c r="B477" s="139"/>
      <c r="C477" s="140" t="s">
        <v>363</v>
      </c>
      <c r="D477" s="140" t="s">
        <v>131</v>
      </c>
      <c r="E477" s="141" t="s">
        <v>376</v>
      </c>
      <c r="F477" s="142" t="s">
        <v>377</v>
      </c>
      <c r="G477" s="143" t="s">
        <v>214</v>
      </c>
      <c r="H477" s="144">
        <v>49.05</v>
      </c>
      <c r="I477" s="145"/>
      <c r="J477" s="146">
        <f>ROUND(I477*H477,2)</f>
        <v>0</v>
      </c>
      <c r="K477" s="142" t="s">
        <v>135</v>
      </c>
      <c r="L477" s="31"/>
      <c r="M477" s="147" t="s">
        <v>3</v>
      </c>
      <c r="N477" s="148" t="s">
        <v>50</v>
      </c>
      <c r="O477" s="50"/>
      <c r="P477" s="149">
        <f>O477*H477</f>
        <v>0</v>
      </c>
      <c r="Q477" s="149">
        <v>1.0000000000000001E-5</v>
      </c>
      <c r="R477" s="149">
        <f>Q477*H477</f>
        <v>4.9050000000000005E-4</v>
      </c>
      <c r="S477" s="149">
        <v>0</v>
      </c>
      <c r="T477" s="150">
        <f>S477*H477</f>
        <v>0</v>
      </c>
      <c r="AR477" s="17" t="s">
        <v>168</v>
      </c>
      <c r="AT477" s="17" t="s">
        <v>131</v>
      </c>
      <c r="AU477" s="17" t="s">
        <v>87</v>
      </c>
      <c r="AY477" s="17" t="s">
        <v>128</v>
      </c>
      <c r="BE477" s="151">
        <f>IF(N477="základní",J477,0)</f>
        <v>0</v>
      </c>
      <c r="BF477" s="151">
        <f>IF(N477="snížená",J477,0)</f>
        <v>0</v>
      </c>
      <c r="BG477" s="151">
        <f>IF(N477="zákl. přenesená",J477,0)</f>
        <v>0</v>
      </c>
      <c r="BH477" s="151">
        <f>IF(N477="sníž. přenesená",J477,0)</f>
        <v>0</v>
      </c>
      <c r="BI477" s="151">
        <f>IF(N477="nulová",J477,0)</f>
        <v>0</v>
      </c>
      <c r="BJ477" s="17" t="s">
        <v>22</v>
      </c>
      <c r="BK477" s="151">
        <f>ROUND(I477*H477,2)</f>
        <v>0</v>
      </c>
      <c r="BL477" s="17" t="s">
        <v>168</v>
      </c>
      <c r="BM477" s="17" t="s">
        <v>609</v>
      </c>
    </row>
    <row r="478" spans="2:65" s="11" customFormat="1">
      <c r="B478" s="155"/>
      <c r="D478" s="152" t="s">
        <v>142</v>
      </c>
      <c r="E478" s="156" t="s">
        <v>3</v>
      </c>
      <c r="F478" s="157" t="s">
        <v>530</v>
      </c>
      <c r="H478" s="156" t="s">
        <v>3</v>
      </c>
      <c r="I478" s="158"/>
      <c r="L478" s="155"/>
      <c r="M478" s="159"/>
      <c r="N478" s="160"/>
      <c r="O478" s="160"/>
      <c r="P478" s="160"/>
      <c r="Q478" s="160"/>
      <c r="R478" s="160"/>
      <c r="S478" s="160"/>
      <c r="T478" s="161"/>
      <c r="AT478" s="156" t="s">
        <v>142</v>
      </c>
      <c r="AU478" s="156" t="s">
        <v>87</v>
      </c>
      <c r="AV478" s="11" t="s">
        <v>22</v>
      </c>
      <c r="AW478" s="11" t="s">
        <v>41</v>
      </c>
      <c r="AX478" s="11" t="s">
        <v>79</v>
      </c>
      <c r="AY478" s="156" t="s">
        <v>128</v>
      </c>
    </row>
    <row r="479" spans="2:65" s="11" customFormat="1">
      <c r="B479" s="155"/>
      <c r="D479" s="152" t="s">
        <v>142</v>
      </c>
      <c r="E479" s="156" t="s">
        <v>3</v>
      </c>
      <c r="F479" s="157" t="s">
        <v>442</v>
      </c>
      <c r="H479" s="156" t="s">
        <v>3</v>
      </c>
      <c r="I479" s="158"/>
      <c r="L479" s="155"/>
      <c r="M479" s="159"/>
      <c r="N479" s="160"/>
      <c r="O479" s="160"/>
      <c r="P479" s="160"/>
      <c r="Q479" s="160"/>
      <c r="R479" s="160"/>
      <c r="S479" s="160"/>
      <c r="T479" s="161"/>
      <c r="AT479" s="156" t="s">
        <v>142</v>
      </c>
      <c r="AU479" s="156" t="s">
        <v>87</v>
      </c>
      <c r="AV479" s="11" t="s">
        <v>22</v>
      </c>
      <c r="AW479" s="11" t="s">
        <v>41</v>
      </c>
      <c r="AX479" s="11" t="s">
        <v>79</v>
      </c>
      <c r="AY479" s="156" t="s">
        <v>128</v>
      </c>
    </row>
    <row r="480" spans="2:65" s="11" customFormat="1">
      <c r="B480" s="155"/>
      <c r="D480" s="152" t="s">
        <v>142</v>
      </c>
      <c r="E480" s="156" t="s">
        <v>3</v>
      </c>
      <c r="F480" s="157" t="s">
        <v>531</v>
      </c>
      <c r="H480" s="156" t="s">
        <v>3</v>
      </c>
      <c r="I480" s="158"/>
      <c r="L480" s="155"/>
      <c r="M480" s="159"/>
      <c r="N480" s="160"/>
      <c r="O480" s="160"/>
      <c r="P480" s="160"/>
      <c r="Q480" s="160"/>
      <c r="R480" s="160"/>
      <c r="S480" s="160"/>
      <c r="T480" s="161"/>
      <c r="AT480" s="156" t="s">
        <v>142</v>
      </c>
      <c r="AU480" s="156" t="s">
        <v>87</v>
      </c>
      <c r="AV480" s="11" t="s">
        <v>22</v>
      </c>
      <c r="AW480" s="11" t="s">
        <v>41</v>
      </c>
      <c r="AX480" s="11" t="s">
        <v>79</v>
      </c>
      <c r="AY480" s="156" t="s">
        <v>128</v>
      </c>
    </row>
    <row r="481" spans="2:65" s="12" customFormat="1">
      <c r="B481" s="162"/>
      <c r="D481" s="152" t="s">
        <v>142</v>
      </c>
      <c r="E481" s="163" t="s">
        <v>3</v>
      </c>
      <c r="F481" s="164" t="s">
        <v>571</v>
      </c>
      <c r="H481" s="165">
        <v>17</v>
      </c>
      <c r="I481" s="166"/>
      <c r="L481" s="162"/>
      <c r="M481" s="167"/>
      <c r="N481" s="168"/>
      <c r="O481" s="168"/>
      <c r="P481" s="168"/>
      <c r="Q481" s="168"/>
      <c r="R481" s="168"/>
      <c r="S481" s="168"/>
      <c r="T481" s="169"/>
      <c r="AT481" s="163" t="s">
        <v>142</v>
      </c>
      <c r="AU481" s="163" t="s">
        <v>87</v>
      </c>
      <c r="AV481" s="12" t="s">
        <v>87</v>
      </c>
      <c r="AW481" s="12" t="s">
        <v>41</v>
      </c>
      <c r="AX481" s="12" t="s">
        <v>79</v>
      </c>
      <c r="AY481" s="163" t="s">
        <v>128</v>
      </c>
    </row>
    <row r="482" spans="2:65" s="11" customFormat="1">
      <c r="B482" s="155"/>
      <c r="D482" s="152" t="s">
        <v>142</v>
      </c>
      <c r="E482" s="156" t="s">
        <v>3</v>
      </c>
      <c r="F482" s="157" t="s">
        <v>532</v>
      </c>
      <c r="H482" s="156" t="s">
        <v>3</v>
      </c>
      <c r="I482" s="158"/>
      <c r="L482" s="155"/>
      <c r="M482" s="159"/>
      <c r="N482" s="160"/>
      <c r="O482" s="160"/>
      <c r="P482" s="160"/>
      <c r="Q482" s="160"/>
      <c r="R482" s="160"/>
      <c r="S482" s="160"/>
      <c r="T482" s="161"/>
      <c r="AT482" s="156" t="s">
        <v>142</v>
      </c>
      <c r="AU482" s="156" t="s">
        <v>87</v>
      </c>
      <c r="AV482" s="11" t="s">
        <v>22</v>
      </c>
      <c r="AW482" s="11" t="s">
        <v>41</v>
      </c>
      <c r="AX482" s="11" t="s">
        <v>79</v>
      </c>
      <c r="AY482" s="156" t="s">
        <v>128</v>
      </c>
    </row>
    <row r="483" spans="2:65" s="11" customFormat="1">
      <c r="B483" s="155"/>
      <c r="D483" s="152" t="s">
        <v>142</v>
      </c>
      <c r="E483" s="156" t="s">
        <v>3</v>
      </c>
      <c r="F483" s="157" t="s">
        <v>444</v>
      </c>
      <c r="H483" s="156" t="s">
        <v>3</v>
      </c>
      <c r="I483" s="158"/>
      <c r="L483" s="155"/>
      <c r="M483" s="159"/>
      <c r="N483" s="160"/>
      <c r="O483" s="160"/>
      <c r="P483" s="160"/>
      <c r="Q483" s="160"/>
      <c r="R483" s="160"/>
      <c r="S483" s="160"/>
      <c r="T483" s="161"/>
      <c r="AT483" s="156" t="s">
        <v>142</v>
      </c>
      <c r="AU483" s="156" t="s">
        <v>87</v>
      </c>
      <c r="AV483" s="11" t="s">
        <v>22</v>
      </c>
      <c r="AW483" s="11" t="s">
        <v>41</v>
      </c>
      <c r="AX483" s="11" t="s">
        <v>79</v>
      </c>
      <c r="AY483" s="156" t="s">
        <v>128</v>
      </c>
    </row>
    <row r="484" spans="2:65" s="11" customFormat="1">
      <c r="B484" s="155"/>
      <c r="D484" s="152" t="s">
        <v>142</v>
      </c>
      <c r="E484" s="156" t="s">
        <v>3</v>
      </c>
      <c r="F484" s="157" t="s">
        <v>533</v>
      </c>
      <c r="H484" s="156" t="s">
        <v>3</v>
      </c>
      <c r="I484" s="158"/>
      <c r="L484" s="155"/>
      <c r="M484" s="159"/>
      <c r="N484" s="160"/>
      <c r="O484" s="160"/>
      <c r="P484" s="160"/>
      <c r="Q484" s="160"/>
      <c r="R484" s="160"/>
      <c r="S484" s="160"/>
      <c r="T484" s="161"/>
      <c r="AT484" s="156" t="s">
        <v>142</v>
      </c>
      <c r="AU484" s="156" t="s">
        <v>87</v>
      </c>
      <c r="AV484" s="11" t="s">
        <v>22</v>
      </c>
      <c r="AW484" s="11" t="s">
        <v>41</v>
      </c>
      <c r="AX484" s="11" t="s">
        <v>79</v>
      </c>
      <c r="AY484" s="156" t="s">
        <v>128</v>
      </c>
    </row>
    <row r="485" spans="2:65" s="12" customFormat="1">
      <c r="B485" s="162"/>
      <c r="D485" s="152" t="s">
        <v>142</v>
      </c>
      <c r="E485" s="163" t="s">
        <v>3</v>
      </c>
      <c r="F485" s="164" t="s">
        <v>572</v>
      </c>
      <c r="H485" s="165">
        <v>15.85</v>
      </c>
      <c r="I485" s="166"/>
      <c r="L485" s="162"/>
      <c r="M485" s="167"/>
      <c r="N485" s="168"/>
      <c r="O485" s="168"/>
      <c r="P485" s="168"/>
      <c r="Q485" s="168"/>
      <c r="R485" s="168"/>
      <c r="S485" s="168"/>
      <c r="T485" s="169"/>
      <c r="AT485" s="163" t="s">
        <v>142</v>
      </c>
      <c r="AU485" s="163" t="s">
        <v>87</v>
      </c>
      <c r="AV485" s="12" t="s">
        <v>87</v>
      </c>
      <c r="AW485" s="12" t="s">
        <v>41</v>
      </c>
      <c r="AX485" s="12" t="s">
        <v>79</v>
      </c>
      <c r="AY485" s="163" t="s">
        <v>128</v>
      </c>
    </row>
    <row r="486" spans="2:65" s="11" customFormat="1">
      <c r="B486" s="155"/>
      <c r="D486" s="152" t="s">
        <v>142</v>
      </c>
      <c r="E486" s="156" t="s">
        <v>3</v>
      </c>
      <c r="F486" s="157" t="s">
        <v>535</v>
      </c>
      <c r="H486" s="156" t="s">
        <v>3</v>
      </c>
      <c r="I486" s="158"/>
      <c r="L486" s="155"/>
      <c r="M486" s="159"/>
      <c r="N486" s="160"/>
      <c r="O486" s="160"/>
      <c r="P486" s="160"/>
      <c r="Q486" s="160"/>
      <c r="R486" s="160"/>
      <c r="S486" s="160"/>
      <c r="T486" s="161"/>
      <c r="AT486" s="156" t="s">
        <v>142</v>
      </c>
      <c r="AU486" s="156" t="s">
        <v>87</v>
      </c>
      <c r="AV486" s="11" t="s">
        <v>22</v>
      </c>
      <c r="AW486" s="11" t="s">
        <v>41</v>
      </c>
      <c r="AX486" s="11" t="s">
        <v>79</v>
      </c>
      <c r="AY486" s="156" t="s">
        <v>128</v>
      </c>
    </row>
    <row r="487" spans="2:65" s="12" customFormat="1">
      <c r="B487" s="162"/>
      <c r="D487" s="152" t="s">
        <v>142</v>
      </c>
      <c r="E487" s="163" t="s">
        <v>3</v>
      </c>
      <c r="F487" s="164" t="s">
        <v>573</v>
      </c>
      <c r="H487" s="165">
        <v>16.2</v>
      </c>
      <c r="I487" s="166"/>
      <c r="L487" s="162"/>
      <c r="M487" s="167"/>
      <c r="N487" s="168"/>
      <c r="O487" s="168"/>
      <c r="P487" s="168"/>
      <c r="Q487" s="168"/>
      <c r="R487" s="168"/>
      <c r="S487" s="168"/>
      <c r="T487" s="169"/>
      <c r="AT487" s="163" t="s">
        <v>142</v>
      </c>
      <c r="AU487" s="163" t="s">
        <v>87</v>
      </c>
      <c r="AV487" s="12" t="s">
        <v>87</v>
      </c>
      <c r="AW487" s="12" t="s">
        <v>41</v>
      </c>
      <c r="AX487" s="12" t="s">
        <v>79</v>
      </c>
      <c r="AY487" s="163" t="s">
        <v>128</v>
      </c>
    </row>
    <row r="488" spans="2:65" s="13" customFormat="1">
      <c r="B488" s="170"/>
      <c r="D488" s="152" t="s">
        <v>142</v>
      </c>
      <c r="E488" s="171" t="s">
        <v>3</v>
      </c>
      <c r="F488" s="172" t="s">
        <v>145</v>
      </c>
      <c r="H488" s="173">
        <v>49.05</v>
      </c>
      <c r="I488" s="174"/>
      <c r="L488" s="170"/>
      <c r="M488" s="175"/>
      <c r="N488" s="176"/>
      <c r="O488" s="176"/>
      <c r="P488" s="176"/>
      <c r="Q488" s="176"/>
      <c r="R488" s="176"/>
      <c r="S488" s="176"/>
      <c r="T488" s="177"/>
      <c r="AT488" s="171" t="s">
        <v>142</v>
      </c>
      <c r="AU488" s="171" t="s">
        <v>87</v>
      </c>
      <c r="AV488" s="13" t="s">
        <v>93</v>
      </c>
      <c r="AW488" s="13" t="s">
        <v>41</v>
      </c>
      <c r="AX488" s="13" t="s">
        <v>22</v>
      </c>
      <c r="AY488" s="171" t="s">
        <v>128</v>
      </c>
    </row>
    <row r="489" spans="2:65" s="1" customFormat="1" ht="16.5" customHeight="1">
      <c r="B489" s="139"/>
      <c r="C489" s="179" t="s">
        <v>370</v>
      </c>
      <c r="D489" s="179" t="s">
        <v>348</v>
      </c>
      <c r="E489" s="180" t="s">
        <v>380</v>
      </c>
      <c r="F489" s="181" t="s">
        <v>381</v>
      </c>
      <c r="G489" s="182" t="s">
        <v>214</v>
      </c>
      <c r="H489" s="183">
        <v>50.030999999999999</v>
      </c>
      <c r="I489" s="184"/>
      <c r="J489" s="185">
        <f>ROUND(I489*H489,2)</f>
        <v>0</v>
      </c>
      <c r="K489" s="181" t="s">
        <v>135</v>
      </c>
      <c r="L489" s="186"/>
      <c r="M489" s="187" t="s">
        <v>3</v>
      </c>
      <c r="N489" s="188" t="s">
        <v>50</v>
      </c>
      <c r="O489" s="50"/>
      <c r="P489" s="149">
        <f>O489*H489</f>
        <v>0</v>
      </c>
      <c r="Q489" s="149">
        <v>2.2000000000000001E-4</v>
      </c>
      <c r="R489" s="149">
        <f>Q489*H489</f>
        <v>1.100682E-2</v>
      </c>
      <c r="S489" s="149">
        <v>0</v>
      </c>
      <c r="T489" s="150">
        <f>S489*H489</f>
        <v>0</v>
      </c>
      <c r="AR489" s="17" t="s">
        <v>351</v>
      </c>
      <c r="AT489" s="17" t="s">
        <v>348</v>
      </c>
      <c r="AU489" s="17" t="s">
        <v>87</v>
      </c>
      <c r="AY489" s="17" t="s">
        <v>128</v>
      </c>
      <c r="BE489" s="151">
        <f>IF(N489="základní",J489,0)</f>
        <v>0</v>
      </c>
      <c r="BF489" s="151">
        <f>IF(N489="snížená",J489,0)</f>
        <v>0</v>
      </c>
      <c r="BG489" s="151">
        <f>IF(N489="zákl. přenesená",J489,0)</f>
        <v>0</v>
      </c>
      <c r="BH489" s="151">
        <f>IF(N489="sníž. přenesená",J489,0)</f>
        <v>0</v>
      </c>
      <c r="BI489" s="151">
        <f>IF(N489="nulová",J489,0)</f>
        <v>0</v>
      </c>
      <c r="BJ489" s="17" t="s">
        <v>22</v>
      </c>
      <c r="BK489" s="151">
        <f>ROUND(I489*H489,2)</f>
        <v>0</v>
      </c>
      <c r="BL489" s="17" t="s">
        <v>168</v>
      </c>
      <c r="BM489" s="17" t="s">
        <v>610</v>
      </c>
    </row>
    <row r="490" spans="2:65" s="12" customFormat="1">
      <c r="B490" s="162"/>
      <c r="D490" s="152" t="s">
        <v>142</v>
      </c>
      <c r="F490" s="164" t="s">
        <v>611</v>
      </c>
      <c r="H490" s="165">
        <v>50.030999999999999</v>
      </c>
      <c r="I490" s="166"/>
      <c r="L490" s="162"/>
      <c r="M490" s="167"/>
      <c r="N490" s="168"/>
      <c r="O490" s="168"/>
      <c r="P490" s="168"/>
      <c r="Q490" s="168"/>
      <c r="R490" s="168"/>
      <c r="S490" s="168"/>
      <c r="T490" s="169"/>
      <c r="AT490" s="163" t="s">
        <v>142</v>
      </c>
      <c r="AU490" s="163" t="s">
        <v>87</v>
      </c>
      <c r="AV490" s="12" t="s">
        <v>87</v>
      </c>
      <c r="AW490" s="12" t="s">
        <v>4</v>
      </c>
      <c r="AX490" s="12" t="s">
        <v>22</v>
      </c>
      <c r="AY490" s="163" t="s">
        <v>128</v>
      </c>
    </row>
    <row r="491" spans="2:65" s="1" customFormat="1" ht="16.5" customHeight="1">
      <c r="B491" s="139"/>
      <c r="C491" s="140" t="s">
        <v>375</v>
      </c>
      <c r="D491" s="140" t="s">
        <v>131</v>
      </c>
      <c r="E491" s="141" t="s">
        <v>400</v>
      </c>
      <c r="F491" s="142" t="s">
        <v>401</v>
      </c>
      <c r="G491" s="143" t="s">
        <v>250</v>
      </c>
      <c r="H491" s="144">
        <v>141.30000000000001</v>
      </c>
      <c r="I491" s="145"/>
      <c r="J491" s="146">
        <f>ROUND(I491*H491,2)</f>
        <v>0</v>
      </c>
      <c r="K491" s="142" t="s">
        <v>135</v>
      </c>
      <c r="L491" s="31"/>
      <c r="M491" s="147" t="s">
        <v>3</v>
      </c>
      <c r="N491" s="148" t="s">
        <v>50</v>
      </c>
      <c r="O491" s="50"/>
      <c r="P491" s="149">
        <f>O491*H491</f>
        <v>0</v>
      </c>
      <c r="Q491" s="149">
        <v>3.0000000000000001E-5</v>
      </c>
      <c r="R491" s="149">
        <f>Q491*H491</f>
        <v>4.2390000000000006E-3</v>
      </c>
      <c r="S491" s="149">
        <v>0</v>
      </c>
      <c r="T491" s="150">
        <f>S491*H491</f>
        <v>0</v>
      </c>
      <c r="AR491" s="17" t="s">
        <v>168</v>
      </c>
      <c r="AT491" s="17" t="s">
        <v>131</v>
      </c>
      <c r="AU491" s="17" t="s">
        <v>87</v>
      </c>
      <c r="AY491" s="17" t="s">
        <v>128</v>
      </c>
      <c r="BE491" s="151">
        <f>IF(N491="základní",J491,0)</f>
        <v>0</v>
      </c>
      <c r="BF491" s="151">
        <f>IF(N491="snížená",J491,0)</f>
        <v>0</v>
      </c>
      <c r="BG491" s="151">
        <f>IF(N491="zákl. přenesená",J491,0)</f>
        <v>0</v>
      </c>
      <c r="BH491" s="151">
        <f>IF(N491="sníž. přenesená",J491,0)</f>
        <v>0</v>
      </c>
      <c r="BI491" s="151">
        <f>IF(N491="nulová",J491,0)</f>
        <v>0</v>
      </c>
      <c r="BJ491" s="17" t="s">
        <v>22</v>
      </c>
      <c r="BK491" s="151">
        <f>ROUND(I491*H491,2)</f>
        <v>0</v>
      </c>
      <c r="BL491" s="17" t="s">
        <v>168</v>
      </c>
      <c r="BM491" s="17" t="s">
        <v>612</v>
      </c>
    </row>
    <row r="492" spans="2:65" s="1" customFormat="1" ht="38.4">
      <c r="B492" s="31"/>
      <c r="D492" s="152" t="s">
        <v>137</v>
      </c>
      <c r="F492" s="153" t="s">
        <v>367</v>
      </c>
      <c r="I492" s="85"/>
      <c r="L492" s="31"/>
      <c r="M492" s="154"/>
      <c r="N492" s="50"/>
      <c r="O492" s="50"/>
      <c r="P492" s="50"/>
      <c r="Q492" s="50"/>
      <c r="R492" s="50"/>
      <c r="S492" s="50"/>
      <c r="T492" s="51"/>
      <c r="AT492" s="17" t="s">
        <v>137</v>
      </c>
      <c r="AU492" s="17" t="s">
        <v>87</v>
      </c>
    </row>
    <row r="493" spans="2:65" s="11" customFormat="1">
      <c r="B493" s="155"/>
      <c r="D493" s="152" t="s">
        <v>142</v>
      </c>
      <c r="E493" s="156" t="s">
        <v>3</v>
      </c>
      <c r="F493" s="157" t="s">
        <v>530</v>
      </c>
      <c r="H493" s="156" t="s">
        <v>3</v>
      </c>
      <c r="I493" s="158"/>
      <c r="L493" s="155"/>
      <c r="M493" s="159"/>
      <c r="N493" s="160"/>
      <c r="O493" s="160"/>
      <c r="P493" s="160"/>
      <c r="Q493" s="160"/>
      <c r="R493" s="160"/>
      <c r="S493" s="160"/>
      <c r="T493" s="161"/>
      <c r="AT493" s="156" t="s">
        <v>142</v>
      </c>
      <c r="AU493" s="156" t="s">
        <v>87</v>
      </c>
      <c r="AV493" s="11" t="s">
        <v>22</v>
      </c>
      <c r="AW493" s="11" t="s">
        <v>41</v>
      </c>
      <c r="AX493" s="11" t="s">
        <v>79</v>
      </c>
      <c r="AY493" s="156" t="s">
        <v>128</v>
      </c>
    </row>
    <row r="494" spans="2:65" s="11" customFormat="1">
      <c r="B494" s="155"/>
      <c r="D494" s="152" t="s">
        <v>142</v>
      </c>
      <c r="E494" s="156" t="s">
        <v>3</v>
      </c>
      <c r="F494" s="157" t="s">
        <v>442</v>
      </c>
      <c r="H494" s="156" t="s">
        <v>3</v>
      </c>
      <c r="I494" s="158"/>
      <c r="L494" s="155"/>
      <c r="M494" s="159"/>
      <c r="N494" s="160"/>
      <c r="O494" s="160"/>
      <c r="P494" s="160"/>
      <c r="Q494" s="160"/>
      <c r="R494" s="160"/>
      <c r="S494" s="160"/>
      <c r="T494" s="161"/>
      <c r="AT494" s="156" t="s">
        <v>142</v>
      </c>
      <c r="AU494" s="156" t="s">
        <v>87</v>
      </c>
      <c r="AV494" s="11" t="s">
        <v>22</v>
      </c>
      <c r="AW494" s="11" t="s">
        <v>41</v>
      </c>
      <c r="AX494" s="11" t="s">
        <v>79</v>
      </c>
      <c r="AY494" s="156" t="s">
        <v>128</v>
      </c>
    </row>
    <row r="495" spans="2:65" s="11" customFormat="1">
      <c r="B495" s="155"/>
      <c r="D495" s="152" t="s">
        <v>142</v>
      </c>
      <c r="E495" s="156" t="s">
        <v>3</v>
      </c>
      <c r="F495" s="157" t="s">
        <v>531</v>
      </c>
      <c r="H495" s="156" t="s">
        <v>3</v>
      </c>
      <c r="I495" s="158"/>
      <c r="L495" s="155"/>
      <c r="M495" s="159"/>
      <c r="N495" s="160"/>
      <c r="O495" s="160"/>
      <c r="P495" s="160"/>
      <c r="Q495" s="160"/>
      <c r="R495" s="160"/>
      <c r="S495" s="160"/>
      <c r="T495" s="161"/>
      <c r="AT495" s="156" t="s">
        <v>142</v>
      </c>
      <c r="AU495" s="156" t="s">
        <v>87</v>
      </c>
      <c r="AV495" s="11" t="s">
        <v>22</v>
      </c>
      <c r="AW495" s="11" t="s">
        <v>41</v>
      </c>
      <c r="AX495" s="11" t="s">
        <v>79</v>
      </c>
      <c r="AY495" s="156" t="s">
        <v>128</v>
      </c>
    </row>
    <row r="496" spans="2:65" s="12" customFormat="1">
      <c r="B496" s="162"/>
      <c r="D496" s="152" t="s">
        <v>142</v>
      </c>
      <c r="E496" s="163" t="s">
        <v>3</v>
      </c>
      <c r="F496" s="164" t="s">
        <v>257</v>
      </c>
      <c r="H496" s="165">
        <v>15.5</v>
      </c>
      <c r="I496" s="166"/>
      <c r="L496" s="162"/>
      <c r="M496" s="167"/>
      <c r="N496" s="168"/>
      <c r="O496" s="168"/>
      <c r="P496" s="168"/>
      <c r="Q496" s="168"/>
      <c r="R496" s="168"/>
      <c r="S496" s="168"/>
      <c r="T496" s="169"/>
      <c r="AT496" s="163" t="s">
        <v>142</v>
      </c>
      <c r="AU496" s="163" t="s">
        <v>87</v>
      </c>
      <c r="AV496" s="12" t="s">
        <v>87</v>
      </c>
      <c r="AW496" s="12" t="s">
        <v>41</v>
      </c>
      <c r="AX496" s="12" t="s">
        <v>79</v>
      </c>
      <c r="AY496" s="163" t="s">
        <v>128</v>
      </c>
    </row>
    <row r="497" spans="2:51" s="11" customFormat="1">
      <c r="B497" s="155"/>
      <c r="D497" s="152" t="s">
        <v>142</v>
      </c>
      <c r="E497" s="156" t="s">
        <v>3</v>
      </c>
      <c r="F497" s="157" t="s">
        <v>532</v>
      </c>
      <c r="H497" s="156" t="s">
        <v>3</v>
      </c>
      <c r="I497" s="158"/>
      <c r="L497" s="155"/>
      <c r="M497" s="159"/>
      <c r="N497" s="160"/>
      <c r="O497" s="160"/>
      <c r="P497" s="160"/>
      <c r="Q497" s="160"/>
      <c r="R497" s="160"/>
      <c r="S497" s="160"/>
      <c r="T497" s="161"/>
      <c r="AT497" s="156" t="s">
        <v>142</v>
      </c>
      <c r="AU497" s="156" t="s">
        <v>87</v>
      </c>
      <c r="AV497" s="11" t="s">
        <v>22</v>
      </c>
      <c r="AW497" s="11" t="s">
        <v>41</v>
      </c>
      <c r="AX497" s="11" t="s">
        <v>79</v>
      </c>
      <c r="AY497" s="156" t="s">
        <v>128</v>
      </c>
    </row>
    <row r="498" spans="2:51" s="11" customFormat="1">
      <c r="B498" s="155"/>
      <c r="D498" s="152" t="s">
        <v>142</v>
      </c>
      <c r="E498" s="156" t="s">
        <v>3</v>
      </c>
      <c r="F498" s="157" t="s">
        <v>444</v>
      </c>
      <c r="H498" s="156" t="s">
        <v>3</v>
      </c>
      <c r="I498" s="158"/>
      <c r="L498" s="155"/>
      <c r="M498" s="159"/>
      <c r="N498" s="160"/>
      <c r="O498" s="160"/>
      <c r="P498" s="160"/>
      <c r="Q498" s="160"/>
      <c r="R498" s="160"/>
      <c r="S498" s="160"/>
      <c r="T498" s="161"/>
      <c r="AT498" s="156" t="s">
        <v>142</v>
      </c>
      <c r="AU498" s="156" t="s">
        <v>87</v>
      </c>
      <c r="AV498" s="11" t="s">
        <v>22</v>
      </c>
      <c r="AW498" s="11" t="s">
        <v>41</v>
      </c>
      <c r="AX498" s="11" t="s">
        <v>79</v>
      </c>
      <c r="AY498" s="156" t="s">
        <v>128</v>
      </c>
    </row>
    <row r="499" spans="2:51" s="11" customFormat="1">
      <c r="B499" s="155"/>
      <c r="D499" s="152" t="s">
        <v>142</v>
      </c>
      <c r="E499" s="156" t="s">
        <v>3</v>
      </c>
      <c r="F499" s="157" t="s">
        <v>533</v>
      </c>
      <c r="H499" s="156" t="s">
        <v>3</v>
      </c>
      <c r="I499" s="158"/>
      <c r="L499" s="155"/>
      <c r="M499" s="159"/>
      <c r="N499" s="160"/>
      <c r="O499" s="160"/>
      <c r="P499" s="160"/>
      <c r="Q499" s="160"/>
      <c r="R499" s="160"/>
      <c r="S499" s="160"/>
      <c r="T499" s="161"/>
      <c r="AT499" s="156" t="s">
        <v>142</v>
      </c>
      <c r="AU499" s="156" t="s">
        <v>87</v>
      </c>
      <c r="AV499" s="11" t="s">
        <v>22</v>
      </c>
      <c r="AW499" s="11" t="s">
        <v>41</v>
      </c>
      <c r="AX499" s="11" t="s">
        <v>79</v>
      </c>
      <c r="AY499" s="156" t="s">
        <v>128</v>
      </c>
    </row>
    <row r="500" spans="2:51" s="12" customFormat="1">
      <c r="B500" s="162"/>
      <c r="D500" s="152" t="s">
        <v>142</v>
      </c>
      <c r="E500" s="163" t="s">
        <v>3</v>
      </c>
      <c r="F500" s="164" t="s">
        <v>565</v>
      </c>
      <c r="H500" s="165">
        <v>11.9</v>
      </c>
      <c r="I500" s="166"/>
      <c r="L500" s="162"/>
      <c r="M500" s="167"/>
      <c r="N500" s="168"/>
      <c r="O500" s="168"/>
      <c r="P500" s="168"/>
      <c r="Q500" s="168"/>
      <c r="R500" s="168"/>
      <c r="S500" s="168"/>
      <c r="T500" s="169"/>
      <c r="AT500" s="163" t="s">
        <v>142</v>
      </c>
      <c r="AU500" s="163" t="s">
        <v>87</v>
      </c>
      <c r="AV500" s="12" t="s">
        <v>87</v>
      </c>
      <c r="AW500" s="12" t="s">
        <v>41</v>
      </c>
      <c r="AX500" s="12" t="s">
        <v>79</v>
      </c>
      <c r="AY500" s="163" t="s">
        <v>128</v>
      </c>
    </row>
    <row r="501" spans="2:51" s="11" customFormat="1">
      <c r="B501" s="155"/>
      <c r="D501" s="152" t="s">
        <v>142</v>
      </c>
      <c r="E501" s="156" t="s">
        <v>3</v>
      </c>
      <c r="F501" s="157" t="s">
        <v>535</v>
      </c>
      <c r="H501" s="156" t="s">
        <v>3</v>
      </c>
      <c r="I501" s="158"/>
      <c r="L501" s="155"/>
      <c r="M501" s="159"/>
      <c r="N501" s="160"/>
      <c r="O501" s="160"/>
      <c r="P501" s="160"/>
      <c r="Q501" s="160"/>
      <c r="R501" s="160"/>
      <c r="S501" s="160"/>
      <c r="T501" s="161"/>
      <c r="AT501" s="156" t="s">
        <v>142</v>
      </c>
      <c r="AU501" s="156" t="s">
        <v>87</v>
      </c>
      <c r="AV501" s="11" t="s">
        <v>22</v>
      </c>
      <c r="AW501" s="11" t="s">
        <v>41</v>
      </c>
      <c r="AX501" s="11" t="s">
        <v>79</v>
      </c>
      <c r="AY501" s="156" t="s">
        <v>128</v>
      </c>
    </row>
    <row r="502" spans="2:51" s="12" customFormat="1">
      <c r="B502" s="162"/>
      <c r="D502" s="152" t="s">
        <v>142</v>
      </c>
      <c r="E502" s="163" t="s">
        <v>3</v>
      </c>
      <c r="F502" s="164" t="s">
        <v>566</v>
      </c>
      <c r="H502" s="165">
        <v>17.7</v>
      </c>
      <c r="I502" s="166"/>
      <c r="L502" s="162"/>
      <c r="M502" s="167"/>
      <c r="N502" s="168"/>
      <c r="O502" s="168"/>
      <c r="P502" s="168"/>
      <c r="Q502" s="168"/>
      <c r="R502" s="168"/>
      <c r="S502" s="168"/>
      <c r="T502" s="169"/>
      <c r="AT502" s="163" t="s">
        <v>142</v>
      </c>
      <c r="AU502" s="163" t="s">
        <v>87</v>
      </c>
      <c r="AV502" s="12" t="s">
        <v>87</v>
      </c>
      <c r="AW502" s="12" t="s">
        <v>41</v>
      </c>
      <c r="AX502" s="12" t="s">
        <v>79</v>
      </c>
      <c r="AY502" s="163" t="s">
        <v>128</v>
      </c>
    </row>
    <row r="503" spans="2:51" s="11" customFormat="1">
      <c r="B503" s="155"/>
      <c r="D503" s="152" t="s">
        <v>142</v>
      </c>
      <c r="E503" s="156" t="s">
        <v>3</v>
      </c>
      <c r="F503" s="157" t="s">
        <v>537</v>
      </c>
      <c r="H503" s="156" t="s">
        <v>3</v>
      </c>
      <c r="I503" s="158"/>
      <c r="L503" s="155"/>
      <c r="M503" s="159"/>
      <c r="N503" s="160"/>
      <c r="O503" s="160"/>
      <c r="P503" s="160"/>
      <c r="Q503" s="160"/>
      <c r="R503" s="160"/>
      <c r="S503" s="160"/>
      <c r="T503" s="161"/>
      <c r="AT503" s="156" t="s">
        <v>142</v>
      </c>
      <c r="AU503" s="156" t="s">
        <v>87</v>
      </c>
      <c r="AV503" s="11" t="s">
        <v>22</v>
      </c>
      <c r="AW503" s="11" t="s">
        <v>41</v>
      </c>
      <c r="AX503" s="11" t="s">
        <v>79</v>
      </c>
      <c r="AY503" s="156" t="s">
        <v>128</v>
      </c>
    </row>
    <row r="504" spans="2:51" s="11" customFormat="1">
      <c r="B504" s="155"/>
      <c r="D504" s="152" t="s">
        <v>142</v>
      </c>
      <c r="E504" s="156" t="s">
        <v>3</v>
      </c>
      <c r="F504" s="157" t="s">
        <v>538</v>
      </c>
      <c r="H504" s="156" t="s">
        <v>3</v>
      </c>
      <c r="I504" s="158"/>
      <c r="L504" s="155"/>
      <c r="M504" s="159"/>
      <c r="N504" s="160"/>
      <c r="O504" s="160"/>
      <c r="P504" s="160"/>
      <c r="Q504" s="160"/>
      <c r="R504" s="160"/>
      <c r="S504" s="160"/>
      <c r="T504" s="161"/>
      <c r="AT504" s="156" t="s">
        <v>142</v>
      </c>
      <c r="AU504" s="156" t="s">
        <v>87</v>
      </c>
      <c r="AV504" s="11" t="s">
        <v>22</v>
      </c>
      <c r="AW504" s="11" t="s">
        <v>41</v>
      </c>
      <c r="AX504" s="11" t="s">
        <v>79</v>
      </c>
      <c r="AY504" s="156" t="s">
        <v>128</v>
      </c>
    </row>
    <row r="505" spans="2:51" s="11" customFormat="1">
      <c r="B505" s="155"/>
      <c r="D505" s="152" t="s">
        <v>142</v>
      </c>
      <c r="E505" s="156" t="s">
        <v>3</v>
      </c>
      <c r="F505" s="157" t="s">
        <v>539</v>
      </c>
      <c r="H505" s="156" t="s">
        <v>3</v>
      </c>
      <c r="I505" s="158"/>
      <c r="L505" s="155"/>
      <c r="M505" s="159"/>
      <c r="N505" s="160"/>
      <c r="O505" s="160"/>
      <c r="P505" s="160"/>
      <c r="Q505" s="160"/>
      <c r="R505" s="160"/>
      <c r="S505" s="160"/>
      <c r="T505" s="161"/>
      <c r="AT505" s="156" t="s">
        <v>142</v>
      </c>
      <c r="AU505" s="156" t="s">
        <v>87</v>
      </c>
      <c r="AV505" s="11" t="s">
        <v>22</v>
      </c>
      <c r="AW505" s="11" t="s">
        <v>41</v>
      </c>
      <c r="AX505" s="11" t="s">
        <v>79</v>
      </c>
      <c r="AY505" s="156" t="s">
        <v>128</v>
      </c>
    </row>
    <row r="506" spans="2:51" s="12" customFormat="1">
      <c r="B506" s="162"/>
      <c r="D506" s="152" t="s">
        <v>142</v>
      </c>
      <c r="E506" s="163" t="s">
        <v>3</v>
      </c>
      <c r="F506" s="164" t="s">
        <v>255</v>
      </c>
      <c r="H506" s="165">
        <v>15</v>
      </c>
      <c r="I506" s="166"/>
      <c r="L506" s="162"/>
      <c r="M506" s="167"/>
      <c r="N506" s="168"/>
      <c r="O506" s="168"/>
      <c r="P506" s="168"/>
      <c r="Q506" s="168"/>
      <c r="R506" s="168"/>
      <c r="S506" s="168"/>
      <c r="T506" s="169"/>
      <c r="AT506" s="163" t="s">
        <v>142</v>
      </c>
      <c r="AU506" s="163" t="s">
        <v>87</v>
      </c>
      <c r="AV506" s="12" t="s">
        <v>87</v>
      </c>
      <c r="AW506" s="12" t="s">
        <v>41</v>
      </c>
      <c r="AX506" s="12" t="s">
        <v>79</v>
      </c>
      <c r="AY506" s="163" t="s">
        <v>128</v>
      </c>
    </row>
    <row r="507" spans="2:51" s="11" customFormat="1">
      <c r="B507" s="155"/>
      <c r="D507" s="152" t="s">
        <v>142</v>
      </c>
      <c r="E507" s="156" t="s">
        <v>3</v>
      </c>
      <c r="F507" s="157" t="s">
        <v>540</v>
      </c>
      <c r="H507" s="156" t="s">
        <v>3</v>
      </c>
      <c r="I507" s="158"/>
      <c r="L507" s="155"/>
      <c r="M507" s="159"/>
      <c r="N507" s="160"/>
      <c r="O507" s="160"/>
      <c r="P507" s="160"/>
      <c r="Q507" s="160"/>
      <c r="R507" s="160"/>
      <c r="S507" s="160"/>
      <c r="T507" s="161"/>
      <c r="AT507" s="156" t="s">
        <v>142</v>
      </c>
      <c r="AU507" s="156" t="s">
        <v>87</v>
      </c>
      <c r="AV507" s="11" t="s">
        <v>22</v>
      </c>
      <c r="AW507" s="11" t="s">
        <v>41</v>
      </c>
      <c r="AX507" s="11" t="s">
        <v>79</v>
      </c>
      <c r="AY507" s="156" t="s">
        <v>128</v>
      </c>
    </row>
    <row r="508" spans="2:51" s="12" customFormat="1">
      <c r="B508" s="162"/>
      <c r="D508" s="152" t="s">
        <v>142</v>
      </c>
      <c r="E508" s="163" t="s">
        <v>3</v>
      </c>
      <c r="F508" s="164" t="s">
        <v>566</v>
      </c>
      <c r="H508" s="165">
        <v>17.7</v>
      </c>
      <c r="I508" s="166"/>
      <c r="L508" s="162"/>
      <c r="M508" s="167"/>
      <c r="N508" s="168"/>
      <c r="O508" s="168"/>
      <c r="P508" s="168"/>
      <c r="Q508" s="168"/>
      <c r="R508" s="168"/>
      <c r="S508" s="168"/>
      <c r="T508" s="169"/>
      <c r="AT508" s="163" t="s">
        <v>142</v>
      </c>
      <c r="AU508" s="163" t="s">
        <v>87</v>
      </c>
      <c r="AV508" s="12" t="s">
        <v>87</v>
      </c>
      <c r="AW508" s="12" t="s">
        <v>41</v>
      </c>
      <c r="AX508" s="12" t="s">
        <v>79</v>
      </c>
      <c r="AY508" s="163" t="s">
        <v>128</v>
      </c>
    </row>
    <row r="509" spans="2:51" s="11" customFormat="1">
      <c r="B509" s="155"/>
      <c r="D509" s="152" t="s">
        <v>142</v>
      </c>
      <c r="E509" s="156" t="s">
        <v>3</v>
      </c>
      <c r="F509" s="157" t="s">
        <v>541</v>
      </c>
      <c r="H509" s="156" t="s">
        <v>3</v>
      </c>
      <c r="I509" s="158"/>
      <c r="L509" s="155"/>
      <c r="M509" s="159"/>
      <c r="N509" s="160"/>
      <c r="O509" s="160"/>
      <c r="P509" s="160"/>
      <c r="Q509" s="160"/>
      <c r="R509" s="160"/>
      <c r="S509" s="160"/>
      <c r="T509" s="161"/>
      <c r="AT509" s="156" t="s">
        <v>142</v>
      </c>
      <c r="AU509" s="156" t="s">
        <v>87</v>
      </c>
      <c r="AV509" s="11" t="s">
        <v>22</v>
      </c>
      <c r="AW509" s="11" t="s">
        <v>41</v>
      </c>
      <c r="AX509" s="11" t="s">
        <v>79</v>
      </c>
      <c r="AY509" s="156" t="s">
        <v>128</v>
      </c>
    </row>
    <row r="510" spans="2:51" s="12" customFormat="1">
      <c r="B510" s="162"/>
      <c r="D510" s="152" t="s">
        <v>142</v>
      </c>
      <c r="E510" s="163" t="s">
        <v>3</v>
      </c>
      <c r="F510" s="164" t="s">
        <v>567</v>
      </c>
      <c r="H510" s="165">
        <v>21.8</v>
      </c>
      <c r="I510" s="166"/>
      <c r="L510" s="162"/>
      <c r="M510" s="167"/>
      <c r="N510" s="168"/>
      <c r="O510" s="168"/>
      <c r="P510" s="168"/>
      <c r="Q510" s="168"/>
      <c r="R510" s="168"/>
      <c r="S510" s="168"/>
      <c r="T510" s="169"/>
      <c r="AT510" s="163" t="s">
        <v>142</v>
      </c>
      <c r="AU510" s="163" t="s">
        <v>87</v>
      </c>
      <c r="AV510" s="12" t="s">
        <v>87</v>
      </c>
      <c r="AW510" s="12" t="s">
        <v>41</v>
      </c>
      <c r="AX510" s="12" t="s">
        <v>79</v>
      </c>
      <c r="AY510" s="163" t="s">
        <v>128</v>
      </c>
    </row>
    <row r="511" spans="2:51" s="11" customFormat="1">
      <c r="B511" s="155"/>
      <c r="D511" s="152" t="s">
        <v>142</v>
      </c>
      <c r="E511" s="156" t="s">
        <v>3</v>
      </c>
      <c r="F511" s="157" t="s">
        <v>542</v>
      </c>
      <c r="H511" s="156" t="s">
        <v>3</v>
      </c>
      <c r="I511" s="158"/>
      <c r="L511" s="155"/>
      <c r="M511" s="159"/>
      <c r="N511" s="160"/>
      <c r="O511" s="160"/>
      <c r="P511" s="160"/>
      <c r="Q511" s="160"/>
      <c r="R511" s="160"/>
      <c r="S511" s="160"/>
      <c r="T511" s="161"/>
      <c r="AT511" s="156" t="s">
        <v>142</v>
      </c>
      <c r="AU511" s="156" t="s">
        <v>87</v>
      </c>
      <c r="AV511" s="11" t="s">
        <v>22</v>
      </c>
      <c r="AW511" s="11" t="s">
        <v>41</v>
      </c>
      <c r="AX511" s="11" t="s">
        <v>79</v>
      </c>
      <c r="AY511" s="156" t="s">
        <v>128</v>
      </c>
    </row>
    <row r="512" spans="2:51" s="12" customFormat="1">
      <c r="B512" s="162"/>
      <c r="D512" s="152" t="s">
        <v>142</v>
      </c>
      <c r="E512" s="163" t="s">
        <v>3</v>
      </c>
      <c r="F512" s="164" t="s">
        <v>568</v>
      </c>
      <c r="H512" s="165">
        <v>23</v>
      </c>
      <c r="I512" s="166"/>
      <c r="L512" s="162"/>
      <c r="M512" s="167"/>
      <c r="N512" s="168"/>
      <c r="O512" s="168"/>
      <c r="P512" s="168"/>
      <c r="Q512" s="168"/>
      <c r="R512" s="168"/>
      <c r="S512" s="168"/>
      <c r="T512" s="169"/>
      <c r="AT512" s="163" t="s">
        <v>142</v>
      </c>
      <c r="AU512" s="163" t="s">
        <v>87</v>
      </c>
      <c r="AV512" s="12" t="s">
        <v>87</v>
      </c>
      <c r="AW512" s="12" t="s">
        <v>41</v>
      </c>
      <c r="AX512" s="12" t="s">
        <v>79</v>
      </c>
      <c r="AY512" s="163" t="s">
        <v>128</v>
      </c>
    </row>
    <row r="513" spans="2:65" s="11" customFormat="1">
      <c r="B513" s="155"/>
      <c r="D513" s="152" t="s">
        <v>142</v>
      </c>
      <c r="E513" s="156" t="s">
        <v>3</v>
      </c>
      <c r="F513" s="157" t="s">
        <v>543</v>
      </c>
      <c r="H513" s="156" t="s">
        <v>3</v>
      </c>
      <c r="I513" s="158"/>
      <c r="L513" s="155"/>
      <c r="M513" s="159"/>
      <c r="N513" s="160"/>
      <c r="O513" s="160"/>
      <c r="P513" s="160"/>
      <c r="Q513" s="160"/>
      <c r="R513" s="160"/>
      <c r="S513" s="160"/>
      <c r="T513" s="161"/>
      <c r="AT513" s="156" t="s">
        <v>142</v>
      </c>
      <c r="AU513" s="156" t="s">
        <v>87</v>
      </c>
      <c r="AV513" s="11" t="s">
        <v>22</v>
      </c>
      <c r="AW513" s="11" t="s">
        <v>41</v>
      </c>
      <c r="AX513" s="11" t="s">
        <v>79</v>
      </c>
      <c r="AY513" s="156" t="s">
        <v>128</v>
      </c>
    </row>
    <row r="514" spans="2:65" s="12" customFormat="1">
      <c r="B514" s="162"/>
      <c r="D514" s="152" t="s">
        <v>142</v>
      </c>
      <c r="E514" s="163" t="s">
        <v>3</v>
      </c>
      <c r="F514" s="164" t="s">
        <v>569</v>
      </c>
      <c r="H514" s="165">
        <v>18.7</v>
      </c>
      <c r="I514" s="166"/>
      <c r="L514" s="162"/>
      <c r="M514" s="167"/>
      <c r="N514" s="168"/>
      <c r="O514" s="168"/>
      <c r="P514" s="168"/>
      <c r="Q514" s="168"/>
      <c r="R514" s="168"/>
      <c r="S514" s="168"/>
      <c r="T514" s="169"/>
      <c r="AT514" s="163" t="s">
        <v>142</v>
      </c>
      <c r="AU514" s="163" t="s">
        <v>87</v>
      </c>
      <c r="AV514" s="12" t="s">
        <v>87</v>
      </c>
      <c r="AW514" s="12" t="s">
        <v>41</v>
      </c>
      <c r="AX514" s="12" t="s">
        <v>79</v>
      </c>
      <c r="AY514" s="163" t="s">
        <v>128</v>
      </c>
    </row>
    <row r="515" spans="2:65" s="13" customFormat="1">
      <c r="B515" s="170"/>
      <c r="D515" s="152" t="s">
        <v>142</v>
      </c>
      <c r="E515" s="171" t="s">
        <v>3</v>
      </c>
      <c r="F515" s="172" t="s">
        <v>145</v>
      </c>
      <c r="H515" s="173">
        <v>141.29999999999998</v>
      </c>
      <c r="I515" s="174"/>
      <c r="L515" s="170"/>
      <c r="M515" s="175"/>
      <c r="N515" s="176"/>
      <c r="O515" s="176"/>
      <c r="P515" s="176"/>
      <c r="Q515" s="176"/>
      <c r="R515" s="176"/>
      <c r="S515" s="176"/>
      <c r="T515" s="177"/>
      <c r="AT515" s="171" t="s">
        <v>142</v>
      </c>
      <c r="AU515" s="171" t="s">
        <v>87</v>
      </c>
      <c r="AV515" s="13" t="s">
        <v>93</v>
      </c>
      <c r="AW515" s="13" t="s">
        <v>41</v>
      </c>
      <c r="AX515" s="13" t="s">
        <v>22</v>
      </c>
      <c r="AY515" s="171" t="s">
        <v>128</v>
      </c>
    </row>
    <row r="516" spans="2:65" s="1" customFormat="1" ht="22.5" customHeight="1">
      <c r="B516" s="139"/>
      <c r="C516" s="140" t="s">
        <v>379</v>
      </c>
      <c r="D516" s="140" t="s">
        <v>131</v>
      </c>
      <c r="E516" s="141" t="s">
        <v>404</v>
      </c>
      <c r="F516" s="142" t="s">
        <v>405</v>
      </c>
      <c r="G516" s="143" t="s">
        <v>134</v>
      </c>
      <c r="H516" s="144">
        <v>1.708</v>
      </c>
      <c r="I516" s="145"/>
      <c r="J516" s="146">
        <f>ROUND(I516*H516,2)</f>
        <v>0</v>
      </c>
      <c r="K516" s="142" t="s">
        <v>135</v>
      </c>
      <c r="L516" s="31"/>
      <c r="M516" s="147" t="s">
        <v>3</v>
      </c>
      <c r="N516" s="148" t="s">
        <v>50</v>
      </c>
      <c r="O516" s="50"/>
      <c r="P516" s="149">
        <f>O516*H516</f>
        <v>0</v>
      </c>
      <c r="Q516" s="149">
        <v>0</v>
      </c>
      <c r="R516" s="149">
        <f>Q516*H516</f>
        <v>0</v>
      </c>
      <c r="S516" s="149">
        <v>0</v>
      </c>
      <c r="T516" s="150">
        <f>S516*H516</f>
        <v>0</v>
      </c>
      <c r="AR516" s="17" t="s">
        <v>168</v>
      </c>
      <c r="AT516" s="17" t="s">
        <v>131</v>
      </c>
      <c r="AU516" s="17" t="s">
        <v>87</v>
      </c>
      <c r="AY516" s="17" t="s">
        <v>128</v>
      </c>
      <c r="BE516" s="151">
        <f>IF(N516="základní",J516,0)</f>
        <v>0</v>
      </c>
      <c r="BF516" s="151">
        <f>IF(N516="snížená",J516,0)</f>
        <v>0</v>
      </c>
      <c r="BG516" s="151">
        <f>IF(N516="zákl. přenesená",J516,0)</f>
        <v>0</v>
      </c>
      <c r="BH516" s="151">
        <f>IF(N516="sníž. přenesená",J516,0)</f>
        <v>0</v>
      </c>
      <c r="BI516" s="151">
        <f>IF(N516="nulová",J516,0)</f>
        <v>0</v>
      </c>
      <c r="BJ516" s="17" t="s">
        <v>22</v>
      </c>
      <c r="BK516" s="151">
        <f>ROUND(I516*H516,2)</f>
        <v>0</v>
      </c>
      <c r="BL516" s="17" t="s">
        <v>168</v>
      </c>
      <c r="BM516" s="17" t="s">
        <v>613</v>
      </c>
    </row>
    <row r="517" spans="2:65" s="1" customFormat="1" ht="86.4">
      <c r="B517" s="31"/>
      <c r="D517" s="152" t="s">
        <v>137</v>
      </c>
      <c r="F517" s="153" t="s">
        <v>407</v>
      </c>
      <c r="I517" s="85"/>
      <c r="L517" s="31"/>
      <c r="M517" s="154"/>
      <c r="N517" s="50"/>
      <c r="O517" s="50"/>
      <c r="P517" s="50"/>
      <c r="Q517" s="50"/>
      <c r="R517" s="50"/>
      <c r="S517" s="50"/>
      <c r="T517" s="51"/>
      <c r="AT517" s="17" t="s">
        <v>137</v>
      </c>
      <c r="AU517" s="17" t="s">
        <v>87</v>
      </c>
    </row>
    <row r="518" spans="2:65" s="1" customFormat="1" ht="22.5" customHeight="1">
      <c r="B518" s="139"/>
      <c r="C518" s="140" t="s">
        <v>351</v>
      </c>
      <c r="D518" s="140" t="s">
        <v>131</v>
      </c>
      <c r="E518" s="141" t="s">
        <v>409</v>
      </c>
      <c r="F518" s="142" t="s">
        <v>410</v>
      </c>
      <c r="G518" s="143" t="s">
        <v>134</v>
      </c>
      <c r="H518" s="144">
        <v>1.708</v>
      </c>
      <c r="I518" s="145"/>
      <c r="J518" s="146">
        <f>ROUND(I518*H518,2)</f>
        <v>0</v>
      </c>
      <c r="K518" s="142" t="s">
        <v>135</v>
      </c>
      <c r="L518" s="31"/>
      <c r="M518" s="147" t="s">
        <v>3</v>
      </c>
      <c r="N518" s="148" t="s">
        <v>50</v>
      </c>
      <c r="O518" s="50"/>
      <c r="P518" s="149">
        <f>O518*H518</f>
        <v>0</v>
      </c>
      <c r="Q518" s="149">
        <v>0</v>
      </c>
      <c r="R518" s="149">
        <f>Q518*H518</f>
        <v>0</v>
      </c>
      <c r="S518" s="149">
        <v>0</v>
      </c>
      <c r="T518" s="150">
        <f>S518*H518</f>
        <v>0</v>
      </c>
      <c r="AR518" s="17" t="s">
        <v>168</v>
      </c>
      <c r="AT518" s="17" t="s">
        <v>131</v>
      </c>
      <c r="AU518" s="17" t="s">
        <v>87</v>
      </c>
      <c r="AY518" s="17" t="s">
        <v>128</v>
      </c>
      <c r="BE518" s="151">
        <f>IF(N518="základní",J518,0)</f>
        <v>0</v>
      </c>
      <c r="BF518" s="151">
        <f>IF(N518="snížená",J518,0)</f>
        <v>0</v>
      </c>
      <c r="BG518" s="151">
        <f>IF(N518="zákl. přenesená",J518,0)</f>
        <v>0</v>
      </c>
      <c r="BH518" s="151">
        <f>IF(N518="sníž. přenesená",J518,0)</f>
        <v>0</v>
      </c>
      <c r="BI518" s="151">
        <f>IF(N518="nulová",J518,0)</f>
        <v>0</v>
      </c>
      <c r="BJ518" s="17" t="s">
        <v>22</v>
      </c>
      <c r="BK518" s="151">
        <f>ROUND(I518*H518,2)</f>
        <v>0</v>
      </c>
      <c r="BL518" s="17" t="s">
        <v>168</v>
      </c>
      <c r="BM518" s="17" t="s">
        <v>614</v>
      </c>
    </row>
    <row r="519" spans="2:65" s="1" customFormat="1" ht="86.4">
      <c r="B519" s="31"/>
      <c r="D519" s="152" t="s">
        <v>137</v>
      </c>
      <c r="F519" s="153" t="s">
        <v>407</v>
      </c>
      <c r="I519" s="85"/>
      <c r="L519" s="31"/>
      <c r="M519" s="154"/>
      <c r="N519" s="50"/>
      <c r="O519" s="50"/>
      <c r="P519" s="50"/>
      <c r="Q519" s="50"/>
      <c r="R519" s="50"/>
      <c r="S519" s="50"/>
      <c r="T519" s="51"/>
      <c r="AT519" s="17" t="s">
        <v>137</v>
      </c>
      <c r="AU519" s="17" t="s">
        <v>87</v>
      </c>
    </row>
    <row r="520" spans="2:65" s="10" customFormat="1" ht="22.95" customHeight="1">
      <c r="B520" s="126"/>
      <c r="D520" s="127" t="s">
        <v>78</v>
      </c>
      <c r="E520" s="137" t="s">
        <v>412</v>
      </c>
      <c r="F520" s="137" t="s">
        <v>413</v>
      </c>
      <c r="I520" s="129"/>
      <c r="J520" s="138">
        <f>BK520</f>
        <v>0</v>
      </c>
      <c r="L520" s="126"/>
      <c r="M520" s="131"/>
      <c r="N520" s="132"/>
      <c r="O520" s="132"/>
      <c r="P520" s="133">
        <f>SUM(P521:P552)</f>
        <v>0</v>
      </c>
      <c r="Q520" s="132"/>
      <c r="R520" s="133">
        <f>SUM(R521:R552)</f>
        <v>0.02</v>
      </c>
      <c r="S520" s="132"/>
      <c r="T520" s="134">
        <f>SUM(T521:T552)</f>
        <v>0</v>
      </c>
      <c r="AR520" s="127" t="s">
        <v>87</v>
      </c>
      <c r="AT520" s="135" t="s">
        <v>78</v>
      </c>
      <c r="AU520" s="135" t="s">
        <v>22</v>
      </c>
      <c r="AY520" s="127" t="s">
        <v>128</v>
      </c>
      <c r="BK520" s="136">
        <f>SUM(BK521:BK552)</f>
        <v>0</v>
      </c>
    </row>
    <row r="521" spans="2:65" s="1" customFormat="1" ht="16.5" customHeight="1">
      <c r="B521" s="139"/>
      <c r="C521" s="140" t="s">
        <v>399</v>
      </c>
      <c r="D521" s="140" t="s">
        <v>131</v>
      </c>
      <c r="E521" s="141" t="s">
        <v>415</v>
      </c>
      <c r="F521" s="142" t="s">
        <v>416</v>
      </c>
      <c r="G521" s="143" t="s">
        <v>167</v>
      </c>
      <c r="H521" s="144">
        <v>40</v>
      </c>
      <c r="I521" s="145"/>
      <c r="J521" s="146">
        <f>ROUND(I521*H521,2)</f>
        <v>0</v>
      </c>
      <c r="K521" s="142" t="s">
        <v>3</v>
      </c>
      <c r="L521" s="31"/>
      <c r="M521" s="147" t="s">
        <v>3</v>
      </c>
      <c r="N521" s="148" t="s">
        <v>50</v>
      </c>
      <c r="O521" s="50"/>
      <c r="P521" s="149">
        <f>O521*H521</f>
        <v>0</v>
      </c>
      <c r="Q521" s="149">
        <v>5.0000000000000001E-4</v>
      </c>
      <c r="R521" s="149">
        <f>Q521*H521</f>
        <v>0.02</v>
      </c>
      <c r="S521" s="149">
        <v>0</v>
      </c>
      <c r="T521" s="150">
        <f>S521*H521</f>
        <v>0</v>
      </c>
      <c r="AR521" s="17" t="s">
        <v>168</v>
      </c>
      <c r="AT521" s="17" t="s">
        <v>131</v>
      </c>
      <c r="AU521" s="17" t="s">
        <v>87</v>
      </c>
      <c r="AY521" s="17" t="s">
        <v>128</v>
      </c>
      <c r="BE521" s="151">
        <f>IF(N521="základní",J521,0)</f>
        <v>0</v>
      </c>
      <c r="BF521" s="151">
        <f>IF(N521="snížená",J521,0)</f>
        <v>0</v>
      </c>
      <c r="BG521" s="151">
        <f>IF(N521="zákl. přenesená",J521,0)</f>
        <v>0</v>
      </c>
      <c r="BH521" s="151">
        <f>IF(N521="sníž. přenesená",J521,0)</f>
        <v>0</v>
      </c>
      <c r="BI521" s="151">
        <f>IF(N521="nulová",J521,0)</f>
        <v>0</v>
      </c>
      <c r="BJ521" s="17" t="s">
        <v>22</v>
      </c>
      <c r="BK521" s="151">
        <f>ROUND(I521*H521,2)</f>
        <v>0</v>
      </c>
      <c r="BL521" s="17" t="s">
        <v>168</v>
      </c>
      <c r="BM521" s="17" t="s">
        <v>615</v>
      </c>
    </row>
    <row r="522" spans="2:65" s="11" customFormat="1">
      <c r="B522" s="155"/>
      <c r="D522" s="152" t="s">
        <v>142</v>
      </c>
      <c r="E522" s="156" t="s">
        <v>3</v>
      </c>
      <c r="F522" s="157" t="s">
        <v>616</v>
      </c>
      <c r="H522" s="156" t="s">
        <v>3</v>
      </c>
      <c r="I522" s="158"/>
      <c r="L522" s="155"/>
      <c r="M522" s="159"/>
      <c r="N522" s="160"/>
      <c r="O522" s="160"/>
      <c r="P522" s="160"/>
      <c r="Q522" s="160"/>
      <c r="R522" s="160"/>
      <c r="S522" s="160"/>
      <c r="T522" s="161"/>
      <c r="AT522" s="156" t="s">
        <v>142</v>
      </c>
      <c r="AU522" s="156" t="s">
        <v>87</v>
      </c>
      <c r="AV522" s="11" t="s">
        <v>22</v>
      </c>
      <c r="AW522" s="11" t="s">
        <v>41</v>
      </c>
      <c r="AX522" s="11" t="s">
        <v>79</v>
      </c>
      <c r="AY522" s="156" t="s">
        <v>128</v>
      </c>
    </row>
    <row r="523" spans="2:65" s="12" customFormat="1">
      <c r="B523" s="162"/>
      <c r="D523" s="152" t="s">
        <v>142</v>
      </c>
      <c r="E523" s="163" t="s">
        <v>3</v>
      </c>
      <c r="F523" s="164" t="s">
        <v>617</v>
      </c>
      <c r="H523" s="165">
        <v>40</v>
      </c>
      <c r="I523" s="166"/>
      <c r="L523" s="162"/>
      <c r="M523" s="167"/>
      <c r="N523" s="168"/>
      <c r="O523" s="168"/>
      <c r="P523" s="168"/>
      <c r="Q523" s="168"/>
      <c r="R523" s="168"/>
      <c r="S523" s="168"/>
      <c r="T523" s="169"/>
      <c r="AT523" s="163" t="s">
        <v>142</v>
      </c>
      <c r="AU523" s="163" t="s">
        <v>87</v>
      </c>
      <c r="AV523" s="12" t="s">
        <v>87</v>
      </c>
      <c r="AW523" s="12" t="s">
        <v>41</v>
      </c>
      <c r="AX523" s="12" t="s">
        <v>79</v>
      </c>
      <c r="AY523" s="163" t="s">
        <v>128</v>
      </c>
    </row>
    <row r="524" spans="2:65" s="13" customFormat="1">
      <c r="B524" s="170"/>
      <c r="D524" s="152" t="s">
        <v>142</v>
      </c>
      <c r="E524" s="171" t="s">
        <v>3</v>
      </c>
      <c r="F524" s="172" t="s">
        <v>145</v>
      </c>
      <c r="H524" s="173">
        <v>40</v>
      </c>
      <c r="I524" s="174"/>
      <c r="L524" s="170"/>
      <c r="M524" s="175"/>
      <c r="N524" s="176"/>
      <c r="O524" s="176"/>
      <c r="P524" s="176"/>
      <c r="Q524" s="176"/>
      <c r="R524" s="176"/>
      <c r="S524" s="176"/>
      <c r="T524" s="177"/>
      <c r="AT524" s="171" t="s">
        <v>142</v>
      </c>
      <c r="AU524" s="171" t="s">
        <v>87</v>
      </c>
      <c r="AV524" s="13" t="s">
        <v>93</v>
      </c>
      <c r="AW524" s="13" t="s">
        <v>41</v>
      </c>
      <c r="AX524" s="13" t="s">
        <v>22</v>
      </c>
      <c r="AY524" s="171" t="s">
        <v>128</v>
      </c>
    </row>
    <row r="525" spans="2:65" s="1" customFormat="1" ht="16.5" customHeight="1">
      <c r="B525" s="139"/>
      <c r="C525" s="140" t="s">
        <v>403</v>
      </c>
      <c r="D525" s="140" t="s">
        <v>131</v>
      </c>
      <c r="E525" s="141" t="s">
        <v>419</v>
      </c>
      <c r="F525" s="142" t="s">
        <v>420</v>
      </c>
      <c r="G525" s="143" t="s">
        <v>250</v>
      </c>
      <c r="H525" s="144">
        <v>141.30000000000001</v>
      </c>
      <c r="I525" s="145"/>
      <c r="J525" s="146">
        <f>ROUND(I525*H525,2)</f>
        <v>0</v>
      </c>
      <c r="K525" s="142" t="s">
        <v>135</v>
      </c>
      <c r="L525" s="31"/>
      <c r="M525" s="147" t="s">
        <v>3</v>
      </c>
      <c r="N525" s="148" t="s">
        <v>50</v>
      </c>
      <c r="O525" s="50"/>
      <c r="P525" s="149">
        <f>O525*H525</f>
        <v>0</v>
      </c>
      <c r="Q525" s="149">
        <v>0</v>
      </c>
      <c r="R525" s="149">
        <f>Q525*H525</f>
        <v>0</v>
      </c>
      <c r="S525" s="149">
        <v>0</v>
      </c>
      <c r="T525" s="150">
        <f>S525*H525</f>
        <v>0</v>
      </c>
      <c r="AR525" s="17" t="s">
        <v>168</v>
      </c>
      <c r="AT525" s="17" t="s">
        <v>131</v>
      </c>
      <c r="AU525" s="17" t="s">
        <v>87</v>
      </c>
      <c r="AY525" s="17" t="s">
        <v>128</v>
      </c>
      <c r="BE525" s="151">
        <f>IF(N525="základní",J525,0)</f>
        <v>0</v>
      </c>
      <c r="BF525" s="151">
        <f>IF(N525="snížená",J525,0)</f>
        <v>0</v>
      </c>
      <c r="BG525" s="151">
        <f>IF(N525="zákl. přenesená",J525,0)</f>
        <v>0</v>
      </c>
      <c r="BH525" s="151">
        <f>IF(N525="sníž. přenesená",J525,0)</f>
        <v>0</v>
      </c>
      <c r="BI525" s="151">
        <f>IF(N525="nulová",J525,0)</f>
        <v>0</v>
      </c>
      <c r="BJ525" s="17" t="s">
        <v>22</v>
      </c>
      <c r="BK525" s="151">
        <f>ROUND(I525*H525,2)</f>
        <v>0</v>
      </c>
      <c r="BL525" s="17" t="s">
        <v>168</v>
      </c>
      <c r="BM525" s="17" t="s">
        <v>618</v>
      </c>
    </row>
    <row r="526" spans="2:65" s="11" customFormat="1">
      <c r="B526" s="155"/>
      <c r="D526" s="152" t="s">
        <v>142</v>
      </c>
      <c r="E526" s="156" t="s">
        <v>3</v>
      </c>
      <c r="F526" s="157" t="s">
        <v>530</v>
      </c>
      <c r="H526" s="156" t="s">
        <v>3</v>
      </c>
      <c r="I526" s="158"/>
      <c r="L526" s="155"/>
      <c r="M526" s="159"/>
      <c r="N526" s="160"/>
      <c r="O526" s="160"/>
      <c r="P526" s="160"/>
      <c r="Q526" s="160"/>
      <c r="R526" s="160"/>
      <c r="S526" s="160"/>
      <c r="T526" s="161"/>
      <c r="AT526" s="156" t="s">
        <v>142</v>
      </c>
      <c r="AU526" s="156" t="s">
        <v>87</v>
      </c>
      <c r="AV526" s="11" t="s">
        <v>22</v>
      </c>
      <c r="AW526" s="11" t="s">
        <v>41</v>
      </c>
      <c r="AX526" s="11" t="s">
        <v>79</v>
      </c>
      <c r="AY526" s="156" t="s">
        <v>128</v>
      </c>
    </row>
    <row r="527" spans="2:65" s="11" customFormat="1">
      <c r="B527" s="155"/>
      <c r="D527" s="152" t="s">
        <v>142</v>
      </c>
      <c r="E527" s="156" t="s">
        <v>3</v>
      </c>
      <c r="F527" s="157" t="s">
        <v>442</v>
      </c>
      <c r="H527" s="156" t="s">
        <v>3</v>
      </c>
      <c r="I527" s="158"/>
      <c r="L527" s="155"/>
      <c r="M527" s="159"/>
      <c r="N527" s="160"/>
      <c r="O527" s="160"/>
      <c r="P527" s="160"/>
      <c r="Q527" s="160"/>
      <c r="R527" s="160"/>
      <c r="S527" s="160"/>
      <c r="T527" s="161"/>
      <c r="AT527" s="156" t="s">
        <v>142</v>
      </c>
      <c r="AU527" s="156" t="s">
        <v>87</v>
      </c>
      <c r="AV527" s="11" t="s">
        <v>22</v>
      </c>
      <c r="AW527" s="11" t="s">
        <v>41</v>
      </c>
      <c r="AX527" s="11" t="s">
        <v>79</v>
      </c>
      <c r="AY527" s="156" t="s">
        <v>128</v>
      </c>
    </row>
    <row r="528" spans="2:65" s="11" customFormat="1">
      <c r="B528" s="155"/>
      <c r="D528" s="152" t="s">
        <v>142</v>
      </c>
      <c r="E528" s="156" t="s">
        <v>3</v>
      </c>
      <c r="F528" s="157" t="s">
        <v>531</v>
      </c>
      <c r="H528" s="156" t="s">
        <v>3</v>
      </c>
      <c r="I528" s="158"/>
      <c r="L528" s="155"/>
      <c r="M528" s="159"/>
      <c r="N528" s="160"/>
      <c r="O528" s="160"/>
      <c r="P528" s="160"/>
      <c r="Q528" s="160"/>
      <c r="R528" s="160"/>
      <c r="S528" s="160"/>
      <c r="T528" s="161"/>
      <c r="AT528" s="156" t="s">
        <v>142</v>
      </c>
      <c r="AU528" s="156" t="s">
        <v>87</v>
      </c>
      <c r="AV528" s="11" t="s">
        <v>22</v>
      </c>
      <c r="AW528" s="11" t="s">
        <v>41</v>
      </c>
      <c r="AX528" s="11" t="s">
        <v>79</v>
      </c>
      <c r="AY528" s="156" t="s">
        <v>128</v>
      </c>
    </row>
    <row r="529" spans="2:51" s="12" customFormat="1">
      <c r="B529" s="162"/>
      <c r="D529" s="152" t="s">
        <v>142</v>
      </c>
      <c r="E529" s="163" t="s">
        <v>3</v>
      </c>
      <c r="F529" s="164" t="s">
        <v>257</v>
      </c>
      <c r="H529" s="165">
        <v>15.5</v>
      </c>
      <c r="I529" s="166"/>
      <c r="L529" s="162"/>
      <c r="M529" s="167"/>
      <c r="N529" s="168"/>
      <c r="O529" s="168"/>
      <c r="P529" s="168"/>
      <c r="Q529" s="168"/>
      <c r="R529" s="168"/>
      <c r="S529" s="168"/>
      <c r="T529" s="169"/>
      <c r="AT529" s="163" t="s">
        <v>142</v>
      </c>
      <c r="AU529" s="163" t="s">
        <v>87</v>
      </c>
      <c r="AV529" s="12" t="s">
        <v>87</v>
      </c>
      <c r="AW529" s="12" t="s">
        <v>41</v>
      </c>
      <c r="AX529" s="12" t="s">
        <v>79</v>
      </c>
      <c r="AY529" s="163" t="s">
        <v>128</v>
      </c>
    </row>
    <row r="530" spans="2:51" s="11" customFormat="1">
      <c r="B530" s="155"/>
      <c r="D530" s="152" t="s">
        <v>142</v>
      </c>
      <c r="E530" s="156" t="s">
        <v>3</v>
      </c>
      <c r="F530" s="157" t="s">
        <v>532</v>
      </c>
      <c r="H530" s="156" t="s">
        <v>3</v>
      </c>
      <c r="I530" s="158"/>
      <c r="L530" s="155"/>
      <c r="M530" s="159"/>
      <c r="N530" s="160"/>
      <c r="O530" s="160"/>
      <c r="P530" s="160"/>
      <c r="Q530" s="160"/>
      <c r="R530" s="160"/>
      <c r="S530" s="160"/>
      <c r="T530" s="161"/>
      <c r="AT530" s="156" t="s">
        <v>142</v>
      </c>
      <c r="AU530" s="156" t="s">
        <v>87</v>
      </c>
      <c r="AV530" s="11" t="s">
        <v>22</v>
      </c>
      <c r="AW530" s="11" t="s">
        <v>41</v>
      </c>
      <c r="AX530" s="11" t="s">
        <v>79</v>
      </c>
      <c r="AY530" s="156" t="s">
        <v>128</v>
      </c>
    </row>
    <row r="531" spans="2:51" s="11" customFormat="1">
      <c r="B531" s="155"/>
      <c r="D531" s="152" t="s">
        <v>142</v>
      </c>
      <c r="E531" s="156" t="s">
        <v>3</v>
      </c>
      <c r="F531" s="157" t="s">
        <v>444</v>
      </c>
      <c r="H531" s="156" t="s">
        <v>3</v>
      </c>
      <c r="I531" s="158"/>
      <c r="L531" s="155"/>
      <c r="M531" s="159"/>
      <c r="N531" s="160"/>
      <c r="O531" s="160"/>
      <c r="P531" s="160"/>
      <c r="Q531" s="160"/>
      <c r="R531" s="160"/>
      <c r="S531" s="160"/>
      <c r="T531" s="161"/>
      <c r="AT531" s="156" t="s">
        <v>142</v>
      </c>
      <c r="AU531" s="156" t="s">
        <v>87</v>
      </c>
      <c r="AV531" s="11" t="s">
        <v>22</v>
      </c>
      <c r="AW531" s="11" t="s">
        <v>41</v>
      </c>
      <c r="AX531" s="11" t="s">
        <v>79</v>
      </c>
      <c r="AY531" s="156" t="s">
        <v>128</v>
      </c>
    </row>
    <row r="532" spans="2:51" s="11" customFormat="1">
      <c r="B532" s="155"/>
      <c r="D532" s="152" t="s">
        <v>142</v>
      </c>
      <c r="E532" s="156" t="s">
        <v>3</v>
      </c>
      <c r="F532" s="157" t="s">
        <v>533</v>
      </c>
      <c r="H532" s="156" t="s">
        <v>3</v>
      </c>
      <c r="I532" s="158"/>
      <c r="L532" s="155"/>
      <c r="M532" s="159"/>
      <c r="N532" s="160"/>
      <c r="O532" s="160"/>
      <c r="P532" s="160"/>
      <c r="Q532" s="160"/>
      <c r="R532" s="160"/>
      <c r="S532" s="160"/>
      <c r="T532" s="161"/>
      <c r="AT532" s="156" t="s">
        <v>142</v>
      </c>
      <c r="AU532" s="156" t="s">
        <v>87</v>
      </c>
      <c r="AV532" s="11" t="s">
        <v>22</v>
      </c>
      <c r="AW532" s="11" t="s">
        <v>41</v>
      </c>
      <c r="AX532" s="11" t="s">
        <v>79</v>
      </c>
      <c r="AY532" s="156" t="s">
        <v>128</v>
      </c>
    </row>
    <row r="533" spans="2:51" s="12" customFormat="1">
      <c r="B533" s="162"/>
      <c r="D533" s="152" t="s">
        <v>142</v>
      </c>
      <c r="E533" s="163" t="s">
        <v>3</v>
      </c>
      <c r="F533" s="164" t="s">
        <v>565</v>
      </c>
      <c r="H533" s="165">
        <v>11.9</v>
      </c>
      <c r="I533" s="166"/>
      <c r="L533" s="162"/>
      <c r="M533" s="167"/>
      <c r="N533" s="168"/>
      <c r="O533" s="168"/>
      <c r="P533" s="168"/>
      <c r="Q533" s="168"/>
      <c r="R533" s="168"/>
      <c r="S533" s="168"/>
      <c r="T533" s="169"/>
      <c r="AT533" s="163" t="s">
        <v>142</v>
      </c>
      <c r="AU533" s="163" t="s">
        <v>87</v>
      </c>
      <c r="AV533" s="12" t="s">
        <v>87</v>
      </c>
      <c r="AW533" s="12" t="s">
        <v>41</v>
      </c>
      <c r="AX533" s="12" t="s">
        <v>79</v>
      </c>
      <c r="AY533" s="163" t="s">
        <v>128</v>
      </c>
    </row>
    <row r="534" spans="2:51" s="11" customFormat="1">
      <c r="B534" s="155"/>
      <c r="D534" s="152" t="s">
        <v>142</v>
      </c>
      <c r="E534" s="156" t="s">
        <v>3</v>
      </c>
      <c r="F534" s="157" t="s">
        <v>535</v>
      </c>
      <c r="H534" s="156" t="s">
        <v>3</v>
      </c>
      <c r="I534" s="158"/>
      <c r="L534" s="155"/>
      <c r="M534" s="159"/>
      <c r="N534" s="160"/>
      <c r="O534" s="160"/>
      <c r="P534" s="160"/>
      <c r="Q534" s="160"/>
      <c r="R534" s="160"/>
      <c r="S534" s="160"/>
      <c r="T534" s="161"/>
      <c r="AT534" s="156" t="s">
        <v>142</v>
      </c>
      <c r="AU534" s="156" t="s">
        <v>87</v>
      </c>
      <c r="AV534" s="11" t="s">
        <v>22</v>
      </c>
      <c r="AW534" s="11" t="s">
        <v>41</v>
      </c>
      <c r="AX534" s="11" t="s">
        <v>79</v>
      </c>
      <c r="AY534" s="156" t="s">
        <v>128</v>
      </c>
    </row>
    <row r="535" spans="2:51" s="12" customFormat="1">
      <c r="B535" s="162"/>
      <c r="D535" s="152" t="s">
        <v>142</v>
      </c>
      <c r="E535" s="163" t="s">
        <v>3</v>
      </c>
      <c r="F535" s="164" t="s">
        <v>566</v>
      </c>
      <c r="H535" s="165">
        <v>17.7</v>
      </c>
      <c r="I535" s="166"/>
      <c r="L535" s="162"/>
      <c r="M535" s="167"/>
      <c r="N535" s="168"/>
      <c r="O535" s="168"/>
      <c r="P535" s="168"/>
      <c r="Q535" s="168"/>
      <c r="R535" s="168"/>
      <c r="S535" s="168"/>
      <c r="T535" s="169"/>
      <c r="AT535" s="163" t="s">
        <v>142</v>
      </c>
      <c r="AU535" s="163" t="s">
        <v>87</v>
      </c>
      <c r="AV535" s="12" t="s">
        <v>87</v>
      </c>
      <c r="AW535" s="12" t="s">
        <v>41</v>
      </c>
      <c r="AX535" s="12" t="s">
        <v>79</v>
      </c>
      <c r="AY535" s="163" t="s">
        <v>128</v>
      </c>
    </row>
    <row r="536" spans="2:51" s="11" customFormat="1">
      <c r="B536" s="155"/>
      <c r="D536" s="152" t="s">
        <v>142</v>
      </c>
      <c r="E536" s="156" t="s">
        <v>3</v>
      </c>
      <c r="F536" s="157" t="s">
        <v>537</v>
      </c>
      <c r="H536" s="156" t="s">
        <v>3</v>
      </c>
      <c r="I536" s="158"/>
      <c r="L536" s="155"/>
      <c r="M536" s="159"/>
      <c r="N536" s="160"/>
      <c r="O536" s="160"/>
      <c r="P536" s="160"/>
      <c r="Q536" s="160"/>
      <c r="R536" s="160"/>
      <c r="S536" s="160"/>
      <c r="T536" s="161"/>
      <c r="AT536" s="156" t="s">
        <v>142</v>
      </c>
      <c r="AU536" s="156" t="s">
        <v>87</v>
      </c>
      <c r="AV536" s="11" t="s">
        <v>22</v>
      </c>
      <c r="AW536" s="11" t="s">
        <v>41</v>
      </c>
      <c r="AX536" s="11" t="s">
        <v>79</v>
      </c>
      <c r="AY536" s="156" t="s">
        <v>128</v>
      </c>
    </row>
    <row r="537" spans="2:51" s="11" customFormat="1">
      <c r="B537" s="155"/>
      <c r="D537" s="152" t="s">
        <v>142</v>
      </c>
      <c r="E537" s="156" t="s">
        <v>3</v>
      </c>
      <c r="F537" s="157" t="s">
        <v>538</v>
      </c>
      <c r="H537" s="156" t="s">
        <v>3</v>
      </c>
      <c r="I537" s="158"/>
      <c r="L537" s="155"/>
      <c r="M537" s="159"/>
      <c r="N537" s="160"/>
      <c r="O537" s="160"/>
      <c r="P537" s="160"/>
      <c r="Q537" s="160"/>
      <c r="R537" s="160"/>
      <c r="S537" s="160"/>
      <c r="T537" s="161"/>
      <c r="AT537" s="156" t="s">
        <v>142</v>
      </c>
      <c r="AU537" s="156" t="s">
        <v>87</v>
      </c>
      <c r="AV537" s="11" t="s">
        <v>22</v>
      </c>
      <c r="AW537" s="11" t="s">
        <v>41</v>
      </c>
      <c r="AX537" s="11" t="s">
        <v>79</v>
      </c>
      <c r="AY537" s="156" t="s">
        <v>128</v>
      </c>
    </row>
    <row r="538" spans="2:51" s="11" customFormat="1">
      <c r="B538" s="155"/>
      <c r="D538" s="152" t="s">
        <v>142</v>
      </c>
      <c r="E538" s="156" t="s">
        <v>3</v>
      </c>
      <c r="F538" s="157" t="s">
        <v>539</v>
      </c>
      <c r="H538" s="156" t="s">
        <v>3</v>
      </c>
      <c r="I538" s="158"/>
      <c r="L538" s="155"/>
      <c r="M538" s="159"/>
      <c r="N538" s="160"/>
      <c r="O538" s="160"/>
      <c r="P538" s="160"/>
      <c r="Q538" s="160"/>
      <c r="R538" s="160"/>
      <c r="S538" s="160"/>
      <c r="T538" s="161"/>
      <c r="AT538" s="156" t="s">
        <v>142</v>
      </c>
      <c r="AU538" s="156" t="s">
        <v>87</v>
      </c>
      <c r="AV538" s="11" t="s">
        <v>22</v>
      </c>
      <c r="AW538" s="11" t="s">
        <v>41</v>
      </c>
      <c r="AX538" s="11" t="s">
        <v>79</v>
      </c>
      <c r="AY538" s="156" t="s">
        <v>128</v>
      </c>
    </row>
    <row r="539" spans="2:51" s="12" customFormat="1">
      <c r="B539" s="162"/>
      <c r="D539" s="152" t="s">
        <v>142</v>
      </c>
      <c r="E539" s="163" t="s">
        <v>3</v>
      </c>
      <c r="F539" s="164" t="s">
        <v>255</v>
      </c>
      <c r="H539" s="165">
        <v>15</v>
      </c>
      <c r="I539" s="166"/>
      <c r="L539" s="162"/>
      <c r="M539" s="167"/>
      <c r="N539" s="168"/>
      <c r="O539" s="168"/>
      <c r="P539" s="168"/>
      <c r="Q539" s="168"/>
      <c r="R539" s="168"/>
      <c r="S539" s="168"/>
      <c r="T539" s="169"/>
      <c r="AT539" s="163" t="s">
        <v>142</v>
      </c>
      <c r="AU539" s="163" t="s">
        <v>87</v>
      </c>
      <c r="AV539" s="12" t="s">
        <v>87</v>
      </c>
      <c r="AW539" s="12" t="s">
        <v>41</v>
      </c>
      <c r="AX539" s="12" t="s">
        <v>79</v>
      </c>
      <c r="AY539" s="163" t="s">
        <v>128</v>
      </c>
    </row>
    <row r="540" spans="2:51" s="11" customFormat="1">
      <c r="B540" s="155"/>
      <c r="D540" s="152" t="s">
        <v>142</v>
      </c>
      <c r="E540" s="156" t="s">
        <v>3</v>
      </c>
      <c r="F540" s="157" t="s">
        <v>540</v>
      </c>
      <c r="H540" s="156" t="s">
        <v>3</v>
      </c>
      <c r="I540" s="158"/>
      <c r="L540" s="155"/>
      <c r="M540" s="159"/>
      <c r="N540" s="160"/>
      <c r="O540" s="160"/>
      <c r="P540" s="160"/>
      <c r="Q540" s="160"/>
      <c r="R540" s="160"/>
      <c r="S540" s="160"/>
      <c r="T540" s="161"/>
      <c r="AT540" s="156" t="s">
        <v>142</v>
      </c>
      <c r="AU540" s="156" t="s">
        <v>87</v>
      </c>
      <c r="AV540" s="11" t="s">
        <v>22</v>
      </c>
      <c r="AW540" s="11" t="s">
        <v>41</v>
      </c>
      <c r="AX540" s="11" t="s">
        <v>79</v>
      </c>
      <c r="AY540" s="156" t="s">
        <v>128</v>
      </c>
    </row>
    <row r="541" spans="2:51" s="12" customFormat="1">
      <c r="B541" s="162"/>
      <c r="D541" s="152" t="s">
        <v>142</v>
      </c>
      <c r="E541" s="163" t="s">
        <v>3</v>
      </c>
      <c r="F541" s="164" t="s">
        <v>566</v>
      </c>
      <c r="H541" s="165">
        <v>17.7</v>
      </c>
      <c r="I541" s="166"/>
      <c r="L541" s="162"/>
      <c r="M541" s="167"/>
      <c r="N541" s="168"/>
      <c r="O541" s="168"/>
      <c r="P541" s="168"/>
      <c r="Q541" s="168"/>
      <c r="R541" s="168"/>
      <c r="S541" s="168"/>
      <c r="T541" s="169"/>
      <c r="AT541" s="163" t="s">
        <v>142</v>
      </c>
      <c r="AU541" s="163" t="s">
        <v>87</v>
      </c>
      <c r="AV541" s="12" t="s">
        <v>87</v>
      </c>
      <c r="AW541" s="12" t="s">
        <v>41</v>
      </c>
      <c r="AX541" s="12" t="s">
        <v>79</v>
      </c>
      <c r="AY541" s="163" t="s">
        <v>128</v>
      </c>
    </row>
    <row r="542" spans="2:51" s="11" customFormat="1">
      <c r="B542" s="155"/>
      <c r="D542" s="152" t="s">
        <v>142</v>
      </c>
      <c r="E542" s="156" t="s">
        <v>3</v>
      </c>
      <c r="F542" s="157" t="s">
        <v>541</v>
      </c>
      <c r="H542" s="156" t="s">
        <v>3</v>
      </c>
      <c r="I542" s="158"/>
      <c r="L542" s="155"/>
      <c r="M542" s="159"/>
      <c r="N542" s="160"/>
      <c r="O542" s="160"/>
      <c r="P542" s="160"/>
      <c r="Q542" s="160"/>
      <c r="R542" s="160"/>
      <c r="S542" s="160"/>
      <c r="T542" s="161"/>
      <c r="AT542" s="156" t="s">
        <v>142</v>
      </c>
      <c r="AU542" s="156" t="s">
        <v>87</v>
      </c>
      <c r="AV542" s="11" t="s">
        <v>22</v>
      </c>
      <c r="AW542" s="11" t="s">
        <v>41</v>
      </c>
      <c r="AX542" s="11" t="s">
        <v>79</v>
      </c>
      <c r="AY542" s="156" t="s">
        <v>128</v>
      </c>
    </row>
    <row r="543" spans="2:51" s="12" customFormat="1">
      <c r="B543" s="162"/>
      <c r="D543" s="152" t="s">
        <v>142</v>
      </c>
      <c r="E543" s="163" t="s">
        <v>3</v>
      </c>
      <c r="F543" s="164" t="s">
        <v>567</v>
      </c>
      <c r="H543" s="165">
        <v>21.8</v>
      </c>
      <c r="I543" s="166"/>
      <c r="L543" s="162"/>
      <c r="M543" s="167"/>
      <c r="N543" s="168"/>
      <c r="O543" s="168"/>
      <c r="P543" s="168"/>
      <c r="Q543" s="168"/>
      <c r="R543" s="168"/>
      <c r="S543" s="168"/>
      <c r="T543" s="169"/>
      <c r="AT543" s="163" t="s">
        <v>142</v>
      </c>
      <c r="AU543" s="163" t="s">
        <v>87</v>
      </c>
      <c r="AV543" s="12" t="s">
        <v>87</v>
      </c>
      <c r="AW543" s="12" t="s">
        <v>41</v>
      </c>
      <c r="AX543" s="12" t="s">
        <v>79</v>
      </c>
      <c r="AY543" s="163" t="s">
        <v>128</v>
      </c>
    </row>
    <row r="544" spans="2:51" s="11" customFormat="1">
      <c r="B544" s="155"/>
      <c r="D544" s="152" t="s">
        <v>142</v>
      </c>
      <c r="E544" s="156" t="s">
        <v>3</v>
      </c>
      <c r="F544" s="157" t="s">
        <v>542</v>
      </c>
      <c r="H544" s="156" t="s">
        <v>3</v>
      </c>
      <c r="I544" s="158"/>
      <c r="L544" s="155"/>
      <c r="M544" s="159"/>
      <c r="N544" s="160"/>
      <c r="O544" s="160"/>
      <c r="P544" s="160"/>
      <c r="Q544" s="160"/>
      <c r="R544" s="160"/>
      <c r="S544" s="160"/>
      <c r="T544" s="161"/>
      <c r="AT544" s="156" t="s">
        <v>142</v>
      </c>
      <c r="AU544" s="156" t="s">
        <v>87</v>
      </c>
      <c r="AV544" s="11" t="s">
        <v>22</v>
      </c>
      <c r="AW544" s="11" t="s">
        <v>41</v>
      </c>
      <c r="AX544" s="11" t="s">
        <v>79</v>
      </c>
      <c r="AY544" s="156" t="s">
        <v>128</v>
      </c>
    </row>
    <row r="545" spans="2:65" s="12" customFormat="1">
      <c r="B545" s="162"/>
      <c r="D545" s="152" t="s">
        <v>142</v>
      </c>
      <c r="E545" s="163" t="s">
        <v>3</v>
      </c>
      <c r="F545" s="164" t="s">
        <v>568</v>
      </c>
      <c r="H545" s="165">
        <v>23</v>
      </c>
      <c r="I545" s="166"/>
      <c r="L545" s="162"/>
      <c r="M545" s="167"/>
      <c r="N545" s="168"/>
      <c r="O545" s="168"/>
      <c r="P545" s="168"/>
      <c r="Q545" s="168"/>
      <c r="R545" s="168"/>
      <c r="S545" s="168"/>
      <c r="T545" s="169"/>
      <c r="AT545" s="163" t="s">
        <v>142</v>
      </c>
      <c r="AU545" s="163" t="s">
        <v>87</v>
      </c>
      <c r="AV545" s="12" t="s">
        <v>87</v>
      </c>
      <c r="AW545" s="12" t="s">
        <v>41</v>
      </c>
      <c r="AX545" s="12" t="s">
        <v>79</v>
      </c>
      <c r="AY545" s="163" t="s">
        <v>128</v>
      </c>
    </row>
    <row r="546" spans="2:65" s="11" customFormat="1">
      <c r="B546" s="155"/>
      <c r="D546" s="152" t="s">
        <v>142</v>
      </c>
      <c r="E546" s="156" t="s">
        <v>3</v>
      </c>
      <c r="F546" s="157" t="s">
        <v>543</v>
      </c>
      <c r="H546" s="156" t="s">
        <v>3</v>
      </c>
      <c r="I546" s="158"/>
      <c r="L546" s="155"/>
      <c r="M546" s="159"/>
      <c r="N546" s="160"/>
      <c r="O546" s="160"/>
      <c r="P546" s="160"/>
      <c r="Q546" s="160"/>
      <c r="R546" s="160"/>
      <c r="S546" s="160"/>
      <c r="T546" s="161"/>
      <c r="AT546" s="156" t="s">
        <v>142</v>
      </c>
      <c r="AU546" s="156" t="s">
        <v>87</v>
      </c>
      <c r="AV546" s="11" t="s">
        <v>22</v>
      </c>
      <c r="AW546" s="11" t="s">
        <v>41</v>
      </c>
      <c r="AX546" s="11" t="s">
        <v>79</v>
      </c>
      <c r="AY546" s="156" t="s">
        <v>128</v>
      </c>
    </row>
    <row r="547" spans="2:65" s="12" customFormat="1">
      <c r="B547" s="162"/>
      <c r="D547" s="152" t="s">
        <v>142</v>
      </c>
      <c r="E547" s="163" t="s">
        <v>3</v>
      </c>
      <c r="F547" s="164" t="s">
        <v>569</v>
      </c>
      <c r="H547" s="165">
        <v>18.7</v>
      </c>
      <c r="I547" s="166"/>
      <c r="L547" s="162"/>
      <c r="M547" s="167"/>
      <c r="N547" s="168"/>
      <c r="O547" s="168"/>
      <c r="P547" s="168"/>
      <c r="Q547" s="168"/>
      <c r="R547" s="168"/>
      <c r="S547" s="168"/>
      <c r="T547" s="169"/>
      <c r="AT547" s="163" t="s">
        <v>142</v>
      </c>
      <c r="AU547" s="163" t="s">
        <v>87</v>
      </c>
      <c r="AV547" s="12" t="s">
        <v>87</v>
      </c>
      <c r="AW547" s="12" t="s">
        <v>41</v>
      </c>
      <c r="AX547" s="12" t="s">
        <v>79</v>
      </c>
      <c r="AY547" s="163" t="s">
        <v>128</v>
      </c>
    </row>
    <row r="548" spans="2:65" s="13" customFormat="1">
      <c r="B548" s="170"/>
      <c r="D548" s="152" t="s">
        <v>142</v>
      </c>
      <c r="E548" s="171" t="s">
        <v>3</v>
      </c>
      <c r="F548" s="172" t="s">
        <v>145</v>
      </c>
      <c r="H548" s="173">
        <v>141.29999999999998</v>
      </c>
      <c r="I548" s="174"/>
      <c r="L548" s="170"/>
      <c r="M548" s="175"/>
      <c r="N548" s="176"/>
      <c r="O548" s="176"/>
      <c r="P548" s="176"/>
      <c r="Q548" s="176"/>
      <c r="R548" s="176"/>
      <c r="S548" s="176"/>
      <c r="T548" s="177"/>
      <c r="AT548" s="171" t="s">
        <v>142</v>
      </c>
      <c r="AU548" s="171" t="s">
        <v>87</v>
      </c>
      <c r="AV548" s="13" t="s">
        <v>93</v>
      </c>
      <c r="AW548" s="13" t="s">
        <v>41</v>
      </c>
      <c r="AX548" s="13" t="s">
        <v>22</v>
      </c>
      <c r="AY548" s="171" t="s">
        <v>128</v>
      </c>
    </row>
    <row r="549" spans="2:65" s="1" customFormat="1" ht="22.5" customHeight="1">
      <c r="B549" s="139"/>
      <c r="C549" s="140" t="s">
        <v>408</v>
      </c>
      <c r="D549" s="140" t="s">
        <v>131</v>
      </c>
      <c r="E549" s="141" t="s">
        <v>423</v>
      </c>
      <c r="F549" s="142" t="s">
        <v>424</v>
      </c>
      <c r="G549" s="143" t="s">
        <v>202</v>
      </c>
      <c r="H549" s="178"/>
      <c r="I549" s="145"/>
      <c r="J549" s="146">
        <f>ROUND(I549*H549,2)</f>
        <v>0</v>
      </c>
      <c r="K549" s="142" t="s">
        <v>135</v>
      </c>
      <c r="L549" s="31"/>
      <c r="M549" s="147" t="s">
        <v>3</v>
      </c>
      <c r="N549" s="148" t="s">
        <v>50</v>
      </c>
      <c r="O549" s="50"/>
      <c r="P549" s="149">
        <f>O549*H549</f>
        <v>0</v>
      </c>
      <c r="Q549" s="149">
        <v>0</v>
      </c>
      <c r="R549" s="149">
        <f>Q549*H549</f>
        <v>0</v>
      </c>
      <c r="S549" s="149">
        <v>0</v>
      </c>
      <c r="T549" s="150">
        <f>S549*H549</f>
        <v>0</v>
      </c>
      <c r="AR549" s="17" t="s">
        <v>168</v>
      </c>
      <c r="AT549" s="17" t="s">
        <v>131</v>
      </c>
      <c r="AU549" s="17" t="s">
        <v>87</v>
      </c>
      <c r="AY549" s="17" t="s">
        <v>128</v>
      </c>
      <c r="BE549" s="151">
        <f>IF(N549="základní",J549,0)</f>
        <v>0</v>
      </c>
      <c r="BF549" s="151">
        <f>IF(N549="snížená",J549,0)</f>
        <v>0</v>
      </c>
      <c r="BG549" s="151">
        <f>IF(N549="zákl. přenesená",J549,0)</f>
        <v>0</v>
      </c>
      <c r="BH549" s="151">
        <f>IF(N549="sníž. přenesená",J549,0)</f>
        <v>0</v>
      </c>
      <c r="BI549" s="151">
        <f>IF(N549="nulová",J549,0)</f>
        <v>0</v>
      </c>
      <c r="BJ549" s="17" t="s">
        <v>22</v>
      </c>
      <c r="BK549" s="151">
        <f>ROUND(I549*H549,2)</f>
        <v>0</v>
      </c>
      <c r="BL549" s="17" t="s">
        <v>168</v>
      </c>
      <c r="BM549" s="17" t="s">
        <v>619</v>
      </c>
    </row>
    <row r="550" spans="2:65" s="1" customFormat="1" ht="86.4">
      <c r="B550" s="31"/>
      <c r="D550" s="152" t="s">
        <v>137</v>
      </c>
      <c r="F550" s="153" t="s">
        <v>204</v>
      </c>
      <c r="I550" s="85"/>
      <c r="L550" s="31"/>
      <c r="M550" s="154"/>
      <c r="N550" s="50"/>
      <c r="O550" s="50"/>
      <c r="P550" s="50"/>
      <c r="Q550" s="50"/>
      <c r="R550" s="50"/>
      <c r="S550" s="50"/>
      <c r="T550" s="51"/>
      <c r="AT550" s="17" t="s">
        <v>137</v>
      </c>
      <c r="AU550" s="17" t="s">
        <v>87</v>
      </c>
    </row>
    <row r="551" spans="2:65" s="1" customFormat="1" ht="22.5" customHeight="1">
      <c r="B551" s="139"/>
      <c r="C551" s="140" t="s">
        <v>414</v>
      </c>
      <c r="D551" s="140" t="s">
        <v>131</v>
      </c>
      <c r="E551" s="141" t="s">
        <v>427</v>
      </c>
      <c r="F551" s="142" t="s">
        <v>428</v>
      </c>
      <c r="G551" s="143" t="s">
        <v>202</v>
      </c>
      <c r="H551" s="178"/>
      <c r="I551" s="145"/>
      <c r="J551" s="146">
        <f>ROUND(I551*H551,2)</f>
        <v>0</v>
      </c>
      <c r="K551" s="142" t="s">
        <v>135</v>
      </c>
      <c r="L551" s="31"/>
      <c r="M551" s="147" t="s">
        <v>3</v>
      </c>
      <c r="N551" s="148" t="s">
        <v>50</v>
      </c>
      <c r="O551" s="50"/>
      <c r="P551" s="149">
        <f>O551*H551</f>
        <v>0</v>
      </c>
      <c r="Q551" s="149">
        <v>0</v>
      </c>
      <c r="R551" s="149">
        <f>Q551*H551</f>
        <v>0</v>
      </c>
      <c r="S551" s="149">
        <v>0</v>
      </c>
      <c r="T551" s="150">
        <f>S551*H551</f>
        <v>0</v>
      </c>
      <c r="AR551" s="17" t="s">
        <v>168</v>
      </c>
      <c r="AT551" s="17" t="s">
        <v>131</v>
      </c>
      <c r="AU551" s="17" t="s">
        <v>87</v>
      </c>
      <c r="AY551" s="17" t="s">
        <v>128</v>
      </c>
      <c r="BE551" s="151">
        <f>IF(N551="základní",J551,0)</f>
        <v>0</v>
      </c>
      <c r="BF551" s="151">
        <f>IF(N551="snížená",J551,0)</f>
        <v>0</v>
      </c>
      <c r="BG551" s="151">
        <f>IF(N551="zákl. přenesená",J551,0)</f>
        <v>0</v>
      </c>
      <c r="BH551" s="151">
        <f>IF(N551="sníž. přenesená",J551,0)</f>
        <v>0</v>
      </c>
      <c r="BI551" s="151">
        <f>IF(N551="nulová",J551,0)</f>
        <v>0</v>
      </c>
      <c r="BJ551" s="17" t="s">
        <v>22</v>
      </c>
      <c r="BK551" s="151">
        <f>ROUND(I551*H551,2)</f>
        <v>0</v>
      </c>
      <c r="BL551" s="17" t="s">
        <v>168</v>
      </c>
      <c r="BM551" s="17" t="s">
        <v>620</v>
      </c>
    </row>
    <row r="552" spans="2:65" s="1" customFormat="1" ht="86.4">
      <c r="B552" s="31"/>
      <c r="D552" s="152" t="s">
        <v>137</v>
      </c>
      <c r="F552" s="153" t="s">
        <v>204</v>
      </c>
      <c r="I552" s="85"/>
      <c r="L552" s="31"/>
      <c r="M552" s="189"/>
      <c r="N552" s="190"/>
      <c r="O552" s="190"/>
      <c r="P552" s="190"/>
      <c r="Q552" s="190"/>
      <c r="R552" s="190"/>
      <c r="S552" s="190"/>
      <c r="T552" s="191"/>
      <c r="AT552" s="17" t="s">
        <v>137</v>
      </c>
      <c r="AU552" s="17" t="s">
        <v>87</v>
      </c>
    </row>
    <row r="553" spans="2:65" s="1" customFormat="1" ht="6.9" customHeight="1">
      <c r="B553" s="40"/>
      <c r="C553" s="41"/>
      <c r="D553" s="41"/>
      <c r="E553" s="41"/>
      <c r="F553" s="41"/>
      <c r="G553" s="41"/>
      <c r="H553" s="41"/>
      <c r="I553" s="101"/>
      <c r="J553" s="41"/>
      <c r="K553" s="41"/>
      <c r="L553" s="31"/>
    </row>
  </sheetData>
  <autoFilter ref="C84:K552"/>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890"/>
  <sheetViews>
    <sheetView showGridLines="0" workbookViewId="0"/>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8.7109375" customWidth="1"/>
    <col min="8" max="8" width="11.140625" customWidth="1"/>
    <col min="9" max="9" width="14.140625" style="83" customWidth="1"/>
    <col min="10" max="10" width="23.42578125" customWidth="1"/>
    <col min="11" max="11" width="15.425781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91" t="s">
        <v>6</v>
      </c>
      <c r="M2" s="292"/>
      <c r="N2" s="292"/>
      <c r="O2" s="292"/>
      <c r="P2" s="292"/>
      <c r="Q2" s="292"/>
      <c r="R2" s="292"/>
      <c r="S2" s="292"/>
      <c r="T2" s="292"/>
      <c r="U2" s="292"/>
      <c r="V2" s="292"/>
      <c r="AT2" s="17" t="s">
        <v>95</v>
      </c>
    </row>
    <row r="3" spans="2:46" ht="6.9" customHeight="1">
      <c r="B3" s="18"/>
      <c r="C3" s="19"/>
      <c r="D3" s="19"/>
      <c r="E3" s="19"/>
      <c r="F3" s="19"/>
      <c r="G3" s="19"/>
      <c r="H3" s="19"/>
      <c r="I3" s="84"/>
      <c r="J3" s="19"/>
      <c r="K3" s="19"/>
      <c r="L3" s="20"/>
      <c r="AT3" s="17" t="s">
        <v>87</v>
      </c>
    </row>
    <row r="4" spans="2:46" ht="24.9" customHeight="1">
      <c r="B4" s="20"/>
      <c r="D4" s="21" t="s">
        <v>99</v>
      </c>
      <c r="L4" s="20"/>
      <c r="M4" s="22" t="s">
        <v>11</v>
      </c>
      <c r="AT4" s="17" t="s">
        <v>4</v>
      </c>
    </row>
    <row r="5" spans="2:46" ht="6.9" customHeight="1">
      <c r="B5" s="20"/>
      <c r="L5" s="20"/>
    </row>
    <row r="6" spans="2:46" ht="12" customHeight="1">
      <c r="B6" s="20"/>
      <c r="D6" s="26" t="s">
        <v>17</v>
      </c>
      <c r="L6" s="20"/>
    </row>
    <row r="7" spans="2:46" ht="16.5" customHeight="1">
      <c r="B7" s="20"/>
      <c r="E7" s="320" t="str">
        <f>'Rekapitulace stavby'!K6</f>
        <v>Výměna podlahové krytiny z pvc - nemocnice Rychnov nad Kněžnou, Náchod, Broumov</v>
      </c>
      <c r="F7" s="321"/>
      <c r="G7" s="321"/>
      <c r="H7" s="321"/>
      <c r="L7" s="20"/>
    </row>
    <row r="8" spans="2:46" s="1" customFormat="1" ht="12" customHeight="1">
      <c r="B8" s="31"/>
      <c r="D8" s="26" t="s">
        <v>100</v>
      </c>
      <c r="I8" s="85"/>
      <c r="L8" s="31"/>
    </row>
    <row r="9" spans="2:46" s="1" customFormat="1" ht="36.9" customHeight="1">
      <c r="B9" s="31"/>
      <c r="E9" s="304" t="s">
        <v>621</v>
      </c>
      <c r="F9" s="303"/>
      <c r="G9" s="303"/>
      <c r="H9" s="303"/>
      <c r="I9" s="85"/>
      <c r="L9" s="31"/>
    </row>
    <row r="10" spans="2:46" s="1" customFormat="1">
      <c r="B10" s="31"/>
      <c r="I10" s="85"/>
      <c r="L10" s="31"/>
    </row>
    <row r="11" spans="2:46" s="1" customFormat="1" ht="12" customHeight="1">
      <c r="B11" s="31"/>
      <c r="D11" s="26" t="s">
        <v>20</v>
      </c>
      <c r="F11" s="17" t="s">
        <v>3</v>
      </c>
      <c r="I11" s="86" t="s">
        <v>21</v>
      </c>
      <c r="J11" s="17" t="s">
        <v>3</v>
      </c>
      <c r="L11" s="31"/>
    </row>
    <row r="12" spans="2:46" s="1" customFormat="1" ht="12" customHeight="1">
      <c r="B12" s="31"/>
      <c r="D12" s="26" t="s">
        <v>23</v>
      </c>
      <c r="F12" s="17" t="s">
        <v>622</v>
      </c>
      <c r="I12" s="86" t="s">
        <v>25</v>
      </c>
      <c r="J12" s="47" t="str">
        <f>'Rekapitulace stavby'!AN8</f>
        <v>19. 5. 2020</v>
      </c>
      <c r="L12" s="31"/>
    </row>
    <row r="13" spans="2:46" s="1" customFormat="1" ht="10.95" customHeight="1">
      <c r="B13" s="31"/>
      <c r="I13" s="85"/>
      <c r="L13" s="31"/>
    </row>
    <row r="14" spans="2:46" s="1" customFormat="1" ht="12" customHeight="1">
      <c r="B14" s="31"/>
      <c r="D14" s="26" t="s">
        <v>29</v>
      </c>
      <c r="I14" s="86" t="s">
        <v>30</v>
      </c>
      <c r="J14" s="17" t="s">
        <v>31</v>
      </c>
      <c r="L14" s="31"/>
    </row>
    <row r="15" spans="2:46" s="1" customFormat="1" ht="18" customHeight="1">
      <c r="B15" s="31"/>
      <c r="E15" s="17" t="s">
        <v>32</v>
      </c>
      <c r="I15" s="86" t="s">
        <v>33</v>
      </c>
      <c r="J15" s="17" t="s">
        <v>34</v>
      </c>
      <c r="L15" s="31"/>
    </row>
    <row r="16" spans="2:46" s="1" customFormat="1" ht="6.9" customHeight="1">
      <c r="B16" s="31"/>
      <c r="I16" s="85"/>
      <c r="L16" s="31"/>
    </row>
    <row r="17" spans="2:12" s="1" customFormat="1" ht="12" customHeight="1">
      <c r="B17" s="31"/>
      <c r="D17" s="26" t="s">
        <v>35</v>
      </c>
      <c r="I17" s="86" t="s">
        <v>30</v>
      </c>
      <c r="J17" s="27" t="str">
        <f>'Rekapitulace stavby'!AN13</f>
        <v>Vyplň údaj</v>
      </c>
      <c r="L17" s="31"/>
    </row>
    <row r="18" spans="2:12" s="1" customFormat="1" ht="18" customHeight="1">
      <c r="B18" s="31"/>
      <c r="E18" s="322" t="str">
        <f>'Rekapitulace stavby'!E14</f>
        <v>Vyplň údaj</v>
      </c>
      <c r="F18" s="293"/>
      <c r="G18" s="293"/>
      <c r="H18" s="293"/>
      <c r="I18" s="86" t="s">
        <v>33</v>
      </c>
      <c r="J18" s="27" t="str">
        <f>'Rekapitulace stavby'!AN14</f>
        <v>Vyplň údaj</v>
      </c>
      <c r="L18" s="31"/>
    </row>
    <row r="19" spans="2:12" s="1" customFormat="1" ht="6.9" customHeight="1">
      <c r="B19" s="31"/>
      <c r="I19" s="85"/>
      <c r="L19" s="31"/>
    </row>
    <row r="20" spans="2:12" s="1" customFormat="1" ht="12" customHeight="1">
      <c r="B20" s="31"/>
      <c r="D20" s="26" t="s">
        <v>37</v>
      </c>
      <c r="I20" s="86" t="s">
        <v>30</v>
      </c>
      <c r="J20" s="17" t="s">
        <v>38</v>
      </c>
      <c r="L20" s="31"/>
    </row>
    <row r="21" spans="2:12" s="1" customFormat="1" ht="18" customHeight="1">
      <c r="B21" s="31"/>
      <c r="E21" s="17" t="s">
        <v>39</v>
      </c>
      <c r="I21" s="86" t="s">
        <v>33</v>
      </c>
      <c r="J21" s="17" t="s">
        <v>40</v>
      </c>
      <c r="L21" s="31"/>
    </row>
    <row r="22" spans="2:12" s="1" customFormat="1" ht="6.9" customHeight="1">
      <c r="B22" s="31"/>
      <c r="I22" s="85"/>
      <c r="L22" s="31"/>
    </row>
    <row r="23" spans="2:12" s="1" customFormat="1" ht="12" customHeight="1">
      <c r="B23" s="31"/>
      <c r="D23" s="26" t="s">
        <v>42</v>
      </c>
      <c r="I23" s="86" t="s">
        <v>30</v>
      </c>
      <c r="J23" s="17" t="s">
        <v>38</v>
      </c>
      <c r="L23" s="31"/>
    </row>
    <row r="24" spans="2:12" s="1" customFormat="1" ht="18" customHeight="1">
      <c r="B24" s="31"/>
      <c r="E24" s="17" t="s">
        <v>39</v>
      </c>
      <c r="I24" s="86" t="s">
        <v>33</v>
      </c>
      <c r="J24" s="17" t="s">
        <v>40</v>
      </c>
      <c r="L24" s="31"/>
    </row>
    <row r="25" spans="2:12" s="1" customFormat="1" ht="6.9" customHeight="1">
      <c r="B25" s="31"/>
      <c r="I25" s="85"/>
      <c r="L25" s="31"/>
    </row>
    <row r="26" spans="2:12" s="1" customFormat="1" ht="12" customHeight="1">
      <c r="B26" s="31"/>
      <c r="D26" s="26" t="s">
        <v>43</v>
      </c>
      <c r="I26" s="85"/>
      <c r="L26" s="31"/>
    </row>
    <row r="27" spans="2:12" s="6" customFormat="1" ht="16.5" customHeight="1">
      <c r="B27" s="87"/>
      <c r="E27" s="297" t="s">
        <v>3</v>
      </c>
      <c r="F27" s="297"/>
      <c r="G27" s="297"/>
      <c r="H27" s="297"/>
      <c r="I27" s="88"/>
      <c r="L27" s="87"/>
    </row>
    <row r="28" spans="2:12" s="1" customFormat="1" ht="6.9" customHeight="1">
      <c r="B28" s="31"/>
      <c r="I28" s="85"/>
      <c r="L28" s="31"/>
    </row>
    <row r="29" spans="2:12" s="1" customFormat="1" ht="6.9" customHeight="1">
      <c r="B29" s="31"/>
      <c r="D29" s="48"/>
      <c r="E29" s="48"/>
      <c r="F29" s="48"/>
      <c r="G29" s="48"/>
      <c r="H29" s="48"/>
      <c r="I29" s="89"/>
      <c r="J29" s="48"/>
      <c r="K29" s="48"/>
      <c r="L29" s="31"/>
    </row>
    <row r="30" spans="2:12" s="1" customFormat="1" ht="25.35" customHeight="1">
      <c r="B30" s="31"/>
      <c r="D30" s="90" t="s">
        <v>45</v>
      </c>
      <c r="I30" s="85"/>
      <c r="J30" s="61">
        <f>ROUND(J86, 2)</f>
        <v>0</v>
      </c>
      <c r="L30" s="31"/>
    </row>
    <row r="31" spans="2:12" s="1" customFormat="1" ht="6.9" customHeight="1">
      <c r="B31" s="31"/>
      <c r="D31" s="48"/>
      <c r="E31" s="48"/>
      <c r="F31" s="48"/>
      <c r="G31" s="48"/>
      <c r="H31" s="48"/>
      <c r="I31" s="89"/>
      <c r="J31" s="48"/>
      <c r="K31" s="48"/>
      <c r="L31" s="31"/>
    </row>
    <row r="32" spans="2:12" s="1" customFormat="1" ht="14.4" customHeight="1">
      <c r="B32" s="31"/>
      <c r="F32" s="34" t="s">
        <v>47</v>
      </c>
      <c r="I32" s="91" t="s">
        <v>46</v>
      </c>
      <c r="J32" s="34" t="s">
        <v>48</v>
      </c>
      <c r="L32" s="31"/>
    </row>
    <row r="33" spans="2:12" s="1" customFormat="1" ht="14.4" customHeight="1">
      <c r="B33" s="31"/>
      <c r="D33" s="26" t="s">
        <v>49</v>
      </c>
      <c r="E33" s="26" t="s">
        <v>50</v>
      </c>
      <c r="F33" s="92">
        <f>ROUND((SUM(BE86:BE889)),  2)</f>
        <v>0</v>
      </c>
      <c r="I33" s="93">
        <v>0.21</v>
      </c>
      <c r="J33" s="92">
        <f>ROUND(((SUM(BE86:BE889))*I33),  2)</f>
        <v>0</v>
      </c>
      <c r="L33" s="31"/>
    </row>
    <row r="34" spans="2:12" s="1" customFormat="1" ht="14.4" customHeight="1">
      <c r="B34" s="31"/>
      <c r="E34" s="26" t="s">
        <v>51</v>
      </c>
      <c r="F34" s="92">
        <f>ROUND((SUM(BF86:BF889)),  2)</f>
        <v>0</v>
      </c>
      <c r="I34" s="93">
        <v>0.15</v>
      </c>
      <c r="J34" s="92">
        <f>ROUND(((SUM(BF86:BF889))*I34),  2)</f>
        <v>0</v>
      </c>
      <c r="L34" s="31"/>
    </row>
    <row r="35" spans="2:12" s="1" customFormat="1" ht="14.4" hidden="1" customHeight="1">
      <c r="B35" s="31"/>
      <c r="E35" s="26" t="s">
        <v>52</v>
      </c>
      <c r="F35" s="92">
        <f>ROUND((SUM(BG86:BG889)),  2)</f>
        <v>0</v>
      </c>
      <c r="I35" s="93">
        <v>0.21</v>
      </c>
      <c r="J35" s="92">
        <f>0</f>
        <v>0</v>
      </c>
      <c r="L35" s="31"/>
    </row>
    <row r="36" spans="2:12" s="1" customFormat="1" ht="14.4" hidden="1" customHeight="1">
      <c r="B36" s="31"/>
      <c r="E36" s="26" t="s">
        <v>53</v>
      </c>
      <c r="F36" s="92">
        <f>ROUND((SUM(BH86:BH889)),  2)</f>
        <v>0</v>
      </c>
      <c r="I36" s="93">
        <v>0.15</v>
      </c>
      <c r="J36" s="92">
        <f>0</f>
        <v>0</v>
      </c>
      <c r="L36" s="31"/>
    </row>
    <row r="37" spans="2:12" s="1" customFormat="1" ht="14.4" hidden="1" customHeight="1">
      <c r="B37" s="31"/>
      <c r="E37" s="26" t="s">
        <v>54</v>
      </c>
      <c r="F37" s="92">
        <f>ROUND((SUM(BI86:BI889)),  2)</f>
        <v>0</v>
      </c>
      <c r="I37" s="93">
        <v>0</v>
      </c>
      <c r="J37" s="92">
        <f>0</f>
        <v>0</v>
      </c>
      <c r="L37" s="31"/>
    </row>
    <row r="38" spans="2:12" s="1" customFormat="1" ht="6.9" customHeight="1">
      <c r="B38" s="31"/>
      <c r="I38" s="85"/>
      <c r="L38" s="31"/>
    </row>
    <row r="39" spans="2:12" s="1" customFormat="1" ht="25.35" customHeight="1">
      <c r="B39" s="31"/>
      <c r="C39" s="94"/>
      <c r="D39" s="95" t="s">
        <v>55</v>
      </c>
      <c r="E39" s="52"/>
      <c r="F39" s="52"/>
      <c r="G39" s="96" t="s">
        <v>56</v>
      </c>
      <c r="H39" s="97" t="s">
        <v>57</v>
      </c>
      <c r="I39" s="98"/>
      <c r="J39" s="99">
        <f>SUM(J30:J37)</f>
        <v>0</v>
      </c>
      <c r="K39" s="100"/>
      <c r="L39" s="31"/>
    </row>
    <row r="40" spans="2:12" s="1" customFormat="1" ht="14.4" customHeight="1">
      <c r="B40" s="40"/>
      <c r="C40" s="41"/>
      <c r="D40" s="41"/>
      <c r="E40" s="41"/>
      <c r="F40" s="41"/>
      <c r="G40" s="41"/>
      <c r="H40" s="41"/>
      <c r="I40" s="101"/>
      <c r="J40" s="41"/>
      <c r="K40" s="41"/>
      <c r="L40" s="31"/>
    </row>
    <row r="44" spans="2:12" s="1" customFormat="1" ht="6.9" customHeight="1">
      <c r="B44" s="42"/>
      <c r="C44" s="43"/>
      <c r="D44" s="43"/>
      <c r="E44" s="43"/>
      <c r="F44" s="43"/>
      <c r="G44" s="43"/>
      <c r="H44" s="43"/>
      <c r="I44" s="102"/>
      <c r="J44" s="43"/>
      <c r="K44" s="43"/>
      <c r="L44" s="31"/>
    </row>
    <row r="45" spans="2:12" s="1" customFormat="1" ht="24.9" customHeight="1">
      <c r="B45" s="31"/>
      <c r="C45" s="21" t="s">
        <v>103</v>
      </c>
      <c r="I45" s="85"/>
      <c r="L45" s="31"/>
    </row>
    <row r="46" spans="2:12" s="1" customFormat="1" ht="6.9" customHeight="1">
      <c r="B46" s="31"/>
      <c r="I46" s="85"/>
      <c r="L46" s="31"/>
    </row>
    <row r="47" spans="2:12" s="1" customFormat="1" ht="12" customHeight="1">
      <c r="B47" s="31"/>
      <c r="C47" s="26" t="s">
        <v>17</v>
      </c>
      <c r="I47" s="85"/>
      <c r="L47" s="31"/>
    </row>
    <row r="48" spans="2:12" s="1" customFormat="1" ht="16.5" customHeight="1">
      <c r="B48" s="31"/>
      <c r="E48" s="320" t="str">
        <f>E7</f>
        <v>Výměna podlahové krytiny z pvc - nemocnice Rychnov nad Kněžnou, Náchod, Broumov</v>
      </c>
      <c r="F48" s="321"/>
      <c r="G48" s="321"/>
      <c r="H48" s="321"/>
      <c r="I48" s="85"/>
      <c r="L48" s="31"/>
    </row>
    <row r="49" spans="2:47" s="1" customFormat="1" ht="12" customHeight="1">
      <c r="B49" s="31"/>
      <c r="C49" s="26" t="s">
        <v>100</v>
      </c>
      <c r="I49" s="85"/>
      <c r="L49" s="31"/>
    </row>
    <row r="50" spans="2:47" s="1" customFormat="1" ht="16.5" customHeight="1">
      <c r="B50" s="31"/>
      <c r="E50" s="304" t="str">
        <f>E9</f>
        <v xml:space="preserve">4 - výměna podlahové krytiny z pvc - nemocnice Broumov </v>
      </c>
      <c r="F50" s="303"/>
      <c r="G50" s="303"/>
      <c r="H50" s="303"/>
      <c r="I50" s="85"/>
      <c r="L50" s="31"/>
    </row>
    <row r="51" spans="2:47" s="1" customFormat="1" ht="6.9" customHeight="1">
      <c r="B51" s="31"/>
      <c r="I51" s="85"/>
      <c r="L51" s="31"/>
    </row>
    <row r="52" spans="2:47" s="1" customFormat="1" ht="12" customHeight="1">
      <c r="B52" s="31"/>
      <c r="C52" s="26" t="s">
        <v>23</v>
      </c>
      <c r="F52" s="17" t="str">
        <f>F12</f>
        <v>Broumov</v>
      </c>
      <c r="I52" s="86" t="s">
        <v>25</v>
      </c>
      <c r="J52" s="47" t="str">
        <f>IF(J12="","",J12)</f>
        <v>19. 5. 2020</v>
      </c>
      <c r="L52" s="31"/>
    </row>
    <row r="53" spans="2:47" s="1" customFormat="1" ht="6.9" customHeight="1">
      <c r="B53" s="31"/>
      <c r="I53" s="85"/>
      <c r="L53" s="31"/>
    </row>
    <row r="54" spans="2:47" s="1" customFormat="1" ht="24.9" customHeight="1">
      <c r="B54" s="31"/>
      <c r="C54" s="26" t="s">
        <v>29</v>
      </c>
      <c r="F54" s="17" t="str">
        <f>E15</f>
        <v>Královéhradecký kraj, Pivovarské nám. 1245, HK</v>
      </c>
      <c r="I54" s="86" t="s">
        <v>37</v>
      </c>
      <c r="J54" s="29" t="str">
        <f>E21</f>
        <v xml:space="preserve">S atelier s.r.o., Palackého 920, 547 01 Náchod </v>
      </c>
      <c r="L54" s="31"/>
    </row>
    <row r="55" spans="2:47" s="1" customFormat="1" ht="24.9" customHeight="1">
      <c r="B55" s="31"/>
      <c r="C55" s="26" t="s">
        <v>35</v>
      </c>
      <c r="F55" s="17" t="str">
        <f>IF(E18="","",E18)</f>
        <v>Vyplň údaj</v>
      </c>
      <c r="I55" s="86" t="s">
        <v>42</v>
      </c>
      <c r="J55" s="29" t="str">
        <f>E24</f>
        <v xml:space="preserve">S atelier s.r.o., Palackého 920, 547 01 Náchod </v>
      </c>
      <c r="L55" s="31"/>
    </row>
    <row r="56" spans="2:47" s="1" customFormat="1" ht="10.35" customHeight="1">
      <c r="B56" s="31"/>
      <c r="I56" s="85"/>
      <c r="L56" s="31"/>
    </row>
    <row r="57" spans="2:47" s="1" customFormat="1" ht="29.25" customHeight="1">
      <c r="B57" s="31"/>
      <c r="C57" s="103" t="s">
        <v>104</v>
      </c>
      <c r="D57" s="94"/>
      <c r="E57" s="94"/>
      <c r="F57" s="94"/>
      <c r="G57" s="94"/>
      <c r="H57" s="94"/>
      <c r="I57" s="104"/>
      <c r="J57" s="105" t="s">
        <v>105</v>
      </c>
      <c r="K57" s="94"/>
      <c r="L57" s="31"/>
    </row>
    <row r="58" spans="2:47" s="1" customFormat="1" ht="10.35" customHeight="1">
      <c r="B58" s="31"/>
      <c r="I58" s="85"/>
      <c r="L58" s="31"/>
    </row>
    <row r="59" spans="2:47" s="1" customFormat="1" ht="22.95" customHeight="1">
      <c r="B59" s="31"/>
      <c r="C59" s="106" t="s">
        <v>77</v>
      </c>
      <c r="I59" s="85"/>
      <c r="J59" s="61">
        <f>J86</f>
        <v>0</v>
      </c>
      <c r="L59" s="31"/>
      <c r="AU59" s="17" t="s">
        <v>106</v>
      </c>
    </row>
    <row r="60" spans="2:47" s="7" customFormat="1" ht="24.9" customHeight="1">
      <c r="B60" s="107"/>
      <c r="D60" s="108" t="s">
        <v>107</v>
      </c>
      <c r="E60" s="109"/>
      <c r="F60" s="109"/>
      <c r="G60" s="109"/>
      <c r="H60" s="109"/>
      <c r="I60" s="110"/>
      <c r="J60" s="111">
        <f>J87</f>
        <v>0</v>
      </c>
      <c r="L60" s="107"/>
    </row>
    <row r="61" spans="2:47" s="8" customFormat="1" ht="19.95" customHeight="1">
      <c r="B61" s="112"/>
      <c r="D61" s="113" t="s">
        <v>108</v>
      </c>
      <c r="E61" s="114"/>
      <c r="F61" s="114"/>
      <c r="G61" s="114"/>
      <c r="H61" s="114"/>
      <c r="I61" s="115"/>
      <c r="J61" s="116">
        <f>J88</f>
        <v>0</v>
      </c>
      <c r="L61" s="112"/>
    </row>
    <row r="62" spans="2:47" s="7" customFormat="1" ht="24.9" customHeight="1">
      <c r="B62" s="107"/>
      <c r="D62" s="108" t="s">
        <v>109</v>
      </c>
      <c r="E62" s="109"/>
      <c r="F62" s="109"/>
      <c r="G62" s="109"/>
      <c r="H62" s="109"/>
      <c r="I62" s="110"/>
      <c r="J62" s="111">
        <f>J105</f>
        <v>0</v>
      </c>
      <c r="L62" s="107"/>
    </row>
    <row r="63" spans="2:47" s="8" customFormat="1" ht="19.95" customHeight="1">
      <c r="B63" s="112"/>
      <c r="D63" s="113" t="s">
        <v>623</v>
      </c>
      <c r="E63" s="114"/>
      <c r="F63" s="114"/>
      <c r="G63" s="114"/>
      <c r="H63" s="114"/>
      <c r="I63" s="115"/>
      <c r="J63" s="116">
        <f>J106</f>
        <v>0</v>
      </c>
      <c r="L63" s="112"/>
    </row>
    <row r="64" spans="2:47" s="8" customFormat="1" ht="19.95" customHeight="1">
      <c r="B64" s="112"/>
      <c r="D64" s="113" t="s">
        <v>110</v>
      </c>
      <c r="E64" s="114"/>
      <c r="F64" s="114"/>
      <c r="G64" s="114"/>
      <c r="H64" s="114"/>
      <c r="I64" s="115"/>
      <c r="J64" s="116">
        <f>J251</f>
        <v>0</v>
      </c>
      <c r="L64" s="112"/>
    </row>
    <row r="65" spans="2:12" s="8" customFormat="1" ht="19.95" customHeight="1">
      <c r="B65" s="112"/>
      <c r="D65" s="113" t="s">
        <v>111</v>
      </c>
      <c r="E65" s="114"/>
      <c r="F65" s="114"/>
      <c r="G65" s="114"/>
      <c r="H65" s="114"/>
      <c r="I65" s="115"/>
      <c r="J65" s="116">
        <f>J293</f>
        <v>0</v>
      </c>
      <c r="L65" s="112"/>
    </row>
    <row r="66" spans="2:12" s="8" customFormat="1" ht="19.95" customHeight="1">
      <c r="B66" s="112"/>
      <c r="D66" s="113" t="s">
        <v>112</v>
      </c>
      <c r="E66" s="114"/>
      <c r="F66" s="114"/>
      <c r="G66" s="114"/>
      <c r="H66" s="114"/>
      <c r="I66" s="115"/>
      <c r="J66" s="116">
        <f>J850</f>
        <v>0</v>
      </c>
      <c r="L66" s="112"/>
    </row>
    <row r="67" spans="2:12" s="1" customFormat="1" ht="21.75" customHeight="1">
      <c r="B67" s="31"/>
      <c r="I67" s="85"/>
      <c r="L67" s="31"/>
    </row>
    <row r="68" spans="2:12" s="1" customFormat="1" ht="6.9" customHeight="1">
      <c r="B68" s="40"/>
      <c r="C68" s="41"/>
      <c r="D68" s="41"/>
      <c r="E68" s="41"/>
      <c r="F68" s="41"/>
      <c r="G68" s="41"/>
      <c r="H68" s="41"/>
      <c r="I68" s="101"/>
      <c r="J68" s="41"/>
      <c r="K68" s="41"/>
      <c r="L68" s="31"/>
    </row>
    <row r="72" spans="2:12" s="1" customFormat="1" ht="6.9" customHeight="1">
      <c r="B72" s="42"/>
      <c r="C72" s="43"/>
      <c r="D72" s="43"/>
      <c r="E72" s="43"/>
      <c r="F72" s="43"/>
      <c r="G72" s="43"/>
      <c r="H72" s="43"/>
      <c r="I72" s="102"/>
      <c r="J72" s="43"/>
      <c r="K72" s="43"/>
      <c r="L72" s="31"/>
    </row>
    <row r="73" spans="2:12" s="1" customFormat="1" ht="24.9" customHeight="1">
      <c r="B73" s="31"/>
      <c r="C73" s="21" t="s">
        <v>113</v>
      </c>
      <c r="I73" s="85"/>
      <c r="L73" s="31"/>
    </row>
    <row r="74" spans="2:12" s="1" customFormat="1" ht="6.9" customHeight="1">
      <c r="B74" s="31"/>
      <c r="I74" s="85"/>
      <c r="L74" s="31"/>
    </row>
    <row r="75" spans="2:12" s="1" customFormat="1" ht="12" customHeight="1">
      <c r="B75" s="31"/>
      <c r="C75" s="26" t="s">
        <v>17</v>
      </c>
      <c r="I75" s="85"/>
      <c r="L75" s="31"/>
    </row>
    <row r="76" spans="2:12" s="1" customFormat="1" ht="16.5" customHeight="1">
      <c r="B76" s="31"/>
      <c r="E76" s="320" t="str">
        <f>E7</f>
        <v>Výměna podlahové krytiny z pvc - nemocnice Rychnov nad Kněžnou, Náchod, Broumov</v>
      </c>
      <c r="F76" s="321"/>
      <c r="G76" s="321"/>
      <c r="H76" s="321"/>
      <c r="I76" s="85"/>
      <c r="L76" s="31"/>
    </row>
    <row r="77" spans="2:12" s="1" customFormat="1" ht="12" customHeight="1">
      <c r="B77" s="31"/>
      <c r="C77" s="26" t="s">
        <v>100</v>
      </c>
      <c r="I77" s="85"/>
      <c r="L77" s="31"/>
    </row>
    <row r="78" spans="2:12" s="1" customFormat="1" ht="16.5" customHeight="1">
      <c r="B78" s="31"/>
      <c r="E78" s="304" t="str">
        <f>E9</f>
        <v xml:space="preserve">4 - výměna podlahové krytiny z pvc - nemocnice Broumov </v>
      </c>
      <c r="F78" s="303"/>
      <c r="G78" s="303"/>
      <c r="H78" s="303"/>
      <c r="I78" s="85"/>
      <c r="L78" s="31"/>
    </row>
    <row r="79" spans="2:12" s="1" customFormat="1" ht="6.9" customHeight="1">
      <c r="B79" s="31"/>
      <c r="I79" s="85"/>
      <c r="L79" s="31"/>
    </row>
    <row r="80" spans="2:12" s="1" customFormat="1" ht="12" customHeight="1">
      <c r="B80" s="31"/>
      <c r="C80" s="26" t="s">
        <v>23</v>
      </c>
      <c r="F80" s="17" t="str">
        <f>F12</f>
        <v>Broumov</v>
      </c>
      <c r="I80" s="86" t="s">
        <v>25</v>
      </c>
      <c r="J80" s="47" t="str">
        <f>IF(J12="","",J12)</f>
        <v>19. 5. 2020</v>
      </c>
      <c r="L80" s="31"/>
    </row>
    <row r="81" spans="2:65" s="1" customFormat="1" ht="6.9" customHeight="1">
      <c r="B81" s="31"/>
      <c r="I81" s="85"/>
      <c r="L81" s="31"/>
    </row>
    <row r="82" spans="2:65" s="1" customFormat="1" ht="24.9" customHeight="1">
      <c r="B82" s="31"/>
      <c r="C82" s="26" t="s">
        <v>29</v>
      </c>
      <c r="F82" s="17" t="str">
        <f>E15</f>
        <v>Královéhradecký kraj, Pivovarské nám. 1245, HK</v>
      </c>
      <c r="I82" s="86" t="s">
        <v>37</v>
      </c>
      <c r="J82" s="29" t="str">
        <f>E21</f>
        <v xml:space="preserve">S atelier s.r.o., Palackého 920, 547 01 Náchod </v>
      </c>
      <c r="L82" s="31"/>
    </row>
    <row r="83" spans="2:65" s="1" customFormat="1" ht="24.9" customHeight="1">
      <c r="B83" s="31"/>
      <c r="C83" s="26" t="s">
        <v>35</v>
      </c>
      <c r="F83" s="17" t="str">
        <f>IF(E18="","",E18)</f>
        <v>Vyplň údaj</v>
      </c>
      <c r="I83" s="86" t="s">
        <v>42</v>
      </c>
      <c r="J83" s="29" t="str">
        <f>E24</f>
        <v xml:space="preserve">S atelier s.r.o., Palackého 920, 547 01 Náchod </v>
      </c>
      <c r="L83" s="31"/>
    </row>
    <row r="84" spans="2:65" s="1" customFormat="1" ht="10.35" customHeight="1">
      <c r="B84" s="31"/>
      <c r="I84" s="85"/>
      <c r="L84" s="31"/>
    </row>
    <row r="85" spans="2:65" s="9" customFormat="1" ht="29.25" customHeight="1">
      <c r="B85" s="117"/>
      <c r="C85" s="118" t="s">
        <v>114</v>
      </c>
      <c r="D85" s="119" t="s">
        <v>64</v>
      </c>
      <c r="E85" s="119" t="s">
        <v>60</v>
      </c>
      <c r="F85" s="119" t="s">
        <v>61</v>
      </c>
      <c r="G85" s="119" t="s">
        <v>115</v>
      </c>
      <c r="H85" s="119" t="s">
        <v>116</v>
      </c>
      <c r="I85" s="120" t="s">
        <v>117</v>
      </c>
      <c r="J85" s="119" t="s">
        <v>105</v>
      </c>
      <c r="K85" s="121" t="s">
        <v>118</v>
      </c>
      <c r="L85" s="117"/>
      <c r="M85" s="54" t="s">
        <v>3</v>
      </c>
      <c r="N85" s="55" t="s">
        <v>49</v>
      </c>
      <c r="O85" s="55" t="s">
        <v>119</v>
      </c>
      <c r="P85" s="55" t="s">
        <v>120</v>
      </c>
      <c r="Q85" s="55" t="s">
        <v>121</v>
      </c>
      <c r="R85" s="55" t="s">
        <v>122</v>
      </c>
      <c r="S85" s="55" t="s">
        <v>123</v>
      </c>
      <c r="T85" s="56" t="s">
        <v>124</v>
      </c>
    </row>
    <row r="86" spans="2:65" s="1" customFormat="1" ht="22.95" customHeight="1">
      <c r="B86" s="31"/>
      <c r="C86" s="59" t="s">
        <v>125</v>
      </c>
      <c r="I86" s="85"/>
      <c r="J86" s="122">
        <f>BK86</f>
        <v>0</v>
      </c>
      <c r="L86" s="31"/>
      <c r="M86" s="57"/>
      <c r="N86" s="48"/>
      <c r="O86" s="48"/>
      <c r="P86" s="123">
        <f>P87+P105</f>
        <v>0</v>
      </c>
      <c r="Q86" s="48"/>
      <c r="R86" s="123">
        <f>R87+R105</f>
        <v>2.9041732999999996</v>
      </c>
      <c r="S86" s="48"/>
      <c r="T86" s="124">
        <f>T87+T105</f>
        <v>0.94928053999999995</v>
      </c>
      <c r="AT86" s="17" t="s">
        <v>78</v>
      </c>
      <c r="AU86" s="17" t="s">
        <v>106</v>
      </c>
      <c r="BK86" s="125">
        <f>BK87+BK105</f>
        <v>0</v>
      </c>
    </row>
    <row r="87" spans="2:65" s="10" customFormat="1" ht="25.95" customHeight="1">
      <c r="B87" s="126"/>
      <c r="D87" s="127" t="s">
        <v>78</v>
      </c>
      <c r="E87" s="128" t="s">
        <v>126</v>
      </c>
      <c r="F87" s="128" t="s">
        <v>127</v>
      </c>
      <c r="I87" s="129"/>
      <c r="J87" s="130">
        <f>BK87</f>
        <v>0</v>
      </c>
      <c r="L87" s="126"/>
      <c r="M87" s="131"/>
      <c r="N87" s="132"/>
      <c r="O87" s="132"/>
      <c r="P87" s="133">
        <f>P88</f>
        <v>0</v>
      </c>
      <c r="Q87" s="132"/>
      <c r="R87" s="133">
        <f>R88</f>
        <v>0</v>
      </c>
      <c r="S87" s="132"/>
      <c r="T87" s="134">
        <f>T88</f>
        <v>0</v>
      </c>
      <c r="AR87" s="127" t="s">
        <v>22</v>
      </c>
      <c r="AT87" s="135" t="s">
        <v>78</v>
      </c>
      <c r="AU87" s="135" t="s">
        <v>79</v>
      </c>
      <c r="AY87" s="127" t="s">
        <v>128</v>
      </c>
      <c r="BK87" s="136">
        <f>BK88</f>
        <v>0</v>
      </c>
    </row>
    <row r="88" spans="2:65" s="10" customFormat="1" ht="22.95" customHeight="1">
      <c r="B88" s="126"/>
      <c r="D88" s="127" t="s">
        <v>78</v>
      </c>
      <c r="E88" s="137" t="s">
        <v>129</v>
      </c>
      <c r="F88" s="137" t="s">
        <v>130</v>
      </c>
      <c r="I88" s="129"/>
      <c r="J88" s="138">
        <f>BK88</f>
        <v>0</v>
      </c>
      <c r="L88" s="126"/>
      <c r="M88" s="131"/>
      <c r="N88" s="132"/>
      <c r="O88" s="132"/>
      <c r="P88" s="133">
        <f>SUM(P89:P104)</f>
        <v>0</v>
      </c>
      <c r="Q88" s="132"/>
      <c r="R88" s="133">
        <f>SUM(R89:R104)</f>
        <v>0</v>
      </c>
      <c r="S88" s="132"/>
      <c r="T88" s="134">
        <f>SUM(T89:T104)</f>
        <v>0</v>
      </c>
      <c r="AR88" s="127" t="s">
        <v>22</v>
      </c>
      <c r="AT88" s="135" t="s">
        <v>78</v>
      </c>
      <c r="AU88" s="135" t="s">
        <v>22</v>
      </c>
      <c r="AY88" s="127" t="s">
        <v>128</v>
      </c>
      <c r="BK88" s="136">
        <f>SUM(BK89:BK104)</f>
        <v>0</v>
      </c>
    </row>
    <row r="89" spans="2:65" s="1" customFormat="1" ht="22.5" customHeight="1">
      <c r="B89" s="139"/>
      <c r="C89" s="140" t="s">
        <v>22</v>
      </c>
      <c r="D89" s="140" t="s">
        <v>131</v>
      </c>
      <c r="E89" s="141" t="s">
        <v>132</v>
      </c>
      <c r="F89" s="142" t="s">
        <v>133</v>
      </c>
      <c r="G89" s="143" t="s">
        <v>134</v>
      </c>
      <c r="H89" s="144">
        <v>0.94899999999999995</v>
      </c>
      <c r="I89" s="145"/>
      <c r="J89" s="146">
        <f>ROUND(I89*H89,2)</f>
        <v>0</v>
      </c>
      <c r="K89" s="142" t="s">
        <v>135</v>
      </c>
      <c r="L89" s="31"/>
      <c r="M89" s="147" t="s">
        <v>3</v>
      </c>
      <c r="N89" s="148" t="s">
        <v>50</v>
      </c>
      <c r="O89" s="50"/>
      <c r="P89" s="149">
        <f>O89*H89</f>
        <v>0</v>
      </c>
      <c r="Q89" s="149">
        <v>0</v>
      </c>
      <c r="R89" s="149">
        <f>Q89*H89</f>
        <v>0</v>
      </c>
      <c r="S89" s="149">
        <v>0</v>
      </c>
      <c r="T89" s="150">
        <f>S89*H89</f>
        <v>0</v>
      </c>
      <c r="AR89" s="17" t="s">
        <v>93</v>
      </c>
      <c r="AT89" s="17" t="s">
        <v>131</v>
      </c>
      <c r="AU89" s="17" t="s">
        <v>87</v>
      </c>
      <c r="AY89" s="17" t="s">
        <v>128</v>
      </c>
      <c r="BE89" s="151">
        <f>IF(N89="základní",J89,0)</f>
        <v>0</v>
      </c>
      <c r="BF89" s="151">
        <f>IF(N89="snížená",J89,0)</f>
        <v>0</v>
      </c>
      <c r="BG89" s="151">
        <f>IF(N89="zákl. přenesená",J89,0)</f>
        <v>0</v>
      </c>
      <c r="BH89" s="151">
        <f>IF(N89="sníž. přenesená",J89,0)</f>
        <v>0</v>
      </c>
      <c r="BI89" s="151">
        <f>IF(N89="nulová",J89,0)</f>
        <v>0</v>
      </c>
      <c r="BJ89" s="17" t="s">
        <v>22</v>
      </c>
      <c r="BK89" s="151">
        <f>ROUND(I89*H89,2)</f>
        <v>0</v>
      </c>
      <c r="BL89" s="17" t="s">
        <v>93</v>
      </c>
      <c r="BM89" s="17" t="s">
        <v>624</v>
      </c>
    </row>
    <row r="90" spans="2:65" s="1" customFormat="1" ht="105.6">
      <c r="B90" s="31"/>
      <c r="D90" s="152" t="s">
        <v>137</v>
      </c>
      <c r="F90" s="153" t="s">
        <v>138</v>
      </c>
      <c r="I90" s="85"/>
      <c r="L90" s="31"/>
      <c r="M90" s="154"/>
      <c r="N90" s="50"/>
      <c r="O90" s="50"/>
      <c r="P90" s="50"/>
      <c r="Q90" s="50"/>
      <c r="R90" s="50"/>
      <c r="S90" s="50"/>
      <c r="T90" s="51"/>
      <c r="AT90" s="17" t="s">
        <v>137</v>
      </c>
      <c r="AU90" s="17" t="s">
        <v>87</v>
      </c>
    </row>
    <row r="91" spans="2:65" s="1" customFormat="1" ht="22.5" customHeight="1">
      <c r="B91" s="139"/>
      <c r="C91" s="140" t="s">
        <v>87</v>
      </c>
      <c r="D91" s="140" t="s">
        <v>131</v>
      </c>
      <c r="E91" s="141" t="s">
        <v>139</v>
      </c>
      <c r="F91" s="142" t="s">
        <v>140</v>
      </c>
      <c r="G91" s="143" t="s">
        <v>134</v>
      </c>
      <c r="H91" s="144">
        <v>3.2349999999999999</v>
      </c>
      <c r="I91" s="145"/>
      <c r="J91" s="146">
        <f>ROUND(I91*H91,2)</f>
        <v>0</v>
      </c>
      <c r="K91" s="142" t="s">
        <v>135</v>
      </c>
      <c r="L91" s="31"/>
      <c r="M91" s="147" t="s">
        <v>3</v>
      </c>
      <c r="N91" s="148" t="s">
        <v>50</v>
      </c>
      <c r="O91" s="50"/>
      <c r="P91" s="149">
        <f>O91*H91</f>
        <v>0</v>
      </c>
      <c r="Q91" s="149">
        <v>0</v>
      </c>
      <c r="R91" s="149">
        <f>Q91*H91</f>
        <v>0</v>
      </c>
      <c r="S91" s="149">
        <v>0</v>
      </c>
      <c r="T91" s="150">
        <f>S91*H91</f>
        <v>0</v>
      </c>
      <c r="AR91" s="17" t="s">
        <v>93</v>
      </c>
      <c r="AT91" s="17" t="s">
        <v>131</v>
      </c>
      <c r="AU91" s="17" t="s">
        <v>87</v>
      </c>
      <c r="AY91" s="17" t="s">
        <v>128</v>
      </c>
      <c r="BE91" s="151">
        <f>IF(N91="základní",J91,0)</f>
        <v>0</v>
      </c>
      <c r="BF91" s="151">
        <f>IF(N91="snížená",J91,0)</f>
        <v>0</v>
      </c>
      <c r="BG91" s="151">
        <f>IF(N91="zákl. přenesená",J91,0)</f>
        <v>0</v>
      </c>
      <c r="BH91" s="151">
        <f>IF(N91="sníž. přenesená",J91,0)</f>
        <v>0</v>
      </c>
      <c r="BI91" s="151">
        <f>IF(N91="nulová",J91,0)</f>
        <v>0</v>
      </c>
      <c r="BJ91" s="17" t="s">
        <v>22</v>
      </c>
      <c r="BK91" s="151">
        <f>ROUND(I91*H91,2)</f>
        <v>0</v>
      </c>
      <c r="BL91" s="17" t="s">
        <v>93</v>
      </c>
      <c r="BM91" s="17" t="s">
        <v>625</v>
      </c>
    </row>
    <row r="92" spans="2:65" s="1" customFormat="1" ht="105.6">
      <c r="B92" s="31"/>
      <c r="D92" s="152" t="s">
        <v>137</v>
      </c>
      <c r="F92" s="153" t="s">
        <v>138</v>
      </c>
      <c r="I92" s="85"/>
      <c r="L92" s="31"/>
      <c r="M92" s="154"/>
      <c r="N92" s="50"/>
      <c r="O92" s="50"/>
      <c r="P92" s="50"/>
      <c r="Q92" s="50"/>
      <c r="R92" s="50"/>
      <c r="S92" s="50"/>
      <c r="T92" s="51"/>
      <c r="AT92" s="17" t="s">
        <v>137</v>
      </c>
      <c r="AU92" s="17" t="s">
        <v>87</v>
      </c>
    </row>
    <row r="93" spans="2:65" s="11" customFormat="1">
      <c r="B93" s="155"/>
      <c r="D93" s="152" t="s">
        <v>142</v>
      </c>
      <c r="E93" s="156" t="s">
        <v>3</v>
      </c>
      <c r="F93" s="157" t="s">
        <v>143</v>
      </c>
      <c r="H93" s="156" t="s">
        <v>3</v>
      </c>
      <c r="I93" s="158"/>
      <c r="L93" s="155"/>
      <c r="M93" s="159"/>
      <c r="N93" s="160"/>
      <c r="O93" s="160"/>
      <c r="P93" s="160"/>
      <c r="Q93" s="160"/>
      <c r="R93" s="160"/>
      <c r="S93" s="160"/>
      <c r="T93" s="161"/>
      <c r="AT93" s="156" t="s">
        <v>142</v>
      </c>
      <c r="AU93" s="156" t="s">
        <v>87</v>
      </c>
      <c r="AV93" s="11" t="s">
        <v>22</v>
      </c>
      <c r="AW93" s="11" t="s">
        <v>41</v>
      </c>
      <c r="AX93" s="11" t="s">
        <v>79</v>
      </c>
      <c r="AY93" s="156" t="s">
        <v>128</v>
      </c>
    </row>
    <row r="94" spans="2:65" s="12" customFormat="1">
      <c r="B94" s="162"/>
      <c r="D94" s="152" t="s">
        <v>142</v>
      </c>
      <c r="E94" s="163" t="s">
        <v>3</v>
      </c>
      <c r="F94" s="164" t="s">
        <v>626</v>
      </c>
      <c r="H94" s="165">
        <v>3.2349999999999999</v>
      </c>
      <c r="I94" s="166"/>
      <c r="L94" s="162"/>
      <c r="M94" s="167"/>
      <c r="N94" s="168"/>
      <c r="O94" s="168"/>
      <c r="P94" s="168"/>
      <c r="Q94" s="168"/>
      <c r="R94" s="168"/>
      <c r="S94" s="168"/>
      <c r="T94" s="169"/>
      <c r="AT94" s="163" t="s">
        <v>142</v>
      </c>
      <c r="AU94" s="163" t="s">
        <v>87</v>
      </c>
      <c r="AV94" s="12" t="s">
        <v>87</v>
      </c>
      <c r="AW94" s="12" t="s">
        <v>41</v>
      </c>
      <c r="AX94" s="12" t="s">
        <v>79</v>
      </c>
      <c r="AY94" s="163" t="s">
        <v>128</v>
      </c>
    </row>
    <row r="95" spans="2:65" s="13" customFormat="1">
      <c r="B95" s="170"/>
      <c r="D95" s="152" t="s">
        <v>142</v>
      </c>
      <c r="E95" s="171" t="s">
        <v>3</v>
      </c>
      <c r="F95" s="172" t="s">
        <v>145</v>
      </c>
      <c r="H95" s="173">
        <v>3.2349999999999999</v>
      </c>
      <c r="I95" s="174"/>
      <c r="L95" s="170"/>
      <c r="M95" s="175"/>
      <c r="N95" s="176"/>
      <c r="O95" s="176"/>
      <c r="P95" s="176"/>
      <c r="Q95" s="176"/>
      <c r="R95" s="176"/>
      <c r="S95" s="176"/>
      <c r="T95" s="177"/>
      <c r="AT95" s="171" t="s">
        <v>142</v>
      </c>
      <c r="AU95" s="171" t="s">
        <v>87</v>
      </c>
      <c r="AV95" s="13" t="s">
        <v>93</v>
      </c>
      <c r="AW95" s="13" t="s">
        <v>41</v>
      </c>
      <c r="AX95" s="13" t="s">
        <v>22</v>
      </c>
      <c r="AY95" s="171" t="s">
        <v>128</v>
      </c>
    </row>
    <row r="96" spans="2:65" s="1" customFormat="1" ht="16.5" customHeight="1">
      <c r="B96" s="139"/>
      <c r="C96" s="140" t="s">
        <v>90</v>
      </c>
      <c r="D96" s="140" t="s">
        <v>131</v>
      </c>
      <c r="E96" s="141" t="s">
        <v>146</v>
      </c>
      <c r="F96" s="142" t="s">
        <v>147</v>
      </c>
      <c r="G96" s="143" t="s">
        <v>134</v>
      </c>
      <c r="H96" s="144">
        <v>0.94899999999999995</v>
      </c>
      <c r="I96" s="145"/>
      <c r="J96" s="146">
        <f>ROUND(I96*H96,2)</f>
        <v>0</v>
      </c>
      <c r="K96" s="142" t="s">
        <v>135</v>
      </c>
      <c r="L96" s="31"/>
      <c r="M96" s="147" t="s">
        <v>3</v>
      </c>
      <c r="N96" s="148" t="s">
        <v>50</v>
      </c>
      <c r="O96" s="50"/>
      <c r="P96" s="149">
        <f>O96*H96</f>
        <v>0</v>
      </c>
      <c r="Q96" s="149">
        <v>0</v>
      </c>
      <c r="R96" s="149">
        <f>Q96*H96</f>
        <v>0</v>
      </c>
      <c r="S96" s="149">
        <v>0</v>
      </c>
      <c r="T96" s="150">
        <f>S96*H96</f>
        <v>0</v>
      </c>
      <c r="AR96" s="17" t="s">
        <v>93</v>
      </c>
      <c r="AT96" s="17" t="s">
        <v>131</v>
      </c>
      <c r="AU96" s="17" t="s">
        <v>87</v>
      </c>
      <c r="AY96" s="17" t="s">
        <v>128</v>
      </c>
      <c r="BE96" s="151">
        <f>IF(N96="základní",J96,0)</f>
        <v>0</v>
      </c>
      <c r="BF96" s="151">
        <f>IF(N96="snížená",J96,0)</f>
        <v>0</v>
      </c>
      <c r="BG96" s="151">
        <f>IF(N96="zákl. přenesená",J96,0)</f>
        <v>0</v>
      </c>
      <c r="BH96" s="151">
        <f>IF(N96="sníž. přenesená",J96,0)</f>
        <v>0</v>
      </c>
      <c r="BI96" s="151">
        <f>IF(N96="nulová",J96,0)</f>
        <v>0</v>
      </c>
      <c r="BJ96" s="17" t="s">
        <v>22</v>
      </c>
      <c r="BK96" s="151">
        <f>ROUND(I96*H96,2)</f>
        <v>0</v>
      </c>
      <c r="BL96" s="17" t="s">
        <v>93</v>
      </c>
      <c r="BM96" s="17" t="s">
        <v>627</v>
      </c>
    </row>
    <row r="97" spans="2:65" s="1" customFormat="1" ht="76.8">
      <c r="B97" s="31"/>
      <c r="D97" s="152" t="s">
        <v>137</v>
      </c>
      <c r="F97" s="153" t="s">
        <v>149</v>
      </c>
      <c r="I97" s="85"/>
      <c r="L97" s="31"/>
      <c r="M97" s="154"/>
      <c r="N97" s="50"/>
      <c r="O97" s="50"/>
      <c r="P97" s="50"/>
      <c r="Q97" s="50"/>
      <c r="R97" s="50"/>
      <c r="S97" s="50"/>
      <c r="T97" s="51"/>
      <c r="AT97" s="17" t="s">
        <v>137</v>
      </c>
      <c r="AU97" s="17" t="s">
        <v>87</v>
      </c>
    </row>
    <row r="98" spans="2:65" s="1" customFormat="1" ht="16.5" customHeight="1">
      <c r="B98" s="139"/>
      <c r="C98" s="140" t="s">
        <v>93</v>
      </c>
      <c r="D98" s="140" t="s">
        <v>131</v>
      </c>
      <c r="E98" s="141" t="s">
        <v>150</v>
      </c>
      <c r="F98" s="142" t="s">
        <v>151</v>
      </c>
      <c r="G98" s="143" t="s">
        <v>134</v>
      </c>
      <c r="H98" s="144">
        <v>22.645</v>
      </c>
      <c r="I98" s="145"/>
      <c r="J98" s="146">
        <f>ROUND(I98*H98,2)</f>
        <v>0</v>
      </c>
      <c r="K98" s="142" t="s">
        <v>135</v>
      </c>
      <c r="L98" s="31"/>
      <c r="M98" s="147" t="s">
        <v>3</v>
      </c>
      <c r="N98" s="148" t="s">
        <v>50</v>
      </c>
      <c r="O98" s="50"/>
      <c r="P98" s="149">
        <f>O98*H98</f>
        <v>0</v>
      </c>
      <c r="Q98" s="149">
        <v>0</v>
      </c>
      <c r="R98" s="149">
        <f>Q98*H98</f>
        <v>0</v>
      </c>
      <c r="S98" s="149">
        <v>0</v>
      </c>
      <c r="T98" s="150">
        <f>S98*H98</f>
        <v>0</v>
      </c>
      <c r="AR98" s="17" t="s">
        <v>93</v>
      </c>
      <c r="AT98" s="17" t="s">
        <v>131</v>
      </c>
      <c r="AU98" s="17" t="s">
        <v>87</v>
      </c>
      <c r="AY98" s="17" t="s">
        <v>128</v>
      </c>
      <c r="BE98" s="151">
        <f>IF(N98="základní",J98,0)</f>
        <v>0</v>
      </c>
      <c r="BF98" s="151">
        <f>IF(N98="snížená",J98,0)</f>
        <v>0</v>
      </c>
      <c r="BG98" s="151">
        <f>IF(N98="zákl. přenesená",J98,0)</f>
        <v>0</v>
      </c>
      <c r="BH98" s="151">
        <f>IF(N98="sníž. přenesená",J98,0)</f>
        <v>0</v>
      </c>
      <c r="BI98" s="151">
        <f>IF(N98="nulová",J98,0)</f>
        <v>0</v>
      </c>
      <c r="BJ98" s="17" t="s">
        <v>22</v>
      </c>
      <c r="BK98" s="151">
        <f>ROUND(I98*H98,2)</f>
        <v>0</v>
      </c>
      <c r="BL98" s="17" t="s">
        <v>93</v>
      </c>
      <c r="BM98" s="17" t="s">
        <v>628</v>
      </c>
    </row>
    <row r="99" spans="2:65" s="1" customFormat="1" ht="67.2">
      <c r="B99" s="31"/>
      <c r="D99" s="152" t="s">
        <v>137</v>
      </c>
      <c r="F99" s="153" t="s">
        <v>153</v>
      </c>
      <c r="I99" s="85"/>
      <c r="L99" s="31"/>
      <c r="M99" s="154"/>
      <c r="N99" s="50"/>
      <c r="O99" s="50"/>
      <c r="P99" s="50"/>
      <c r="Q99" s="50"/>
      <c r="R99" s="50"/>
      <c r="S99" s="50"/>
      <c r="T99" s="51"/>
      <c r="AT99" s="17" t="s">
        <v>137</v>
      </c>
      <c r="AU99" s="17" t="s">
        <v>87</v>
      </c>
    </row>
    <row r="100" spans="2:65" s="11" customFormat="1">
      <c r="B100" s="155"/>
      <c r="D100" s="152" t="s">
        <v>142</v>
      </c>
      <c r="E100" s="156" t="s">
        <v>3</v>
      </c>
      <c r="F100" s="157" t="s">
        <v>629</v>
      </c>
      <c r="H100" s="156" t="s">
        <v>3</v>
      </c>
      <c r="I100" s="158"/>
      <c r="L100" s="155"/>
      <c r="M100" s="159"/>
      <c r="N100" s="160"/>
      <c r="O100" s="160"/>
      <c r="P100" s="160"/>
      <c r="Q100" s="160"/>
      <c r="R100" s="160"/>
      <c r="S100" s="160"/>
      <c r="T100" s="161"/>
      <c r="AT100" s="156" t="s">
        <v>142</v>
      </c>
      <c r="AU100" s="156" t="s">
        <v>87</v>
      </c>
      <c r="AV100" s="11" t="s">
        <v>22</v>
      </c>
      <c r="AW100" s="11" t="s">
        <v>41</v>
      </c>
      <c r="AX100" s="11" t="s">
        <v>79</v>
      </c>
      <c r="AY100" s="156" t="s">
        <v>128</v>
      </c>
    </row>
    <row r="101" spans="2:65" s="12" customFormat="1">
      <c r="B101" s="162"/>
      <c r="D101" s="152" t="s">
        <v>142</v>
      </c>
      <c r="E101" s="163" t="s">
        <v>3</v>
      </c>
      <c r="F101" s="164" t="s">
        <v>630</v>
      </c>
      <c r="H101" s="165">
        <v>22.645</v>
      </c>
      <c r="I101" s="166"/>
      <c r="L101" s="162"/>
      <c r="M101" s="167"/>
      <c r="N101" s="168"/>
      <c r="O101" s="168"/>
      <c r="P101" s="168"/>
      <c r="Q101" s="168"/>
      <c r="R101" s="168"/>
      <c r="S101" s="168"/>
      <c r="T101" s="169"/>
      <c r="AT101" s="163" t="s">
        <v>142</v>
      </c>
      <c r="AU101" s="163" t="s">
        <v>87</v>
      </c>
      <c r="AV101" s="12" t="s">
        <v>87</v>
      </c>
      <c r="AW101" s="12" t="s">
        <v>41</v>
      </c>
      <c r="AX101" s="12" t="s">
        <v>79</v>
      </c>
      <c r="AY101" s="163" t="s">
        <v>128</v>
      </c>
    </row>
    <row r="102" spans="2:65" s="13" customFormat="1">
      <c r="B102" s="170"/>
      <c r="D102" s="152" t="s">
        <v>142</v>
      </c>
      <c r="E102" s="171" t="s">
        <v>3</v>
      </c>
      <c r="F102" s="172" t="s">
        <v>145</v>
      </c>
      <c r="H102" s="173">
        <v>22.645</v>
      </c>
      <c r="I102" s="174"/>
      <c r="L102" s="170"/>
      <c r="M102" s="175"/>
      <c r="N102" s="176"/>
      <c r="O102" s="176"/>
      <c r="P102" s="176"/>
      <c r="Q102" s="176"/>
      <c r="R102" s="176"/>
      <c r="S102" s="176"/>
      <c r="T102" s="177"/>
      <c r="AT102" s="171" t="s">
        <v>142</v>
      </c>
      <c r="AU102" s="171" t="s">
        <v>87</v>
      </c>
      <c r="AV102" s="13" t="s">
        <v>93</v>
      </c>
      <c r="AW102" s="13" t="s">
        <v>41</v>
      </c>
      <c r="AX102" s="13" t="s">
        <v>22</v>
      </c>
      <c r="AY102" s="171" t="s">
        <v>128</v>
      </c>
    </row>
    <row r="103" spans="2:65" s="1" customFormat="1" ht="22.5" customHeight="1">
      <c r="B103" s="139"/>
      <c r="C103" s="140" t="s">
        <v>96</v>
      </c>
      <c r="D103" s="140" t="s">
        <v>131</v>
      </c>
      <c r="E103" s="141" t="s">
        <v>156</v>
      </c>
      <c r="F103" s="142" t="s">
        <v>157</v>
      </c>
      <c r="G103" s="143" t="s">
        <v>134</v>
      </c>
      <c r="H103" s="144">
        <v>0.64700000000000002</v>
      </c>
      <c r="I103" s="145"/>
      <c r="J103" s="146">
        <f>ROUND(I103*H103,2)</f>
        <v>0</v>
      </c>
      <c r="K103" s="142" t="s">
        <v>135</v>
      </c>
      <c r="L103" s="31"/>
      <c r="M103" s="147" t="s">
        <v>3</v>
      </c>
      <c r="N103" s="148" t="s">
        <v>50</v>
      </c>
      <c r="O103" s="50"/>
      <c r="P103" s="149">
        <f>O103*H103</f>
        <v>0</v>
      </c>
      <c r="Q103" s="149">
        <v>0</v>
      </c>
      <c r="R103" s="149">
        <f>Q103*H103</f>
        <v>0</v>
      </c>
      <c r="S103" s="149">
        <v>0</v>
      </c>
      <c r="T103" s="150">
        <f>S103*H103</f>
        <v>0</v>
      </c>
      <c r="AR103" s="17" t="s">
        <v>93</v>
      </c>
      <c r="AT103" s="17" t="s">
        <v>131</v>
      </c>
      <c r="AU103" s="17" t="s">
        <v>87</v>
      </c>
      <c r="AY103" s="17" t="s">
        <v>128</v>
      </c>
      <c r="BE103" s="151">
        <f>IF(N103="základní",J103,0)</f>
        <v>0</v>
      </c>
      <c r="BF103" s="151">
        <f>IF(N103="snížená",J103,0)</f>
        <v>0</v>
      </c>
      <c r="BG103" s="151">
        <f>IF(N103="zákl. přenesená",J103,0)</f>
        <v>0</v>
      </c>
      <c r="BH103" s="151">
        <f>IF(N103="sníž. přenesená",J103,0)</f>
        <v>0</v>
      </c>
      <c r="BI103" s="151">
        <f>IF(N103="nulová",J103,0)</f>
        <v>0</v>
      </c>
      <c r="BJ103" s="17" t="s">
        <v>22</v>
      </c>
      <c r="BK103" s="151">
        <f>ROUND(I103*H103,2)</f>
        <v>0</v>
      </c>
      <c r="BL103" s="17" t="s">
        <v>93</v>
      </c>
      <c r="BM103" s="17" t="s">
        <v>631</v>
      </c>
    </row>
    <row r="104" spans="2:65" s="1" customFormat="1" ht="67.2">
      <c r="B104" s="31"/>
      <c r="D104" s="152" t="s">
        <v>137</v>
      </c>
      <c r="F104" s="153" t="s">
        <v>159</v>
      </c>
      <c r="I104" s="85"/>
      <c r="L104" s="31"/>
      <c r="M104" s="154"/>
      <c r="N104" s="50"/>
      <c r="O104" s="50"/>
      <c r="P104" s="50"/>
      <c r="Q104" s="50"/>
      <c r="R104" s="50"/>
      <c r="S104" s="50"/>
      <c r="T104" s="51"/>
      <c r="AT104" s="17" t="s">
        <v>137</v>
      </c>
      <c r="AU104" s="17" t="s">
        <v>87</v>
      </c>
    </row>
    <row r="105" spans="2:65" s="10" customFormat="1" ht="25.95" customHeight="1">
      <c r="B105" s="126"/>
      <c r="D105" s="127" t="s">
        <v>78</v>
      </c>
      <c r="E105" s="128" t="s">
        <v>160</v>
      </c>
      <c r="F105" s="128" t="s">
        <v>161</v>
      </c>
      <c r="I105" s="129"/>
      <c r="J105" s="130">
        <f>BK105</f>
        <v>0</v>
      </c>
      <c r="L105" s="126"/>
      <c r="M105" s="131"/>
      <c r="N105" s="132"/>
      <c r="O105" s="132"/>
      <c r="P105" s="133">
        <f>P106+P251+P293+P850</f>
        <v>0</v>
      </c>
      <c r="Q105" s="132"/>
      <c r="R105" s="133">
        <f>R106+R251+R293+R850</f>
        <v>2.9041732999999996</v>
      </c>
      <c r="S105" s="132"/>
      <c r="T105" s="134">
        <f>T106+T251+T293+T850</f>
        <v>0.94928053999999995</v>
      </c>
      <c r="AR105" s="127" t="s">
        <v>87</v>
      </c>
      <c r="AT105" s="135" t="s">
        <v>78</v>
      </c>
      <c r="AU105" s="135" t="s">
        <v>79</v>
      </c>
      <c r="AY105" s="127" t="s">
        <v>128</v>
      </c>
      <c r="BK105" s="136">
        <f>BK106+BK251+BK293+BK850</f>
        <v>0</v>
      </c>
    </row>
    <row r="106" spans="2:65" s="10" customFormat="1" ht="22.95" customHeight="1">
      <c r="B106" s="126"/>
      <c r="D106" s="127" t="s">
        <v>78</v>
      </c>
      <c r="E106" s="137" t="s">
        <v>632</v>
      </c>
      <c r="F106" s="137" t="s">
        <v>633</v>
      </c>
      <c r="I106" s="129"/>
      <c r="J106" s="138">
        <f>BK106</f>
        <v>0</v>
      </c>
      <c r="L106" s="126"/>
      <c r="M106" s="131"/>
      <c r="N106" s="132"/>
      <c r="O106" s="132"/>
      <c r="P106" s="133">
        <f>SUM(P107:P250)</f>
        <v>0</v>
      </c>
      <c r="Q106" s="132"/>
      <c r="R106" s="133">
        <f>SUM(R107:R250)</f>
        <v>3.5699999999999996E-2</v>
      </c>
      <c r="S106" s="132"/>
      <c r="T106" s="134">
        <f>SUM(T107:T250)</f>
        <v>0.30180303999999997</v>
      </c>
      <c r="AR106" s="127" t="s">
        <v>87</v>
      </c>
      <c r="AT106" s="135" t="s">
        <v>78</v>
      </c>
      <c r="AU106" s="135" t="s">
        <v>22</v>
      </c>
      <c r="AY106" s="127" t="s">
        <v>128</v>
      </c>
      <c r="BK106" s="136">
        <f>SUM(BK107:BK250)</f>
        <v>0</v>
      </c>
    </row>
    <row r="107" spans="2:65" s="1" customFormat="1" ht="16.5" customHeight="1">
      <c r="B107" s="139"/>
      <c r="C107" s="140" t="s">
        <v>164</v>
      </c>
      <c r="D107" s="140" t="s">
        <v>131</v>
      </c>
      <c r="E107" s="141" t="s">
        <v>634</v>
      </c>
      <c r="F107" s="142" t="s">
        <v>635</v>
      </c>
      <c r="G107" s="143" t="s">
        <v>636</v>
      </c>
      <c r="H107" s="144">
        <v>16</v>
      </c>
      <c r="I107" s="145"/>
      <c r="J107" s="146">
        <f>ROUND(I107*H107,2)</f>
        <v>0</v>
      </c>
      <c r="K107" s="142" t="s">
        <v>3</v>
      </c>
      <c r="L107" s="31"/>
      <c r="M107" s="147" t="s">
        <v>3</v>
      </c>
      <c r="N107" s="148" t="s">
        <v>50</v>
      </c>
      <c r="O107" s="50"/>
      <c r="P107" s="149">
        <f>O107*H107</f>
        <v>0</v>
      </c>
      <c r="Q107" s="149">
        <v>0</v>
      </c>
      <c r="R107" s="149">
        <f>Q107*H107</f>
        <v>0</v>
      </c>
      <c r="S107" s="149">
        <v>0</v>
      </c>
      <c r="T107" s="150">
        <f>S107*H107</f>
        <v>0</v>
      </c>
      <c r="AR107" s="17" t="s">
        <v>168</v>
      </c>
      <c r="AT107" s="17" t="s">
        <v>131</v>
      </c>
      <c r="AU107" s="17" t="s">
        <v>87</v>
      </c>
      <c r="AY107" s="17" t="s">
        <v>128</v>
      </c>
      <c r="BE107" s="151">
        <f>IF(N107="základní",J107,0)</f>
        <v>0</v>
      </c>
      <c r="BF107" s="151">
        <f>IF(N107="snížená",J107,0)</f>
        <v>0</v>
      </c>
      <c r="BG107" s="151">
        <f>IF(N107="zákl. přenesená",J107,0)</f>
        <v>0</v>
      </c>
      <c r="BH107" s="151">
        <f>IF(N107="sníž. přenesená",J107,0)</f>
        <v>0</v>
      </c>
      <c r="BI107" s="151">
        <f>IF(N107="nulová",J107,0)</f>
        <v>0</v>
      </c>
      <c r="BJ107" s="17" t="s">
        <v>22</v>
      </c>
      <c r="BK107" s="151">
        <f>ROUND(I107*H107,2)</f>
        <v>0</v>
      </c>
      <c r="BL107" s="17" t="s">
        <v>168</v>
      </c>
      <c r="BM107" s="17" t="s">
        <v>637</v>
      </c>
    </row>
    <row r="108" spans="2:65" s="1" customFormat="1" ht="19.2">
      <c r="B108" s="31"/>
      <c r="D108" s="152" t="s">
        <v>216</v>
      </c>
      <c r="F108" s="153" t="s">
        <v>638</v>
      </c>
      <c r="I108" s="85"/>
      <c r="L108" s="31"/>
      <c r="M108" s="154"/>
      <c r="N108" s="50"/>
      <c r="O108" s="50"/>
      <c r="P108" s="50"/>
      <c r="Q108" s="50"/>
      <c r="R108" s="50"/>
      <c r="S108" s="50"/>
      <c r="T108" s="51"/>
      <c r="AT108" s="17" t="s">
        <v>216</v>
      </c>
      <c r="AU108" s="17" t="s">
        <v>87</v>
      </c>
    </row>
    <row r="109" spans="2:65" s="1" customFormat="1" ht="16.5" customHeight="1">
      <c r="B109" s="139"/>
      <c r="C109" s="140" t="s">
        <v>199</v>
      </c>
      <c r="D109" s="140" t="s">
        <v>131</v>
      </c>
      <c r="E109" s="141" t="s">
        <v>639</v>
      </c>
      <c r="F109" s="142" t="s">
        <v>640</v>
      </c>
      <c r="G109" s="143" t="s">
        <v>250</v>
      </c>
      <c r="H109" s="144">
        <v>62.356000000000002</v>
      </c>
      <c r="I109" s="145"/>
      <c r="J109" s="146">
        <f>ROUND(I109*H109,2)</f>
        <v>0</v>
      </c>
      <c r="K109" s="142" t="s">
        <v>135</v>
      </c>
      <c r="L109" s="31"/>
      <c r="M109" s="147" t="s">
        <v>3</v>
      </c>
      <c r="N109" s="148" t="s">
        <v>50</v>
      </c>
      <c r="O109" s="50"/>
      <c r="P109" s="149">
        <f>O109*H109</f>
        <v>0</v>
      </c>
      <c r="Q109" s="149">
        <v>0</v>
      </c>
      <c r="R109" s="149">
        <f>Q109*H109</f>
        <v>0</v>
      </c>
      <c r="S109" s="149">
        <v>4.8399999999999997E-3</v>
      </c>
      <c r="T109" s="150">
        <f>S109*H109</f>
        <v>0.30180303999999997</v>
      </c>
      <c r="AR109" s="17" t="s">
        <v>168</v>
      </c>
      <c r="AT109" s="17" t="s">
        <v>131</v>
      </c>
      <c r="AU109" s="17" t="s">
        <v>87</v>
      </c>
      <c r="AY109" s="17" t="s">
        <v>128</v>
      </c>
      <c r="BE109" s="151">
        <f>IF(N109="základní",J109,0)</f>
        <v>0</v>
      </c>
      <c r="BF109" s="151">
        <f>IF(N109="snížená",J109,0)</f>
        <v>0</v>
      </c>
      <c r="BG109" s="151">
        <f>IF(N109="zákl. přenesená",J109,0)</f>
        <v>0</v>
      </c>
      <c r="BH109" s="151">
        <f>IF(N109="sníž. přenesená",J109,0)</f>
        <v>0</v>
      </c>
      <c r="BI109" s="151">
        <f>IF(N109="nulová",J109,0)</f>
        <v>0</v>
      </c>
      <c r="BJ109" s="17" t="s">
        <v>22</v>
      </c>
      <c r="BK109" s="151">
        <f>ROUND(I109*H109,2)</f>
        <v>0</v>
      </c>
      <c r="BL109" s="17" t="s">
        <v>168</v>
      </c>
      <c r="BM109" s="17" t="s">
        <v>641</v>
      </c>
    </row>
    <row r="110" spans="2:65" s="11" customFormat="1">
      <c r="B110" s="155"/>
      <c r="D110" s="152" t="s">
        <v>142</v>
      </c>
      <c r="E110" s="156" t="s">
        <v>3</v>
      </c>
      <c r="F110" s="157" t="s">
        <v>642</v>
      </c>
      <c r="H110" s="156" t="s">
        <v>3</v>
      </c>
      <c r="I110" s="158"/>
      <c r="L110" s="155"/>
      <c r="M110" s="159"/>
      <c r="N110" s="160"/>
      <c r="O110" s="160"/>
      <c r="P110" s="160"/>
      <c r="Q110" s="160"/>
      <c r="R110" s="160"/>
      <c r="S110" s="160"/>
      <c r="T110" s="161"/>
      <c r="AT110" s="156" t="s">
        <v>142</v>
      </c>
      <c r="AU110" s="156" t="s">
        <v>87</v>
      </c>
      <c r="AV110" s="11" t="s">
        <v>22</v>
      </c>
      <c r="AW110" s="11" t="s">
        <v>41</v>
      </c>
      <c r="AX110" s="11" t="s">
        <v>79</v>
      </c>
      <c r="AY110" s="156" t="s">
        <v>128</v>
      </c>
    </row>
    <row r="111" spans="2:65" s="11" customFormat="1">
      <c r="B111" s="155"/>
      <c r="D111" s="152" t="s">
        <v>142</v>
      </c>
      <c r="E111" s="156" t="s">
        <v>3</v>
      </c>
      <c r="F111" s="157" t="s">
        <v>643</v>
      </c>
      <c r="H111" s="156" t="s">
        <v>3</v>
      </c>
      <c r="I111" s="158"/>
      <c r="L111" s="155"/>
      <c r="M111" s="159"/>
      <c r="N111" s="160"/>
      <c r="O111" s="160"/>
      <c r="P111" s="160"/>
      <c r="Q111" s="160"/>
      <c r="R111" s="160"/>
      <c r="S111" s="160"/>
      <c r="T111" s="161"/>
      <c r="AT111" s="156" t="s">
        <v>142</v>
      </c>
      <c r="AU111" s="156" t="s">
        <v>87</v>
      </c>
      <c r="AV111" s="11" t="s">
        <v>22</v>
      </c>
      <c r="AW111" s="11" t="s">
        <v>41</v>
      </c>
      <c r="AX111" s="11" t="s">
        <v>79</v>
      </c>
      <c r="AY111" s="156" t="s">
        <v>128</v>
      </c>
    </row>
    <row r="112" spans="2:65" s="12" customFormat="1">
      <c r="B112" s="162"/>
      <c r="D112" s="152" t="s">
        <v>142</v>
      </c>
      <c r="E112" s="163" t="s">
        <v>3</v>
      </c>
      <c r="F112" s="164" t="s">
        <v>644</v>
      </c>
      <c r="H112" s="165">
        <v>11.004</v>
      </c>
      <c r="I112" s="166"/>
      <c r="L112" s="162"/>
      <c r="M112" s="167"/>
      <c r="N112" s="168"/>
      <c r="O112" s="168"/>
      <c r="P112" s="168"/>
      <c r="Q112" s="168"/>
      <c r="R112" s="168"/>
      <c r="S112" s="168"/>
      <c r="T112" s="169"/>
      <c r="AT112" s="163" t="s">
        <v>142</v>
      </c>
      <c r="AU112" s="163" t="s">
        <v>87</v>
      </c>
      <c r="AV112" s="12" t="s">
        <v>87</v>
      </c>
      <c r="AW112" s="12" t="s">
        <v>41</v>
      </c>
      <c r="AX112" s="12" t="s">
        <v>79</v>
      </c>
      <c r="AY112" s="163" t="s">
        <v>128</v>
      </c>
    </row>
    <row r="113" spans="2:51" s="11" customFormat="1">
      <c r="B113" s="155"/>
      <c r="D113" s="152" t="s">
        <v>142</v>
      </c>
      <c r="E113" s="156" t="s">
        <v>3</v>
      </c>
      <c r="F113" s="157" t="s">
        <v>645</v>
      </c>
      <c r="H113" s="156" t="s">
        <v>3</v>
      </c>
      <c r="I113" s="158"/>
      <c r="L113" s="155"/>
      <c r="M113" s="159"/>
      <c r="N113" s="160"/>
      <c r="O113" s="160"/>
      <c r="P113" s="160"/>
      <c r="Q113" s="160"/>
      <c r="R113" s="160"/>
      <c r="S113" s="160"/>
      <c r="T113" s="161"/>
      <c r="AT113" s="156" t="s">
        <v>142</v>
      </c>
      <c r="AU113" s="156" t="s">
        <v>87</v>
      </c>
      <c r="AV113" s="11" t="s">
        <v>22</v>
      </c>
      <c r="AW113" s="11" t="s">
        <v>41</v>
      </c>
      <c r="AX113" s="11" t="s">
        <v>79</v>
      </c>
      <c r="AY113" s="156" t="s">
        <v>128</v>
      </c>
    </row>
    <row r="114" spans="2:51" s="12" customFormat="1">
      <c r="B114" s="162"/>
      <c r="D114" s="152" t="s">
        <v>142</v>
      </c>
      <c r="E114" s="163" t="s">
        <v>3</v>
      </c>
      <c r="F114" s="164" t="s">
        <v>646</v>
      </c>
      <c r="H114" s="165">
        <v>3.6680000000000001</v>
      </c>
      <c r="I114" s="166"/>
      <c r="L114" s="162"/>
      <c r="M114" s="167"/>
      <c r="N114" s="168"/>
      <c r="O114" s="168"/>
      <c r="P114" s="168"/>
      <c r="Q114" s="168"/>
      <c r="R114" s="168"/>
      <c r="S114" s="168"/>
      <c r="T114" s="169"/>
      <c r="AT114" s="163" t="s">
        <v>142</v>
      </c>
      <c r="AU114" s="163" t="s">
        <v>87</v>
      </c>
      <c r="AV114" s="12" t="s">
        <v>87</v>
      </c>
      <c r="AW114" s="12" t="s">
        <v>41</v>
      </c>
      <c r="AX114" s="12" t="s">
        <v>79</v>
      </c>
      <c r="AY114" s="163" t="s">
        <v>128</v>
      </c>
    </row>
    <row r="115" spans="2:51" s="11" customFormat="1">
      <c r="B115" s="155"/>
      <c r="D115" s="152" t="s">
        <v>142</v>
      </c>
      <c r="E115" s="156" t="s">
        <v>3</v>
      </c>
      <c r="F115" s="157" t="s">
        <v>647</v>
      </c>
      <c r="H115" s="156" t="s">
        <v>3</v>
      </c>
      <c r="I115" s="158"/>
      <c r="L115" s="155"/>
      <c r="M115" s="159"/>
      <c r="N115" s="160"/>
      <c r="O115" s="160"/>
      <c r="P115" s="160"/>
      <c r="Q115" s="160"/>
      <c r="R115" s="160"/>
      <c r="S115" s="160"/>
      <c r="T115" s="161"/>
      <c r="AT115" s="156" t="s">
        <v>142</v>
      </c>
      <c r="AU115" s="156" t="s">
        <v>87</v>
      </c>
      <c r="AV115" s="11" t="s">
        <v>22</v>
      </c>
      <c r="AW115" s="11" t="s">
        <v>41</v>
      </c>
      <c r="AX115" s="11" t="s">
        <v>79</v>
      </c>
      <c r="AY115" s="156" t="s">
        <v>128</v>
      </c>
    </row>
    <row r="116" spans="2:51" s="12" customFormat="1">
      <c r="B116" s="162"/>
      <c r="D116" s="152" t="s">
        <v>142</v>
      </c>
      <c r="E116" s="163" t="s">
        <v>3</v>
      </c>
      <c r="F116" s="164" t="s">
        <v>646</v>
      </c>
      <c r="H116" s="165">
        <v>3.6680000000000001</v>
      </c>
      <c r="I116" s="166"/>
      <c r="L116" s="162"/>
      <c r="M116" s="167"/>
      <c r="N116" s="168"/>
      <c r="O116" s="168"/>
      <c r="P116" s="168"/>
      <c r="Q116" s="168"/>
      <c r="R116" s="168"/>
      <c r="S116" s="168"/>
      <c r="T116" s="169"/>
      <c r="AT116" s="163" t="s">
        <v>142</v>
      </c>
      <c r="AU116" s="163" t="s">
        <v>87</v>
      </c>
      <c r="AV116" s="12" t="s">
        <v>87</v>
      </c>
      <c r="AW116" s="12" t="s">
        <v>41</v>
      </c>
      <c r="AX116" s="12" t="s">
        <v>79</v>
      </c>
      <c r="AY116" s="163" t="s">
        <v>128</v>
      </c>
    </row>
    <row r="117" spans="2:51" s="11" customFormat="1">
      <c r="B117" s="155"/>
      <c r="D117" s="152" t="s">
        <v>142</v>
      </c>
      <c r="E117" s="156" t="s">
        <v>3</v>
      </c>
      <c r="F117" s="157" t="s">
        <v>648</v>
      </c>
      <c r="H117" s="156" t="s">
        <v>3</v>
      </c>
      <c r="I117" s="158"/>
      <c r="L117" s="155"/>
      <c r="M117" s="159"/>
      <c r="N117" s="160"/>
      <c r="O117" s="160"/>
      <c r="P117" s="160"/>
      <c r="Q117" s="160"/>
      <c r="R117" s="160"/>
      <c r="S117" s="160"/>
      <c r="T117" s="161"/>
      <c r="AT117" s="156" t="s">
        <v>142</v>
      </c>
      <c r="AU117" s="156" t="s">
        <v>87</v>
      </c>
      <c r="AV117" s="11" t="s">
        <v>22</v>
      </c>
      <c r="AW117" s="11" t="s">
        <v>41</v>
      </c>
      <c r="AX117" s="11" t="s">
        <v>79</v>
      </c>
      <c r="AY117" s="156" t="s">
        <v>128</v>
      </c>
    </row>
    <row r="118" spans="2:51" s="12" customFormat="1">
      <c r="B118" s="162"/>
      <c r="D118" s="152" t="s">
        <v>142</v>
      </c>
      <c r="E118" s="163" t="s">
        <v>3</v>
      </c>
      <c r="F118" s="164" t="s">
        <v>646</v>
      </c>
      <c r="H118" s="165">
        <v>3.6680000000000001</v>
      </c>
      <c r="I118" s="166"/>
      <c r="L118" s="162"/>
      <c r="M118" s="167"/>
      <c r="N118" s="168"/>
      <c r="O118" s="168"/>
      <c r="P118" s="168"/>
      <c r="Q118" s="168"/>
      <c r="R118" s="168"/>
      <c r="S118" s="168"/>
      <c r="T118" s="169"/>
      <c r="AT118" s="163" t="s">
        <v>142</v>
      </c>
      <c r="AU118" s="163" t="s">
        <v>87</v>
      </c>
      <c r="AV118" s="12" t="s">
        <v>87</v>
      </c>
      <c r="AW118" s="12" t="s">
        <v>41</v>
      </c>
      <c r="AX118" s="12" t="s">
        <v>79</v>
      </c>
      <c r="AY118" s="163" t="s">
        <v>128</v>
      </c>
    </row>
    <row r="119" spans="2:51" s="11" customFormat="1">
      <c r="B119" s="155"/>
      <c r="D119" s="152" t="s">
        <v>142</v>
      </c>
      <c r="E119" s="156" t="s">
        <v>3</v>
      </c>
      <c r="F119" s="157" t="s">
        <v>649</v>
      </c>
      <c r="H119" s="156" t="s">
        <v>3</v>
      </c>
      <c r="I119" s="158"/>
      <c r="L119" s="155"/>
      <c r="M119" s="159"/>
      <c r="N119" s="160"/>
      <c r="O119" s="160"/>
      <c r="P119" s="160"/>
      <c r="Q119" s="160"/>
      <c r="R119" s="160"/>
      <c r="S119" s="160"/>
      <c r="T119" s="161"/>
      <c r="AT119" s="156" t="s">
        <v>142</v>
      </c>
      <c r="AU119" s="156" t="s">
        <v>87</v>
      </c>
      <c r="AV119" s="11" t="s">
        <v>22</v>
      </c>
      <c r="AW119" s="11" t="s">
        <v>41</v>
      </c>
      <c r="AX119" s="11" t="s">
        <v>79</v>
      </c>
      <c r="AY119" s="156" t="s">
        <v>128</v>
      </c>
    </row>
    <row r="120" spans="2:51" s="12" customFormat="1">
      <c r="B120" s="162"/>
      <c r="D120" s="152" t="s">
        <v>142</v>
      </c>
      <c r="E120" s="163" t="s">
        <v>3</v>
      </c>
      <c r="F120" s="164" t="s">
        <v>646</v>
      </c>
      <c r="H120" s="165">
        <v>3.6680000000000001</v>
      </c>
      <c r="I120" s="166"/>
      <c r="L120" s="162"/>
      <c r="M120" s="167"/>
      <c r="N120" s="168"/>
      <c r="O120" s="168"/>
      <c r="P120" s="168"/>
      <c r="Q120" s="168"/>
      <c r="R120" s="168"/>
      <c r="S120" s="168"/>
      <c r="T120" s="169"/>
      <c r="AT120" s="163" t="s">
        <v>142</v>
      </c>
      <c r="AU120" s="163" t="s">
        <v>87</v>
      </c>
      <c r="AV120" s="12" t="s">
        <v>87</v>
      </c>
      <c r="AW120" s="12" t="s">
        <v>41</v>
      </c>
      <c r="AX120" s="12" t="s">
        <v>79</v>
      </c>
      <c r="AY120" s="163" t="s">
        <v>128</v>
      </c>
    </row>
    <row r="121" spans="2:51" s="11" customFormat="1">
      <c r="B121" s="155"/>
      <c r="D121" s="152" t="s">
        <v>142</v>
      </c>
      <c r="E121" s="156" t="s">
        <v>3</v>
      </c>
      <c r="F121" s="157" t="s">
        <v>650</v>
      </c>
      <c r="H121" s="156" t="s">
        <v>3</v>
      </c>
      <c r="I121" s="158"/>
      <c r="L121" s="155"/>
      <c r="M121" s="159"/>
      <c r="N121" s="160"/>
      <c r="O121" s="160"/>
      <c r="P121" s="160"/>
      <c r="Q121" s="160"/>
      <c r="R121" s="160"/>
      <c r="S121" s="160"/>
      <c r="T121" s="161"/>
      <c r="AT121" s="156" t="s">
        <v>142</v>
      </c>
      <c r="AU121" s="156" t="s">
        <v>87</v>
      </c>
      <c r="AV121" s="11" t="s">
        <v>22</v>
      </c>
      <c r="AW121" s="11" t="s">
        <v>41</v>
      </c>
      <c r="AX121" s="11" t="s">
        <v>79</v>
      </c>
      <c r="AY121" s="156" t="s">
        <v>128</v>
      </c>
    </row>
    <row r="122" spans="2:51" s="12" customFormat="1">
      <c r="B122" s="162"/>
      <c r="D122" s="152" t="s">
        <v>142</v>
      </c>
      <c r="E122" s="163" t="s">
        <v>3</v>
      </c>
      <c r="F122" s="164" t="s">
        <v>646</v>
      </c>
      <c r="H122" s="165">
        <v>3.6680000000000001</v>
      </c>
      <c r="I122" s="166"/>
      <c r="L122" s="162"/>
      <c r="M122" s="167"/>
      <c r="N122" s="168"/>
      <c r="O122" s="168"/>
      <c r="P122" s="168"/>
      <c r="Q122" s="168"/>
      <c r="R122" s="168"/>
      <c r="S122" s="168"/>
      <c r="T122" s="169"/>
      <c r="AT122" s="163" t="s">
        <v>142</v>
      </c>
      <c r="AU122" s="163" t="s">
        <v>87</v>
      </c>
      <c r="AV122" s="12" t="s">
        <v>87</v>
      </c>
      <c r="AW122" s="12" t="s">
        <v>41</v>
      </c>
      <c r="AX122" s="12" t="s">
        <v>79</v>
      </c>
      <c r="AY122" s="163" t="s">
        <v>128</v>
      </c>
    </row>
    <row r="123" spans="2:51" s="11" customFormat="1">
      <c r="B123" s="155"/>
      <c r="D123" s="152" t="s">
        <v>142</v>
      </c>
      <c r="E123" s="156" t="s">
        <v>3</v>
      </c>
      <c r="F123" s="157" t="s">
        <v>651</v>
      </c>
      <c r="H123" s="156" t="s">
        <v>3</v>
      </c>
      <c r="I123" s="158"/>
      <c r="L123" s="155"/>
      <c r="M123" s="159"/>
      <c r="N123" s="160"/>
      <c r="O123" s="160"/>
      <c r="P123" s="160"/>
      <c r="Q123" s="160"/>
      <c r="R123" s="160"/>
      <c r="S123" s="160"/>
      <c r="T123" s="161"/>
      <c r="AT123" s="156" t="s">
        <v>142</v>
      </c>
      <c r="AU123" s="156" t="s">
        <v>87</v>
      </c>
      <c r="AV123" s="11" t="s">
        <v>22</v>
      </c>
      <c r="AW123" s="11" t="s">
        <v>41</v>
      </c>
      <c r="AX123" s="11" t="s">
        <v>79</v>
      </c>
      <c r="AY123" s="156" t="s">
        <v>128</v>
      </c>
    </row>
    <row r="124" spans="2:51" s="12" customFormat="1">
      <c r="B124" s="162"/>
      <c r="D124" s="152" t="s">
        <v>142</v>
      </c>
      <c r="E124" s="163" t="s">
        <v>3</v>
      </c>
      <c r="F124" s="164" t="s">
        <v>646</v>
      </c>
      <c r="H124" s="165">
        <v>3.6680000000000001</v>
      </c>
      <c r="I124" s="166"/>
      <c r="L124" s="162"/>
      <c r="M124" s="167"/>
      <c r="N124" s="168"/>
      <c r="O124" s="168"/>
      <c r="P124" s="168"/>
      <c r="Q124" s="168"/>
      <c r="R124" s="168"/>
      <c r="S124" s="168"/>
      <c r="T124" s="169"/>
      <c r="AT124" s="163" t="s">
        <v>142</v>
      </c>
      <c r="AU124" s="163" t="s">
        <v>87</v>
      </c>
      <c r="AV124" s="12" t="s">
        <v>87</v>
      </c>
      <c r="AW124" s="12" t="s">
        <v>41</v>
      </c>
      <c r="AX124" s="12" t="s">
        <v>79</v>
      </c>
      <c r="AY124" s="163" t="s">
        <v>128</v>
      </c>
    </row>
    <row r="125" spans="2:51" s="11" customFormat="1">
      <c r="B125" s="155"/>
      <c r="D125" s="152" t="s">
        <v>142</v>
      </c>
      <c r="E125" s="156" t="s">
        <v>3</v>
      </c>
      <c r="F125" s="157" t="s">
        <v>652</v>
      </c>
      <c r="H125" s="156" t="s">
        <v>3</v>
      </c>
      <c r="I125" s="158"/>
      <c r="L125" s="155"/>
      <c r="M125" s="159"/>
      <c r="N125" s="160"/>
      <c r="O125" s="160"/>
      <c r="P125" s="160"/>
      <c r="Q125" s="160"/>
      <c r="R125" s="160"/>
      <c r="S125" s="160"/>
      <c r="T125" s="161"/>
      <c r="AT125" s="156" t="s">
        <v>142</v>
      </c>
      <c r="AU125" s="156" t="s">
        <v>87</v>
      </c>
      <c r="AV125" s="11" t="s">
        <v>22</v>
      </c>
      <c r="AW125" s="11" t="s">
        <v>41</v>
      </c>
      <c r="AX125" s="11" t="s">
        <v>79</v>
      </c>
      <c r="AY125" s="156" t="s">
        <v>128</v>
      </c>
    </row>
    <row r="126" spans="2:51" s="12" customFormat="1">
      <c r="B126" s="162"/>
      <c r="D126" s="152" t="s">
        <v>142</v>
      </c>
      <c r="E126" s="163" t="s">
        <v>3</v>
      </c>
      <c r="F126" s="164" t="s">
        <v>646</v>
      </c>
      <c r="H126" s="165">
        <v>3.6680000000000001</v>
      </c>
      <c r="I126" s="166"/>
      <c r="L126" s="162"/>
      <c r="M126" s="167"/>
      <c r="N126" s="168"/>
      <c r="O126" s="168"/>
      <c r="P126" s="168"/>
      <c r="Q126" s="168"/>
      <c r="R126" s="168"/>
      <c r="S126" s="168"/>
      <c r="T126" s="169"/>
      <c r="AT126" s="163" t="s">
        <v>142</v>
      </c>
      <c r="AU126" s="163" t="s">
        <v>87</v>
      </c>
      <c r="AV126" s="12" t="s">
        <v>87</v>
      </c>
      <c r="AW126" s="12" t="s">
        <v>41</v>
      </c>
      <c r="AX126" s="12" t="s">
        <v>79</v>
      </c>
      <c r="AY126" s="163" t="s">
        <v>128</v>
      </c>
    </row>
    <row r="127" spans="2:51" s="11" customFormat="1">
      <c r="B127" s="155"/>
      <c r="D127" s="152" t="s">
        <v>142</v>
      </c>
      <c r="E127" s="156" t="s">
        <v>3</v>
      </c>
      <c r="F127" s="157" t="s">
        <v>653</v>
      </c>
      <c r="H127" s="156" t="s">
        <v>3</v>
      </c>
      <c r="I127" s="158"/>
      <c r="L127" s="155"/>
      <c r="M127" s="159"/>
      <c r="N127" s="160"/>
      <c r="O127" s="160"/>
      <c r="P127" s="160"/>
      <c r="Q127" s="160"/>
      <c r="R127" s="160"/>
      <c r="S127" s="160"/>
      <c r="T127" s="161"/>
      <c r="AT127" s="156" t="s">
        <v>142</v>
      </c>
      <c r="AU127" s="156" t="s">
        <v>87</v>
      </c>
      <c r="AV127" s="11" t="s">
        <v>22</v>
      </c>
      <c r="AW127" s="11" t="s">
        <v>41</v>
      </c>
      <c r="AX127" s="11" t="s">
        <v>79</v>
      </c>
      <c r="AY127" s="156" t="s">
        <v>128</v>
      </c>
    </row>
    <row r="128" spans="2:51" s="12" customFormat="1">
      <c r="B128" s="162"/>
      <c r="D128" s="152" t="s">
        <v>142</v>
      </c>
      <c r="E128" s="163" t="s">
        <v>3</v>
      </c>
      <c r="F128" s="164" t="s">
        <v>646</v>
      </c>
      <c r="H128" s="165">
        <v>3.6680000000000001</v>
      </c>
      <c r="I128" s="166"/>
      <c r="L128" s="162"/>
      <c r="M128" s="167"/>
      <c r="N128" s="168"/>
      <c r="O128" s="168"/>
      <c r="P128" s="168"/>
      <c r="Q128" s="168"/>
      <c r="R128" s="168"/>
      <c r="S128" s="168"/>
      <c r="T128" s="169"/>
      <c r="AT128" s="163" t="s">
        <v>142</v>
      </c>
      <c r="AU128" s="163" t="s">
        <v>87</v>
      </c>
      <c r="AV128" s="12" t="s">
        <v>87</v>
      </c>
      <c r="AW128" s="12" t="s">
        <v>41</v>
      </c>
      <c r="AX128" s="12" t="s">
        <v>79</v>
      </c>
      <c r="AY128" s="163" t="s">
        <v>128</v>
      </c>
    </row>
    <row r="129" spans="2:65" s="11" customFormat="1">
      <c r="B129" s="155"/>
      <c r="D129" s="152" t="s">
        <v>142</v>
      </c>
      <c r="E129" s="156" t="s">
        <v>3</v>
      </c>
      <c r="F129" s="157" t="s">
        <v>654</v>
      </c>
      <c r="H129" s="156" t="s">
        <v>3</v>
      </c>
      <c r="I129" s="158"/>
      <c r="L129" s="155"/>
      <c r="M129" s="159"/>
      <c r="N129" s="160"/>
      <c r="O129" s="160"/>
      <c r="P129" s="160"/>
      <c r="Q129" s="160"/>
      <c r="R129" s="160"/>
      <c r="S129" s="160"/>
      <c r="T129" s="161"/>
      <c r="AT129" s="156" t="s">
        <v>142</v>
      </c>
      <c r="AU129" s="156" t="s">
        <v>87</v>
      </c>
      <c r="AV129" s="11" t="s">
        <v>22</v>
      </c>
      <c r="AW129" s="11" t="s">
        <v>41</v>
      </c>
      <c r="AX129" s="11" t="s">
        <v>79</v>
      </c>
      <c r="AY129" s="156" t="s">
        <v>128</v>
      </c>
    </row>
    <row r="130" spans="2:65" s="12" customFormat="1">
      <c r="B130" s="162"/>
      <c r="D130" s="152" t="s">
        <v>142</v>
      </c>
      <c r="E130" s="163" t="s">
        <v>3</v>
      </c>
      <c r="F130" s="164" t="s">
        <v>646</v>
      </c>
      <c r="H130" s="165">
        <v>3.6680000000000001</v>
      </c>
      <c r="I130" s="166"/>
      <c r="L130" s="162"/>
      <c r="M130" s="167"/>
      <c r="N130" s="168"/>
      <c r="O130" s="168"/>
      <c r="P130" s="168"/>
      <c r="Q130" s="168"/>
      <c r="R130" s="168"/>
      <c r="S130" s="168"/>
      <c r="T130" s="169"/>
      <c r="AT130" s="163" t="s">
        <v>142</v>
      </c>
      <c r="AU130" s="163" t="s">
        <v>87</v>
      </c>
      <c r="AV130" s="12" t="s">
        <v>87</v>
      </c>
      <c r="AW130" s="12" t="s">
        <v>41</v>
      </c>
      <c r="AX130" s="12" t="s">
        <v>79</v>
      </c>
      <c r="AY130" s="163" t="s">
        <v>128</v>
      </c>
    </row>
    <row r="131" spans="2:65" s="11" customFormat="1">
      <c r="B131" s="155"/>
      <c r="D131" s="152" t="s">
        <v>142</v>
      </c>
      <c r="E131" s="156" t="s">
        <v>3</v>
      </c>
      <c r="F131" s="157" t="s">
        <v>655</v>
      </c>
      <c r="H131" s="156" t="s">
        <v>3</v>
      </c>
      <c r="I131" s="158"/>
      <c r="L131" s="155"/>
      <c r="M131" s="159"/>
      <c r="N131" s="160"/>
      <c r="O131" s="160"/>
      <c r="P131" s="160"/>
      <c r="Q131" s="160"/>
      <c r="R131" s="160"/>
      <c r="S131" s="160"/>
      <c r="T131" s="161"/>
      <c r="AT131" s="156" t="s">
        <v>142</v>
      </c>
      <c r="AU131" s="156" t="s">
        <v>87</v>
      </c>
      <c r="AV131" s="11" t="s">
        <v>22</v>
      </c>
      <c r="AW131" s="11" t="s">
        <v>41</v>
      </c>
      <c r="AX131" s="11" t="s">
        <v>79</v>
      </c>
      <c r="AY131" s="156" t="s">
        <v>128</v>
      </c>
    </row>
    <row r="132" spans="2:65" s="12" customFormat="1">
      <c r="B132" s="162"/>
      <c r="D132" s="152" t="s">
        <v>142</v>
      </c>
      <c r="E132" s="163" t="s">
        <v>3</v>
      </c>
      <c r="F132" s="164" t="s">
        <v>656</v>
      </c>
      <c r="H132" s="165">
        <v>14.672000000000001</v>
      </c>
      <c r="I132" s="166"/>
      <c r="L132" s="162"/>
      <c r="M132" s="167"/>
      <c r="N132" s="168"/>
      <c r="O132" s="168"/>
      <c r="P132" s="168"/>
      <c r="Q132" s="168"/>
      <c r="R132" s="168"/>
      <c r="S132" s="168"/>
      <c r="T132" s="169"/>
      <c r="AT132" s="163" t="s">
        <v>142</v>
      </c>
      <c r="AU132" s="163" t="s">
        <v>87</v>
      </c>
      <c r="AV132" s="12" t="s">
        <v>87</v>
      </c>
      <c r="AW132" s="12" t="s">
        <v>41</v>
      </c>
      <c r="AX132" s="12" t="s">
        <v>79</v>
      </c>
      <c r="AY132" s="163" t="s">
        <v>128</v>
      </c>
    </row>
    <row r="133" spans="2:65" s="11" customFormat="1">
      <c r="B133" s="155"/>
      <c r="D133" s="152" t="s">
        <v>142</v>
      </c>
      <c r="E133" s="156" t="s">
        <v>3</v>
      </c>
      <c r="F133" s="157" t="s">
        <v>657</v>
      </c>
      <c r="H133" s="156" t="s">
        <v>3</v>
      </c>
      <c r="I133" s="158"/>
      <c r="L133" s="155"/>
      <c r="M133" s="159"/>
      <c r="N133" s="160"/>
      <c r="O133" s="160"/>
      <c r="P133" s="160"/>
      <c r="Q133" s="160"/>
      <c r="R133" s="160"/>
      <c r="S133" s="160"/>
      <c r="T133" s="161"/>
      <c r="AT133" s="156" t="s">
        <v>142</v>
      </c>
      <c r="AU133" s="156" t="s">
        <v>87</v>
      </c>
      <c r="AV133" s="11" t="s">
        <v>22</v>
      </c>
      <c r="AW133" s="11" t="s">
        <v>41</v>
      </c>
      <c r="AX133" s="11" t="s">
        <v>79</v>
      </c>
      <c r="AY133" s="156" t="s">
        <v>128</v>
      </c>
    </row>
    <row r="134" spans="2:65" s="12" customFormat="1">
      <c r="B134" s="162"/>
      <c r="D134" s="152" t="s">
        <v>142</v>
      </c>
      <c r="E134" s="163" t="s">
        <v>3</v>
      </c>
      <c r="F134" s="164" t="s">
        <v>646</v>
      </c>
      <c r="H134" s="165">
        <v>3.6680000000000001</v>
      </c>
      <c r="I134" s="166"/>
      <c r="L134" s="162"/>
      <c r="M134" s="167"/>
      <c r="N134" s="168"/>
      <c r="O134" s="168"/>
      <c r="P134" s="168"/>
      <c r="Q134" s="168"/>
      <c r="R134" s="168"/>
      <c r="S134" s="168"/>
      <c r="T134" s="169"/>
      <c r="AT134" s="163" t="s">
        <v>142</v>
      </c>
      <c r="AU134" s="163" t="s">
        <v>87</v>
      </c>
      <c r="AV134" s="12" t="s">
        <v>87</v>
      </c>
      <c r="AW134" s="12" t="s">
        <v>41</v>
      </c>
      <c r="AX134" s="12" t="s">
        <v>79</v>
      </c>
      <c r="AY134" s="163" t="s">
        <v>128</v>
      </c>
    </row>
    <row r="135" spans="2:65" s="13" customFormat="1">
      <c r="B135" s="170"/>
      <c r="D135" s="152" t="s">
        <v>142</v>
      </c>
      <c r="E135" s="171" t="s">
        <v>3</v>
      </c>
      <c r="F135" s="172" t="s">
        <v>145</v>
      </c>
      <c r="H135" s="173">
        <v>62.356000000000002</v>
      </c>
      <c r="I135" s="174"/>
      <c r="L135" s="170"/>
      <c r="M135" s="175"/>
      <c r="N135" s="176"/>
      <c r="O135" s="176"/>
      <c r="P135" s="176"/>
      <c r="Q135" s="176"/>
      <c r="R135" s="176"/>
      <c r="S135" s="176"/>
      <c r="T135" s="177"/>
      <c r="AT135" s="171" t="s">
        <v>142</v>
      </c>
      <c r="AU135" s="171" t="s">
        <v>87</v>
      </c>
      <c r="AV135" s="13" t="s">
        <v>93</v>
      </c>
      <c r="AW135" s="13" t="s">
        <v>41</v>
      </c>
      <c r="AX135" s="13" t="s">
        <v>22</v>
      </c>
      <c r="AY135" s="171" t="s">
        <v>128</v>
      </c>
    </row>
    <row r="136" spans="2:65" s="1" customFormat="1" ht="16.5" customHeight="1">
      <c r="B136" s="139"/>
      <c r="C136" s="140" t="s">
        <v>205</v>
      </c>
      <c r="D136" s="140" t="s">
        <v>131</v>
      </c>
      <c r="E136" s="141" t="s">
        <v>658</v>
      </c>
      <c r="F136" s="142" t="s">
        <v>659</v>
      </c>
      <c r="G136" s="143" t="s">
        <v>250</v>
      </c>
      <c r="H136" s="144">
        <v>62.356000000000002</v>
      </c>
      <c r="I136" s="145"/>
      <c r="J136" s="146">
        <f>ROUND(I136*H136,2)</f>
        <v>0</v>
      </c>
      <c r="K136" s="142" t="s">
        <v>135</v>
      </c>
      <c r="L136" s="31"/>
      <c r="M136" s="147" t="s">
        <v>3</v>
      </c>
      <c r="N136" s="148" t="s">
        <v>50</v>
      </c>
      <c r="O136" s="50"/>
      <c r="P136" s="149">
        <f>O136*H136</f>
        <v>0</v>
      </c>
      <c r="Q136" s="149">
        <v>0</v>
      </c>
      <c r="R136" s="149">
        <f>Q136*H136</f>
        <v>0</v>
      </c>
      <c r="S136" s="149">
        <v>0</v>
      </c>
      <c r="T136" s="150">
        <f>S136*H136</f>
        <v>0</v>
      </c>
      <c r="AR136" s="17" t="s">
        <v>168</v>
      </c>
      <c r="AT136" s="17" t="s">
        <v>131</v>
      </c>
      <c r="AU136" s="17" t="s">
        <v>87</v>
      </c>
      <c r="AY136" s="17" t="s">
        <v>128</v>
      </c>
      <c r="BE136" s="151">
        <f>IF(N136="základní",J136,0)</f>
        <v>0</v>
      </c>
      <c r="BF136" s="151">
        <f>IF(N136="snížená",J136,0)</f>
        <v>0</v>
      </c>
      <c r="BG136" s="151">
        <f>IF(N136="zákl. přenesená",J136,0)</f>
        <v>0</v>
      </c>
      <c r="BH136" s="151">
        <f>IF(N136="sníž. přenesená",J136,0)</f>
        <v>0</v>
      </c>
      <c r="BI136" s="151">
        <f>IF(N136="nulová",J136,0)</f>
        <v>0</v>
      </c>
      <c r="BJ136" s="17" t="s">
        <v>22</v>
      </c>
      <c r="BK136" s="151">
        <f>ROUND(I136*H136,2)</f>
        <v>0</v>
      </c>
      <c r="BL136" s="17" t="s">
        <v>168</v>
      </c>
      <c r="BM136" s="17" t="s">
        <v>660</v>
      </c>
    </row>
    <row r="137" spans="2:65" s="1" customFormat="1" ht="57.6">
      <c r="B137" s="31"/>
      <c r="D137" s="152" t="s">
        <v>137</v>
      </c>
      <c r="F137" s="153" t="s">
        <v>661</v>
      </c>
      <c r="I137" s="85"/>
      <c r="L137" s="31"/>
      <c r="M137" s="154"/>
      <c r="N137" s="50"/>
      <c r="O137" s="50"/>
      <c r="P137" s="50"/>
      <c r="Q137" s="50"/>
      <c r="R137" s="50"/>
      <c r="S137" s="50"/>
      <c r="T137" s="51"/>
      <c r="AT137" s="17" t="s">
        <v>137</v>
      </c>
      <c r="AU137" s="17" t="s">
        <v>87</v>
      </c>
    </row>
    <row r="138" spans="2:65" s="11" customFormat="1">
      <c r="B138" s="155"/>
      <c r="D138" s="152" t="s">
        <v>142</v>
      </c>
      <c r="E138" s="156" t="s">
        <v>3</v>
      </c>
      <c r="F138" s="157" t="s">
        <v>642</v>
      </c>
      <c r="H138" s="156" t="s">
        <v>3</v>
      </c>
      <c r="I138" s="158"/>
      <c r="L138" s="155"/>
      <c r="M138" s="159"/>
      <c r="N138" s="160"/>
      <c r="O138" s="160"/>
      <c r="P138" s="160"/>
      <c r="Q138" s="160"/>
      <c r="R138" s="160"/>
      <c r="S138" s="160"/>
      <c r="T138" s="161"/>
      <c r="AT138" s="156" t="s">
        <v>142</v>
      </c>
      <c r="AU138" s="156" t="s">
        <v>87</v>
      </c>
      <c r="AV138" s="11" t="s">
        <v>22</v>
      </c>
      <c r="AW138" s="11" t="s">
        <v>41</v>
      </c>
      <c r="AX138" s="11" t="s">
        <v>79</v>
      </c>
      <c r="AY138" s="156" t="s">
        <v>128</v>
      </c>
    </row>
    <row r="139" spans="2:65" s="11" customFormat="1">
      <c r="B139" s="155"/>
      <c r="D139" s="152" t="s">
        <v>142</v>
      </c>
      <c r="E139" s="156" t="s">
        <v>3</v>
      </c>
      <c r="F139" s="157" t="s">
        <v>643</v>
      </c>
      <c r="H139" s="156" t="s">
        <v>3</v>
      </c>
      <c r="I139" s="158"/>
      <c r="L139" s="155"/>
      <c r="M139" s="159"/>
      <c r="N139" s="160"/>
      <c r="O139" s="160"/>
      <c r="P139" s="160"/>
      <c r="Q139" s="160"/>
      <c r="R139" s="160"/>
      <c r="S139" s="160"/>
      <c r="T139" s="161"/>
      <c r="AT139" s="156" t="s">
        <v>142</v>
      </c>
      <c r="AU139" s="156" t="s">
        <v>87</v>
      </c>
      <c r="AV139" s="11" t="s">
        <v>22</v>
      </c>
      <c r="AW139" s="11" t="s">
        <v>41</v>
      </c>
      <c r="AX139" s="11" t="s">
        <v>79</v>
      </c>
      <c r="AY139" s="156" t="s">
        <v>128</v>
      </c>
    </row>
    <row r="140" spans="2:65" s="12" customFormat="1">
      <c r="B140" s="162"/>
      <c r="D140" s="152" t="s">
        <v>142</v>
      </c>
      <c r="E140" s="163" t="s">
        <v>3</v>
      </c>
      <c r="F140" s="164" t="s">
        <v>644</v>
      </c>
      <c r="H140" s="165">
        <v>11.004</v>
      </c>
      <c r="I140" s="166"/>
      <c r="L140" s="162"/>
      <c r="M140" s="167"/>
      <c r="N140" s="168"/>
      <c r="O140" s="168"/>
      <c r="P140" s="168"/>
      <c r="Q140" s="168"/>
      <c r="R140" s="168"/>
      <c r="S140" s="168"/>
      <c r="T140" s="169"/>
      <c r="AT140" s="163" t="s">
        <v>142</v>
      </c>
      <c r="AU140" s="163" t="s">
        <v>87</v>
      </c>
      <c r="AV140" s="12" t="s">
        <v>87</v>
      </c>
      <c r="AW140" s="12" t="s">
        <v>41</v>
      </c>
      <c r="AX140" s="12" t="s">
        <v>79</v>
      </c>
      <c r="AY140" s="163" t="s">
        <v>128</v>
      </c>
    </row>
    <row r="141" spans="2:65" s="11" customFormat="1">
      <c r="B141" s="155"/>
      <c r="D141" s="152" t="s">
        <v>142</v>
      </c>
      <c r="E141" s="156" t="s">
        <v>3</v>
      </c>
      <c r="F141" s="157" t="s">
        <v>645</v>
      </c>
      <c r="H141" s="156" t="s">
        <v>3</v>
      </c>
      <c r="I141" s="158"/>
      <c r="L141" s="155"/>
      <c r="M141" s="159"/>
      <c r="N141" s="160"/>
      <c r="O141" s="160"/>
      <c r="P141" s="160"/>
      <c r="Q141" s="160"/>
      <c r="R141" s="160"/>
      <c r="S141" s="160"/>
      <c r="T141" s="161"/>
      <c r="AT141" s="156" t="s">
        <v>142</v>
      </c>
      <c r="AU141" s="156" t="s">
        <v>87</v>
      </c>
      <c r="AV141" s="11" t="s">
        <v>22</v>
      </c>
      <c r="AW141" s="11" t="s">
        <v>41</v>
      </c>
      <c r="AX141" s="11" t="s">
        <v>79</v>
      </c>
      <c r="AY141" s="156" t="s">
        <v>128</v>
      </c>
    </row>
    <row r="142" spans="2:65" s="12" customFormat="1">
      <c r="B142" s="162"/>
      <c r="D142" s="152" t="s">
        <v>142</v>
      </c>
      <c r="E142" s="163" t="s">
        <v>3</v>
      </c>
      <c r="F142" s="164" t="s">
        <v>646</v>
      </c>
      <c r="H142" s="165">
        <v>3.6680000000000001</v>
      </c>
      <c r="I142" s="166"/>
      <c r="L142" s="162"/>
      <c r="M142" s="167"/>
      <c r="N142" s="168"/>
      <c r="O142" s="168"/>
      <c r="P142" s="168"/>
      <c r="Q142" s="168"/>
      <c r="R142" s="168"/>
      <c r="S142" s="168"/>
      <c r="T142" s="169"/>
      <c r="AT142" s="163" t="s">
        <v>142</v>
      </c>
      <c r="AU142" s="163" t="s">
        <v>87</v>
      </c>
      <c r="AV142" s="12" t="s">
        <v>87</v>
      </c>
      <c r="AW142" s="12" t="s">
        <v>41</v>
      </c>
      <c r="AX142" s="12" t="s">
        <v>79</v>
      </c>
      <c r="AY142" s="163" t="s">
        <v>128</v>
      </c>
    </row>
    <row r="143" spans="2:65" s="11" customFormat="1">
      <c r="B143" s="155"/>
      <c r="D143" s="152" t="s">
        <v>142</v>
      </c>
      <c r="E143" s="156" t="s">
        <v>3</v>
      </c>
      <c r="F143" s="157" t="s">
        <v>647</v>
      </c>
      <c r="H143" s="156" t="s">
        <v>3</v>
      </c>
      <c r="I143" s="158"/>
      <c r="L143" s="155"/>
      <c r="M143" s="159"/>
      <c r="N143" s="160"/>
      <c r="O143" s="160"/>
      <c r="P143" s="160"/>
      <c r="Q143" s="160"/>
      <c r="R143" s="160"/>
      <c r="S143" s="160"/>
      <c r="T143" s="161"/>
      <c r="AT143" s="156" t="s">
        <v>142</v>
      </c>
      <c r="AU143" s="156" t="s">
        <v>87</v>
      </c>
      <c r="AV143" s="11" t="s">
        <v>22</v>
      </c>
      <c r="AW143" s="11" t="s">
        <v>41</v>
      </c>
      <c r="AX143" s="11" t="s">
        <v>79</v>
      </c>
      <c r="AY143" s="156" t="s">
        <v>128</v>
      </c>
    </row>
    <row r="144" spans="2:65" s="12" customFormat="1">
      <c r="B144" s="162"/>
      <c r="D144" s="152" t="s">
        <v>142</v>
      </c>
      <c r="E144" s="163" t="s">
        <v>3</v>
      </c>
      <c r="F144" s="164" t="s">
        <v>646</v>
      </c>
      <c r="H144" s="165">
        <v>3.6680000000000001</v>
      </c>
      <c r="I144" s="166"/>
      <c r="L144" s="162"/>
      <c r="M144" s="167"/>
      <c r="N144" s="168"/>
      <c r="O144" s="168"/>
      <c r="P144" s="168"/>
      <c r="Q144" s="168"/>
      <c r="R144" s="168"/>
      <c r="S144" s="168"/>
      <c r="T144" s="169"/>
      <c r="AT144" s="163" t="s">
        <v>142</v>
      </c>
      <c r="AU144" s="163" t="s">
        <v>87</v>
      </c>
      <c r="AV144" s="12" t="s">
        <v>87</v>
      </c>
      <c r="AW144" s="12" t="s">
        <v>41</v>
      </c>
      <c r="AX144" s="12" t="s">
        <v>79</v>
      </c>
      <c r="AY144" s="163" t="s">
        <v>128</v>
      </c>
    </row>
    <row r="145" spans="2:51" s="11" customFormat="1">
      <c r="B145" s="155"/>
      <c r="D145" s="152" t="s">
        <v>142</v>
      </c>
      <c r="E145" s="156" t="s">
        <v>3</v>
      </c>
      <c r="F145" s="157" t="s">
        <v>648</v>
      </c>
      <c r="H145" s="156" t="s">
        <v>3</v>
      </c>
      <c r="I145" s="158"/>
      <c r="L145" s="155"/>
      <c r="M145" s="159"/>
      <c r="N145" s="160"/>
      <c r="O145" s="160"/>
      <c r="P145" s="160"/>
      <c r="Q145" s="160"/>
      <c r="R145" s="160"/>
      <c r="S145" s="160"/>
      <c r="T145" s="161"/>
      <c r="AT145" s="156" t="s">
        <v>142</v>
      </c>
      <c r="AU145" s="156" t="s">
        <v>87</v>
      </c>
      <c r="AV145" s="11" t="s">
        <v>22</v>
      </c>
      <c r="AW145" s="11" t="s">
        <v>41</v>
      </c>
      <c r="AX145" s="11" t="s">
        <v>79</v>
      </c>
      <c r="AY145" s="156" t="s">
        <v>128</v>
      </c>
    </row>
    <row r="146" spans="2:51" s="12" customFormat="1">
      <c r="B146" s="162"/>
      <c r="D146" s="152" t="s">
        <v>142</v>
      </c>
      <c r="E146" s="163" t="s">
        <v>3</v>
      </c>
      <c r="F146" s="164" t="s">
        <v>646</v>
      </c>
      <c r="H146" s="165">
        <v>3.6680000000000001</v>
      </c>
      <c r="I146" s="166"/>
      <c r="L146" s="162"/>
      <c r="M146" s="167"/>
      <c r="N146" s="168"/>
      <c r="O146" s="168"/>
      <c r="P146" s="168"/>
      <c r="Q146" s="168"/>
      <c r="R146" s="168"/>
      <c r="S146" s="168"/>
      <c r="T146" s="169"/>
      <c r="AT146" s="163" t="s">
        <v>142</v>
      </c>
      <c r="AU146" s="163" t="s">
        <v>87</v>
      </c>
      <c r="AV146" s="12" t="s">
        <v>87</v>
      </c>
      <c r="AW146" s="12" t="s">
        <v>41</v>
      </c>
      <c r="AX146" s="12" t="s">
        <v>79</v>
      </c>
      <c r="AY146" s="163" t="s">
        <v>128</v>
      </c>
    </row>
    <row r="147" spans="2:51" s="11" customFormat="1">
      <c r="B147" s="155"/>
      <c r="D147" s="152" t="s">
        <v>142</v>
      </c>
      <c r="E147" s="156" t="s">
        <v>3</v>
      </c>
      <c r="F147" s="157" t="s">
        <v>649</v>
      </c>
      <c r="H147" s="156" t="s">
        <v>3</v>
      </c>
      <c r="I147" s="158"/>
      <c r="L147" s="155"/>
      <c r="M147" s="159"/>
      <c r="N147" s="160"/>
      <c r="O147" s="160"/>
      <c r="P147" s="160"/>
      <c r="Q147" s="160"/>
      <c r="R147" s="160"/>
      <c r="S147" s="160"/>
      <c r="T147" s="161"/>
      <c r="AT147" s="156" t="s">
        <v>142</v>
      </c>
      <c r="AU147" s="156" t="s">
        <v>87</v>
      </c>
      <c r="AV147" s="11" t="s">
        <v>22</v>
      </c>
      <c r="AW147" s="11" t="s">
        <v>41</v>
      </c>
      <c r="AX147" s="11" t="s">
        <v>79</v>
      </c>
      <c r="AY147" s="156" t="s">
        <v>128</v>
      </c>
    </row>
    <row r="148" spans="2:51" s="12" customFormat="1">
      <c r="B148" s="162"/>
      <c r="D148" s="152" t="s">
        <v>142</v>
      </c>
      <c r="E148" s="163" t="s">
        <v>3</v>
      </c>
      <c r="F148" s="164" t="s">
        <v>646</v>
      </c>
      <c r="H148" s="165">
        <v>3.6680000000000001</v>
      </c>
      <c r="I148" s="166"/>
      <c r="L148" s="162"/>
      <c r="M148" s="167"/>
      <c r="N148" s="168"/>
      <c r="O148" s="168"/>
      <c r="P148" s="168"/>
      <c r="Q148" s="168"/>
      <c r="R148" s="168"/>
      <c r="S148" s="168"/>
      <c r="T148" s="169"/>
      <c r="AT148" s="163" t="s">
        <v>142</v>
      </c>
      <c r="AU148" s="163" t="s">
        <v>87</v>
      </c>
      <c r="AV148" s="12" t="s">
        <v>87</v>
      </c>
      <c r="AW148" s="12" t="s">
        <v>41</v>
      </c>
      <c r="AX148" s="12" t="s">
        <v>79</v>
      </c>
      <c r="AY148" s="163" t="s">
        <v>128</v>
      </c>
    </row>
    <row r="149" spans="2:51" s="11" customFormat="1">
      <c r="B149" s="155"/>
      <c r="D149" s="152" t="s">
        <v>142</v>
      </c>
      <c r="E149" s="156" t="s">
        <v>3</v>
      </c>
      <c r="F149" s="157" t="s">
        <v>650</v>
      </c>
      <c r="H149" s="156" t="s">
        <v>3</v>
      </c>
      <c r="I149" s="158"/>
      <c r="L149" s="155"/>
      <c r="M149" s="159"/>
      <c r="N149" s="160"/>
      <c r="O149" s="160"/>
      <c r="P149" s="160"/>
      <c r="Q149" s="160"/>
      <c r="R149" s="160"/>
      <c r="S149" s="160"/>
      <c r="T149" s="161"/>
      <c r="AT149" s="156" t="s">
        <v>142</v>
      </c>
      <c r="AU149" s="156" t="s">
        <v>87</v>
      </c>
      <c r="AV149" s="11" t="s">
        <v>22</v>
      </c>
      <c r="AW149" s="11" t="s">
        <v>41</v>
      </c>
      <c r="AX149" s="11" t="s">
        <v>79</v>
      </c>
      <c r="AY149" s="156" t="s">
        <v>128</v>
      </c>
    </row>
    <row r="150" spans="2:51" s="12" customFormat="1">
      <c r="B150" s="162"/>
      <c r="D150" s="152" t="s">
        <v>142</v>
      </c>
      <c r="E150" s="163" t="s">
        <v>3</v>
      </c>
      <c r="F150" s="164" t="s">
        <v>646</v>
      </c>
      <c r="H150" s="165">
        <v>3.6680000000000001</v>
      </c>
      <c r="I150" s="166"/>
      <c r="L150" s="162"/>
      <c r="M150" s="167"/>
      <c r="N150" s="168"/>
      <c r="O150" s="168"/>
      <c r="P150" s="168"/>
      <c r="Q150" s="168"/>
      <c r="R150" s="168"/>
      <c r="S150" s="168"/>
      <c r="T150" s="169"/>
      <c r="AT150" s="163" t="s">
        <v>142</v>
      </c>
      <c r="AU150" s="163" t="s">
        <v>87</v>
      </c>
      <c r="AV150" s="12" t="s">
        <v>87</v>
      </c>
      <c r="AW150" s="12" t="s">
        <v>41</v>
      </c>
      <c r="AX150" s="12" t="s">
        <v>79</v>
      </c>
      <c r="AY150" s="163" t="s">
        <v>128</v>
      </c>
    </row>
    <row r="151" spans="2:51" s="11" customFormat="1">
      <c r="B151" s="155"/>
      <c r="D151" s="152" t="s">
        <v>142</v>
      </c>
      <c r="E151" s="156" t="s">
        <v>3</v>
      </c>
      <c r="F151" s="157" t="s">
        <v>651</v>
      </c>
      <c r="H151" s="156" t="s">
        <v>3</v>
      </c>
      <c r="I151" s="158"/>
      <c r="L151" s="155"/>
      <c r="M151" s="159"/>
      <c r="N151" s="160"/>
      <c r="O151" s="160"/>
      <c r="P151" s="160"/>
      <c r="Q151" s="160"/>
      <c r="R151" s="160"/>
      <c r="S151" s="160"/>
      <c r="T151" s="161"/>
      <c r="AT151" s="156" t="s">
        <v>142</v>
      </c>
      <c r="AU151" s="156" t="s">
        <v>87</v>
      </c>
      <c r="AV151" s="11" t="s">
        <v>22</v>
      </c>
      <c r="AW151" s="11" t="s">
        <v>41</v>
      </c>
      <c r="AX151" s="11" t="s">
        <v>79</v>
      </c>
      <c r="AY151" s="156" t="s">
        <v>128</v>
      </c>
    </row>
    <row r="152" spans="2:51" s="12" customFormat="1">
      <c r="B152" s="162"/>
      <c r="D152" s="152" t="s">
        <v>142</v>
      </c>
      <c r="E152" s="163" t="s">
        <v>3</v>
      </c>
      <c r="F152" s="164" t="s">
        <v>646</v>
      </c>
      <c r="H152" s="165">
        <v>3.6680000000000001</v>
      </c>
      <c r="I152" s="166"/>
      <c r="L152" s="162"/>
      <c r="M152" s="167"/>
      <c r="N152" s="168"/>
      <c r="O152" s="168"/>
      <c r="P152" s="168"/>
      <c r="Q152" s="168"/>
      <c r="R152" s="168"/>
      <c r="S152" s="168"/>
      <c r="T152" s="169"/>
      <c r="AT152" s="163" t="s">
        <v>142</v>
      </c>
      <c r="AU152" s="163" t="s">
        <v>87</v>
      </c>
      <c r="AV152" s="12" t="s">
        <v>87</v>
      </c>
      <c r="AW152" s="12" t="s">
        <v>41</v>
      </c>
      <c r="AX152" s="12" t="s">
        <v>79</v>
      </c>
      <c r="AY152" s="163" t="s">
        <v>128</v>
      </c>
    </row>
    <row r="153" spans="2:51" s="11" customFormat="1">
      <c r="B153" s="155"/>
      <c r="D153" s="152" t="s">
        <v>142</v>
      </c>
      <c r="E153" s="156" t="s">
        <v>3</v>
      </c>
      <c r="F153" s="157" t="s">
        <v>652</v>
      </c>
      <c r="H153" s="156" t="s">
        <v>3</v>
      </c>
      <c r="I153" s="158"/>
      <c r="L153" s="155"/>
      <c r="M153" s="159"/>
      <c r="N153" s="160"/>
      <c r="O153" s="160"/>
      <c r="P153" s="160"/>
      <c r="Q153" s="160"/>
      <c r="R153" s="160"/>
      <c r="S153" s="160"/>
      <c r="T153" s="161"/>
      <c r="AT153" s="156" t="s">
        <v>142</v>
      </c>
      <c r="AU153" s="156" t="s">
        <v>87</v>
      </c>
      <c r="AV153" s="11" t="s">
        <v>22</v>
      </c>
      <c r="AW153" s="11" t="s">
        <v>41</v>
      </c>
      <c r="AX153" s="11" t="s">
        <v>79</v>
      </c>
      <c r="AY153" s="156" t="s">
        <v>128</v>
      </c>
    </row>
    <row r="154" spans="2:51" s="12" customFormat="1">
      <c r="B154" s="162"/>
      <c r="D154" s="152" t="s">
        <v>142</v>
      </c>
      <c r="E154" s="163" t="s">
        <v>3</v>
      </c>
      <c r="F154" s="164" t="s">
        <v>646</v>
      </c>
      <c r="H154" s="165">
        <v>3.6680000000000001</v>
      </c>
      <c r="I154" s="166"/>
      <c r="L154" s="162"/>
      <c r="M154" s="167"/>
      <c r="N154" s="168"/>
      <c r="O154" s="168"/>
      <c r="P154" s="168"/>
      <c r="Q154" s="168"/>
      <c r="R154" s="168"/>
      <c r="S154" s="168"/>
      <c r="T154" s="169"/>
      <c r="AT154" s="163" t="s">
        <v>142</v>
      </c>
      <c r="AU154" s="163" t="s">
        <v>87</v>
      </c>
      <c r="AV154" s="12" t="s">
        <v>87</v>
      </c>
      <c r="AW154" s="12" t="s">
        <v>41</v>
      </c>
      <c r="AX154" s="12" t="s">
        <v>79</v>
      </c>
      <c r="AY154" s="163" t="s">
        <v>128</v>
      </c>
    </row>
    <row r="155" spans="2:51" s="11" customFormat="1">
      <c r="B155" s="155"/>
      <c r="D155" s="152" t="s">
        <v>142</v>
      </c>
      <c r="E155" s="156" t="s">
        <v>3</v>
      </c>
      <c r="F155" s="157" t="s">
        <v>653</v>
      </c>
      <c r="H155" s="156" t="s">
        <v>3</v>
      </c>
      <c r="I155" s="158"/>
      <c r="L155" s="155"/>
      <c r="M155" s="159"/>
      <c r="N155" s="160"/>
      <c r="O155" s="160"/>
      <c r="P155" s="160"/>
      <c r="Q155" s="160"/>
      <c r="R155" s="160"/>
      <c r="S155" s="160"/>
      <c r="T155" s="161"/>
      <c r="AT155" s="156" t="s">
        <v>142</v>
      </c>
      <c r="AU155" s="156" t="s">
        <v>87</v>
      </c>
      <c r="AV155" s="11" t="s">
        <v>22</v>
      </c>
      <c r="AW155" s="11" t="s">
        <v>41</v>
      </c>
      <c r="AX155" s="11" t="s">
        <v>79</v>
      </c>
      <c r="AY155" s="156" t="s">
        <v>128</v>
      </c>
    </row>
    <row r="156" spans="2:51" s="12" customFormat="1">
      <c r="B156" s="162"/>
      <c r="D156" s="152" t="s">
        <v>142</v>
      </c>
      <c r="E156" s="163" t="s">
        <v>3</v>
      </c>
      <c r="F156" s="164" t="s">
        <v>646</v>
      </c>
      <c r="H156" s="165">
        <v>3.6680000000000001</v>
      </c>
      <c r="I156" s="166"/>
      <c r="L156" s="162"/>
      <c r="M156" s="167"/>
      <c r="N156" s="168"/>
      <c r="O156" s="168"/>
      <c r="P156" s="168"/>
      <c r="Q156" s="168"/>
      <c r="R156" s="168"/>
      <c r="S156" s="168"/>
      <c r="T156" s="169"/>
      <c r="AT156" s="163" t="s">
        <v>142</v>
      </c>
      <c r="AU156" s="163" t="s">
        <v>87</v>
      </c>
      <c r="AV156" s="12" t="s">
        <v>87</v>
      </c>
      <c r="AW156" s="12" t="s">
        <v>41</v>
      </c>
      <c r="AX156" s="12" t="s">
        <v>79</v>
      </c>
      <c r="AY156" s="163" t="s">
        <v>128</v>
      </c>
    </row>
    <row r="157" spans="2:51" s="11" customFormat="1">
      <c r="B157" s="155"/>
      <c r="D157" s="152" t="s">
        <v>142</v>
      </c>
      <c r="E157" s="156" t="s">
        <v>3</v>
      </c>
      <c r="F157" s="157" t="s">
        <v>654</v>
      </c>
      <c r="H157" s="156" t="s">
        <v>3</v>
      </c>
      <c r="I157" s="158"/>
      <c r="L157" s="155"/>
      <c r="M157" s="159"/>
      <c r="N157" s="160"/>
      <c r="O157" s="160"/>
      <c r="P157" s="160"/>
      <c r="Q157" s="160"/>
      <c r="R157" s="160"/>
      <c r="S157" s="160"/>
      <c r="T157" s="161"/>
      <c r="AT157" s="156" t="s">
        <v>142</v>
      </c>
      <c r="AU157" s="156" t="s">
        <v>87</v>
      </c>
      <c r="AV157" s="11" t="s">
        <v>22</v>
      </c>
      <c r="AW157" s="11" t="s">
        <v>41</v>
      </c>
      <c r="AX157" s="11" t="s">
        <v>79</v>
      </c>
      <c r="AY157" s="156" t="s">
        <v>128</v>
      </c>
    </row>
    <row r="158" spans="2:51" s="12" customFormat="1">
      <c r="B158" s="162"/>
      <c r="D158" s="152" t="s">
        <v>142</v>
      </c>
      <c r="E158" s="163" t="s">
        <v>3</v>
      </c>
      <c r="F158" s="164" t="s">
        <v>646</v>
      </c>
      <c r="H158" s="165">
        <v>3.6680000000000001</v>
      </c>
      <c r="I158" s="166"/>
      <c r="L158" s="162"/>
      <c r="M158" s="167"/>
      <c r="N158" s="168"/>
      <c r="O158" s="168"/>
      <c r="P158" s="168"/>
      <c r="Q158" s="168"/>
      <c r="R158" s="168"/>
      <c r="S158" s="168"/>
      <c r="T158" s="169"/>
      <c r="AT158" s="163" t="s">
        <v>142</v>
      </c>
      <c r="AU158" s="163" t="s">
        <v>87</v>
      </c>
      <c r="AV158" s="12" t="s">
        <v>87</v>
      </c>
      <c r="AW158" s="12" t="s">
        <v>41</v>
      </c>
      <c r="AX158" s="12" t="s">
        <v>79</v>
      </c>
      <c r="AY158" s="163" t="s">
        <v>128</v>
      </c>
    </row>
    <row r="159" spans="2:51" s="11" customFormat="1">
      <c r="B159" s="155"/>
      <c r="D159" s="152" t="s">
        <v>142</v>
      </c>
      <c r="E159" s="156" t="s">
        <v>3</v>
      </c>
      <c r="F159" s="157" t="s">
        <v>655</v>
      </c>
      <c r="H159" s="156" t="s">
        <v>3</v>
      </c>
      <c r="I159" s="158"/>
      <c r="L159" s="155"/>
      <c r="M159" s="159"/>
      <c r="N159" s="160"/>
      <c r="O159" s="160"/>
      <c r="P159" s="160"/>
      <c r="Q159" s="160"/>
      <c r="R159" s="160"/>
      <c r="S159" s="160"/>
      <c r="T159" s="161"/>
      <c r="AT159" s="156" t="s">
        <v>142</v>
      </c>
      <c r="AU159" s="156" t="s">
        <v>87</v>
      </c>
      <c r="AV159" s="11" t="s">
        <v>22</v>
      </c>
      <c r="AW159" s="11" t="s">
        <v>41</v>
      </c>
      <c r="AX159" s="11" t="s">
        <v>79</v>
      </c>
      <c r="AY159" s="156" t="s">
        <v>128</v>
      </c>
    </row>
    <row r="160" spans="2:51" s="12" customFormat="1">
      <c r="B160" s="162"/>
      <c r="D160" s="152" t="s">
        <v>142</v>
      </c>
      <c r="E160" s="163" t="s">
        <v>3</v>
      </c>
      <c r="F160" s="164" t="s">
        <v>656</v>
      </c>
      <c r="H160" s="165">
        <v>14.672000000000001</v>
      </c>
      <c r="I160" s="166"/>
      <c r="L160" s="162"/>
      <c r="M160" s="167"/>
      <c r="N160" s="168"/>
      <c r="O160" s="168"/>
      <c r="P160" s="168"/>
      <c r="Q160" s="168"/>
      <c r="R160" s="168"/>
      <c r="S160" s="168"/>
      <c r="T160" s="169"/>
      <c r="AT160" s="163" t="s">
        <v>142</v>
      </c>
      <c r="AU160" s="163" t="s">
        <v>87</v>
      </c>
      <c r="AV160" s="12" t="s">
        <v>87</v>
      </c>
      <c r="AW160" s="12" t="s">
        <v>41</v>
      </c>
      <c r="AX160" s="12" t="s">
        <v>79</v>
      </c>
      <c r="AY160" s="163" t="s">
        <v>128</v>
      </c>
    </row>
    <row r="161" spans="2:65" s="11" customFormat="1">
      <c r="B161" s="155"/>
      <c r="D161" s="152" t="s">
        <v>142</v>
      </c>
      <c r="E161" s="156" t="s">
        <v>3</v>
      </c>
      <c r="F161" s="157" t="s">
        <v>657</v>
      </c>
      <c r="H161" s="156" t="s">
        <v>3</v>
      </c>
      <c r="I161" s="158"/>
      <c r="L161" s="155"/>
      <c r="M161" s="159"/>
      <c r="N161" s="160"/>
      <c r="O161" s="160"/>
      <c r="P161" s="160"/>
      <c r="Q161" s="160"/>
      <c r="R161" s="160"/>
      <c r="S161" s="160"/>
      <c r="T161" s="161"/>
      <c r="AT161" s="156" t="s">
        <v>142</v>
      </c>
      <c r="AU161" s="156" t="s">
        <v>87</v>
      </c>
      <c r="AV161" s="11" t="s">
        <v>22</v>
      </c>
      <c r="AW161" s="11" t="s">
        <v>41</v>
      </c>
      <c r="AX161" s="11" t="s">
        <v>79</v>
      </c>
      <c r="AY161" s="156" t="s">
        <v>128</v>
      </c>
    </row>
    <row r="162" spans="2:65" s="12" customFormat="1">
      <c r="B162" s="162"/>
      <c r="D162" s="152" t="s">
        <v>142</v>
      </c>
      <c r="E162" s="163" t="s">
        <v>3</v>
      </c>
      <c r="F162" s="164" t="s">
        <v>646</v>
      </c>
      <c r="H162" s="165">
        <v>3.6680000000000001</v>
      </c>
      <c r="I162" s="166"/>
      <c r="L162" s="162"/>
      <c r="M162" s="167"/>
      <c r="N162" s="168"/>
      <c r="O162" s="168"/>
      <c r="P162" s="168"/>
      <c r="Q162" s="168"/>
      <c r="R162" s="168"/>
      <c r="S162" s="168"/>
      <c r="T162" s="169"/>
      <c r="AT162" s="163" t="s">
        <v>142</v>
      </c>
      <c r="AU162" s="163" t="s">
        <v>87</v>
      </c>
      <c r="AV162" s="12" t="s">
        <v>87</v>
      </c>
      <c r="AW162" s="12" t="s">
        <v>41</v>
      </c>
      <c r="AX162" s="12" t="s">
        <v>79</v>
      </c>
      <c r="AY162" s="163" t="s">
        <v>128</v>
      </c>
    </row>
    <row r="163" spans="2:65" s="13" customFormat="1">
      <c r="B163" s="170"/>
      <c r="D163" s="152" t="s">
        <v>142</v>
      </c>
      <c r="E163" s="171" t="s">
        <v>3</v>
      </c>
      <c r="F163" s="172" t="s">
        <v>145</v>
      </c>
      <c r="H163" s="173">
        <v>62.356000000000002</v>
      </c>
      <c r="I163" s="174"/>
      <c r="L163" s="170"/>
      <c r="M163" s="175"/>
      <c r="N163" s="176"/>
      <c r="O163" s="176"/>
      <c r="P163" s="176"/>
      <c r="Q163" s="176"/>
      <c r="R163" s="176"/>
      <c r="S163" s="176"/>
      <c r="T163" s="177"/>
      <c r="AT163" s="171" t="s">
        <v>142</v>
      </c>
      <c r="AU163" s="171" t="s">
        <v>87</v>
      </c>
      <c r="AV163" s="13" t="s">
        <v>93</v>
      </c>
      <c r="AW163" s="13" t="s">
        <v>41</v>
      </c>
      <c r="AX163" s="13" t="s">
        <v>22</v>
      </c>
      <c r="AY163" s="171" t="s">
        <v>128</v>
      </c>
    </row>
    <row r="164" spans="2:65" s="1" customFormat="1" ht="16.5" customHeight="1">
      <c r="B164" s="139"/>
      <c r="C164" s="140" t="s">
        <v>211</v>
      </c>
      <c r="D164" s="140" t="s">
        <v>131</v>
      </c>
      <c r="E164" s="141" t="s">
        <v>662</v>
      </c>
      <c r="F164" s="142" t="s">
        <v>663</v>
      </c>
      <c r="G164" s="143" t="s">
        <v>664</v>
      </c>
      <c r="H164" s="144">
        <v>17</v>
      </c>
      <c r="I164" s="145"/>
      <c r="J164" s="146">
        <f>ROUND(I164*H164,2)</f>
        <v>0</v>
      </c>
      <c r="K164" s="142" t="s">
        <v>135</v>
      </c>
      <c r="L164" s="31"/>
      <c r="M164" s="147" t="s">
        <v>3</v>
      </c>
      <c r="N164" s="148" t="s">
        <v>50</v>
      </c>
      <c r="O164" s="50"/>
      <c r="P164" s="149">
        <f>O164*H164</f>
        <v>0</v>
      </c>
      <c r="Q164" s="149">
        <v>2.0999999999999999E-3</v>
      </c>
      <c r="R164" s="149">
        <f>Q164*H164</f>
        <v>3.5699999999999996E-2</v>
      </c>
      <c r="S164" s="149">
        <v>0</v>
      </c>
      <c r="T164" s="150">
        <f>S164*H164</f>
        <v>0</v>
      </c>
      <c r="AR164" s="17" t="s">
        <v>168</v>
      </c>
      <c r="AT164" s="17" t="s">
        <v>131</v>
      </c>
      <c r="AU164" s="17" t="s">
        <v>87</v>
      </c>
      <c r="AY164" s="17" t="s">
        <v>128</v>
      </c>
      <c r="BE164" s="151">
        <f>IF(N164="základní",J164,0)</f>
        <v>0</v>
      </c>
      <c r="BF164" s="151">
        <f>IF(N164="snížená",J164,0)</f>
        <v>0</v>
      </c>
      <c r="BG164" s="151">
        <f>IF(N164="zákl. přenesená",J164,0)</f>
        <v>0</v>
      </c>
      <c r="BH164" s="151">
        <f>IF(N164="sníž. přenesená",J164,0)</f>
        <v>0</v>
      </c>
      <c r="BI164" s="151">
        <f>IF(N164="nulová",J164,0)</f>
        <v>0</v>
      </c>
      <c r="BJ164" s="17" t="s">
        <v>22</v>
      </c>
      <c r="BK164" s="151">
        <f>ROUND(I164*H164,2)</f>
        <v>0</v>
      </c>
      <c r="BL164" s="17" t="s">
        <v>168</v>
      </c>
      <c r="BM164" s="17" t="s">
        <v>665</v>
      </c>
    </row>
    <row r="165" spans="2:65" s="1" customFormat="1" ht="76.8">
      <c r="B165" s="31"/>
      <c r="D165" s="152" t="s">
        <v>137</v>
      </c>
      <c r="F165" s="153" t="s">
        <v>666</v>
      </c>
      <c r="I165" s="85"/>
      <c r="L165" s="31"/>
      <c r="M165" s="154"/>
      <c r="N165" s="50"/>
      <c r="O165" s="50"/>
      <c r="P165" s="50"/>
      <c r="Q165" s="50"/>
      <c r="R165" s="50"/>
      <c r="S165" s="50"/>
      <c r="T165" s="51"/>
      <c r="AT165" s="17" t="s">
        <v>137</v>
      </c>
      <c r="AU165" s="17" t="s">
        <v>87</v>
      </c>
    </row>
    <row r="166" spans="2:65" s="11" customFormat="1">
      <c r="B166" s="155"/>
      <c r="D166" s="152" t="s">
        <v>142</v>
      </c>
      <c r="E166" s="156" t="s">
        <v>3</v>
      </c>
      <c r="F166" s="157" t="s">
        <v>642</v>
      </c>
      <c r="H166" s="156" t="s">
        <v>3</v>
      </c>
      <c r="I166" s="158"/>
      <c r="L166" s="155"/>
      <c r="M166" s="159"/>
      <c r="N166" s="160"/>
      <c r="O166" s="160"/>
      <c r="P166" s="160"/>
      <c r="Q166" s="160"/>
      <c r="R166" s="160"/>
      <c r="S166" s="160"/>
      <c r="T166" s="161"/>
      <c r="AT166" s="156" t="s">
        <v>142</v>
      </c>
      <c r="AU166" s="156" t="s">
        <v>87</v>
      </c>
      <c r="AV166" s="11" t="s">
        <v>22</v>
      </c>
      <c r="AW166" s="11" t="s">
        <v>41</v>
      </c>
      <c r="AX166" s="11" t="s">
        <v>79</v>
      </c>
      <c r="AY166" s="156" t="s">
        <v>128</v>
      </c>
    </row>
    <row r="167" spans="2:65" s="11" customFormat="1">
      <c r="B167" s="155"/>
      <c r="D167" s="152" t="s">
        <v>142</v>
      </c>
      <c r="E167" s="156" t="s">
        <v>3</v>
      </c>
      <c r="F167" s="157" t="s">
        <v>643</v>
      </c>
      <c r="H167" s="156" t="s">
        <v>3</v>
      </c>
      <c r="I167" s="158"/>
      <c r="L167" s="155"/>
      <c r="M167" s="159"/>
      <c r="N167" s="160"/>
      <c r="O167" s="160"/>
      <c r="P167" s="160"/>
      <c r="Q167" s="160"/>
      <c r="R167" s="160"/>
      <c r="S167" s="160"/>
      <c r="T167" s="161"/>
      <c r="AT167" s="156" t="s">
        <v>142</v>
      </c>
      <c r="AU167" s="156" t="s">
        <v>87</v>
      </c>
      <c r="AV167" s="11" t="s">
        <v>22</v>
      </c>
      <c r="AW167" s="11" t="s">
        <v>41</v>
      </c>
      <c r="AX167" s="11" t="s">
        <v>79</v>
      </c>
      <c r="AY167" s="156" t="s">
        <v>128</v>
      </c>
    </row>
    <row r="168" spans="2:65" s="12" customFormat="1">
      <c r="B168" s="162"/>
      <c r="D168" s="152" t="s">
        <v>142</v>
      </c>
      <c r="E168" s="163" t="s">
        <v>3</v>
      </c>
      <c r="F168" s="164" t="s">
        <v>90</v>
      </c>
      <c r="H168" s="165">
        <v>3</v>
      </c>
      <c r="I168" s="166"/>
      <c r="L168" s="162"/>
      <c r="M168" s="167"/>
      <c r="N168" s="168"/>
      <c r="O168" s="168"/>
      <c r="P168" s="168"/>
      <c r="Q168" s="168"/>
      <c r="R168" s="168"/>
      <c r="S168" s="168"/>
      <c r="T168" s="169"/>
      <c r="AT168" s="163" t="s">
        <v>142</v>
      </c>
      <c r="AU168" s="163" t="s">
        <v>87</v>
      </c>
      <c r="AV168" s="12" t="s">
        <v>87</v>
      </c>
      <c r="AW168" s="12" t="s">
        <v>41</v>
      </c>
      <c r="AX168" s="12" t="s">
        <v>79</v>
      </c>
      <c r="AY168" s="163" t="s">
        <v>128</v>
      </c>
    </row>
    <row r="169" spans="2:65" s="11" customFormat="1">
      <c r="B169" s="155"/>
      <c r="D169" s="152" t="s">
        <v>142</v>
      </c>
      <c r="E169" s="156" t="s">
        <v>3</v>
      </c>
      <c r="F169" s="157" t="s">
        <v>645</v>
      </c>
      <c r="H169" s="156" t="s">
        <v>3</v>
      </c>
      <c r="I169" s="158"/>
      <c r="L169" s="155"/>
      <c r="M169" s="159"/>
      <c r="N169" s="160"/>
      <c r="O169" s="160"/>
      <c r="P169" s="160"/>
      <c r="Q169" s="160"/>
      <c r="R169" s="160"/>
      <c r="S169" s="160"/>
      <c r="T169" s="161"/>
      <c r="AT169" s="156" t="s">
        <v>142</v>
      </c>
      <c r="AU169" s="156" t="s">
        <v>87</v>
      </c>
      <c r="AV169" s="11" t="s">
        <v>22</v>
      </c>
      <c r="AW169" s="11" t="s">
        <v>41</v>
      </c>
      <c r="AX169" s="11" t="s">
        <v>79</v>
      </c>
      <c r="AY169" s="156" t="s">
        <v>128</v>
      </c>
    </row>
    <row r="170" spans="2:65" s="12" customFormat="1">
      <c r="B170" s="162"/>
      <c r="D170" s="152" t="s">
        <v>142</v>
      </c>
      <c r="E170" s="163" t="s">
        <v>3</v>
      </c>
      <c r="F170" s="164" t="s">
        <v>22</v>
      </c>
      <c r="H170" s="165">
        <v>1</v>
      </c>
      <c r="I170" s="166"/>
      <c r="L170" s="162"/>
      <c r="M170" s="167"/>
      <c r="N170" s="168"/>
      <c r="O170" s="168"/>
      <c r="P170" s="168"/>
      <c r="Q170" s="168"/>
      <c r="R170" s="168"/>
      <c r="S170" s="168"/>
      <c r="T170" s="169"/>
      <c r="AT170" s="163" t="s">
        <v>142</v>
      </c>
      <c r="AU170" s="163" t="s">
        <v>87</v>
      </c>
      <c r="AV170" s="12" t="s">
        <v>87</v>
      </c>
      <c r="AW170" s="12" t="s">
        <v>41</v>
      </c>
      <c r="AX170" s="12" t="s">
        <v>79</v>
      </c>
      <c r="AY170" s="163" t="s">
        <v>128</v>
      </c>
    </row>
    <row r="171" spans="2:65" s="11" customFormat="1">
      <c r="B171" s="155"/>
      <c r="D171" s="152" t="s">
        <v>142</v>
      </c>
      <c r="E171" s="156" t="s">
        <v>3</v>
      </c>
      <c r="F171" s="157" t="s">
        <v>647</v>
      </c>
      <c r="H171" s="156" t="s">
        <v>3</v>
      </c>
      <c r="I171" s="158"/>
      <c r="L171" s="155"/>
      <c r="M171" s="159"/>
      <c r="N171" s="160"/>
      <c r="O171" s="160"/>
      <c r="P171" s="160"/>
      <c r="Q171" s="160"/>
      <c r="R171" s="160"/>
      <c r="S171" s="160"/>
      <c r="T171" s="161"/>
      <c r="AT171" s="156" t="s">
        <v>142</v>
      </c>
      <c r="AU171" s="156" t="s">
        <v>87</v>
      </c>
      <c r="AV171" s="11" t="s">
        <v>22</v>
      </c>
      <c r="AW171" s="11" t="s">
        <v>41</v>
      </c>
      <c r="AX171" s="11" t="s">
        <v>79</v>
      </c>
      <c r="AY171" s="156" t="s">
        <v>128</v>
      </c>
    </row>
    <row r="172" spans="2:65" s="12" customFormat="1">
      <c r="B172" s="162"/>
      <c r="D172" s="152" t="s">
        <v>142</v>
      </c>
      <c r="E172" s="163" t="s">
        <v>3</v>
      </c>
      <c r="F172" s="164" t="s">
        <v>22</v>
      </c>
      <c r="H172" s="165">
        <v>1</v>
      </c>
      <c r="I172" s="166"/>
      <c r="L172" s="162"/>
      <c r="M172" s="167"/>
      <c r="N172" s="168"/>
      <c r="O172" s="168"/>
      <c r="P172" s="168"/>
      <c r="Q172" s="168"/>
      <c r="R172" s="168"/>
      <c r="S172" s="168"/>
      <c r="T172" s="169"/>
      <c r="AT172" s="163" t="s">
        <v>142</v>
      </c>
      <c r="AU172" s="163" t="s">
        <v>87</v>
      </c>
      <c r="AV172" s="12" t="s">
        <v>87</v>
      </c>
      <c r="AW172" s="12" t="s">
        <v>41</v>
      </c>
      <c r="AX172" s="12" t="s">
        <v>79</v>
      </c>
      <c r="AY172" s="163" t="s">
        <v>128</v>
      </c>
    </row>
    <row r="173" spans="2:65" s="11" customFormat="1">
      <c r="B173" s="155"/>
      <c r="D173" s="152" t="s">
        <v>142</v>
      </c>
      <c r="E173" s="156" t="s">
        <v>3</v>
      </c>
      <c r="F173" s="157" t="s">
        <v>648</v>
      </c>
      <c r="H173" s="156" t="s">
        <v>3</v>
      </c>
      <c r="I173" s="158"/>
      <c r="L173" s="155"/>
      <c r="M173" s="159"/>
      <c r="N173" s="160"/>
      <c r="O173" s="160"/>
      <c r="P173" s="160"/>
      <c r="Q173" s="160"/>
      <c r="R173" s="160"/>
      <c r="S173" s="160"/>
      <c r="T173" s="161"/>
      <c r="AT173" s="156" t="s">
        <v>142</v>
      </c>
      <c r="AU173" s="156" t="s">
        <v>87</v>
      </c>
      <c r="AV173" s="11" t="s">
        <v>22</v>
      </c>
      <c r="AW173" s="11" t="s">
        <v>41</v>
      </c>
      <c r="AX173" s="11" t="s">
        <v>79</v>
      </c>
      <c r="AY173" s="156" t="s">
        <v>128</v>
      </c>
    </row>
    <row r="174" spans="2:65" s="12" customFormat="1">
      <c r="B174" s="162"/>
      <c r="D174" s="152" t="s">
        <v>142</v>
      </c>
      <c r="E174" s="163" t="s">
        <v>3</v>
      </c>
      <c r="F174" s="164" t="s">
        <v>22</v>
      </c>
      <c r="H174" s="165">
        <v>1</v>
      </c>
      <c r="I174" s="166"/>
      <c r="L174" s="162"/>
      <c r="M174" s="167"/>
      <c r="N174" s="168"/>
      <c r="O174" s="168"/>
      <c r="P174" s="168"/>
      <c r="Q174" s="168"/>
      <c r="R174" s="168"/>
      <c r="S174" s="168"/>
      <c r="T174" s="169"/>
      <c r="AT174" s="163" t="s">
        <v>142</v>
      </c>
      <c r="AU174" s="163" t="s">
        <v>87</v>
      </c>
      <c r="AV174" s="12" t="s">
        <v>87</v>
      </c>
      <c r="AW174" s="12" t="s">
        <v>41</v>
      </c>
      <c r="AX174" s="12" t="s">
        <v>79</v>
      </c>
      <c r="AY174" s="163" t="s">
        <v>128</v>
      </c>
    </row>
    <row r="175" spans="2:65" s="11" customFormat="1">
      <c r="B175" s="155"/>
      <c r="D175" s="152" t="s">
        <v>142</v>
      </c>
      <c r="E175" s="156" t="s">
        <v>3</v>
      </c>
      <c r="F175" s="157" t="s">
        <v>649</v>
      </c>
      <c r="H175" s="156" t="s">
        <v>3</v>
      </c>
      <c r="I175" s="158"/>
      <c r="L175" s="155"/>
      <c r="M175" s="159"/>
      <c r="N175" s="160"/>
      <c r="O175" s="160"/>
      <c r="P175" s="160"/>
      <c r="Q175" s="160"/>
      <c r="R175" s="160"/>
      <c r="S175" s="160"/>
      <c r="T175" s="161"/>
      <c r="AT175" s="156" t="s">
        <v>142</v>
      </c>
      <c r="AU175" s="156" t="s">
        <v>87</v>
      </c>
      <c r="AV175" s="11" t="s">
        <v>22</v>
      </c>
      <c r="AW175" s="11" t="s">
        <v>41</v>
      </c>
      <c r="AX175" s="11" t="s">
        <v>79</v>
      </c>
      <c r="AY175" s="156" t="s">
        <v>128</v>
      </c>
    </row>
    <row r="176" spans="2:65" s="12" customFormat="1">
      <c r="B176" s="162"/>
      <c r="D176" s="152" t="s">
        <v>142</v>
      </c>
      <c r="E176" s="163" t="s">
        <v>3</v>
      </c>
      <c r="F176" s="164" t="s">
        <v>22</v>
      </c>
      <c r="H176" s="165">
        <v>1</v>
      </c>
      <c r="I176" s="166"/>
      <c r="L176" s="162"/>
      <c r="M176" s="167"/>
      <c r="N176" s="168"/>
      <c r="O176" s="168"/>
      <c r="P176" s="168"/>
      <c r="Q176" s="168"/>
      <c r="R176" s="168"/>
      <c r="S176" s="168"/>
      <c r="T176" s="169"/>
      <c r="AT176" s="163" t="s">
        <v>142</v>
      </c>
      <c r="AU176" s="163" t="s">
        <v>87</v>
      </c>
      <c r="AV176" s="12" t="s">
        <v>87</v>
      </c>
      <c r="AW176" s="12" t="s">
        <v>41</v>
      </c>
      <c r="AX176" s="12" t="s">
        <v>79</v>
      </c>
      <c r="AY176" s="163" t="s">
        <v>128</v>
      </c>
    </row>
    <row r="177" spans="2:65" s="11" customFormat="1">
      <c r="B177" s="155"/>
      <c r="D177" s="152" t="s">
        <v>142</v>
      </c>
      <c r="E177" s="156" t="s">
        <v>3</v>
      </c>
      <c r="F177" s="157" t="s">
        <v>650</v>
      </c>
      <c r="H177" s="156" t="s">
        <v>3</v>
      </c>
      <c r="I177" s="158"/>
      <c r="L177" s="155"/>
      <c r="M177" s="159"/>
      <c r="N177" s="160"/>
      <c r="O177" s="160"/>
      <c r="P177" s="160"/>
      <c r="Q177" s="160"/>
      <c r="R177" s="160"/>
      <c r="S177" s="160"/>
      <c r="T177" s="161"/>
      <c r="AT177" s="156" t="s">
        <v>142</v>
      </c>
      <c r="AU177" s="156" t="s">
        <v>87</v>
      </c>
      <c r="AV177" s="11" t="s">
        <v>22</v>
      </c>
      <c r="AW177" s="11" t="s">
        <v>41</v>
      </c>
      <c r="AX177" s="11" t="s">
        <v>79</v>
      </c>
      <c r="AY177" s="156" t="s">
        <v>128</v>
      </c>
    </row>
    <row r="178" spans="2:65" s="12" customFormat="1">
      <c r="B178" s="162"/>
      <c r="D178" s="152" t="s">
        <v>142</v>
      </c>
      <c r="E178" s="163" t="s">
        <v>3</v>
      </c>
      <c r="F178" s="164" t="s">
        <v>22</v>
      </c>
      <c r="H178" s="165">
        <v>1</v>
      </c>
      <c r="I178" s="166"/>
      <c r="L178" s="162"/>
      <c r="M178" s="167"/>
      <c r="N178" s="168"/>
      <c r="O178" s="168"/>
      <c r="P178" s="168"/>
      <c r="Q178" s="168"/>
      <c r="R178" s="168"/>
      <c r="S178" s="168"/>
      <c r="T178" s="169"/>
      <c r="AT178" s="163" t="s">
        <v>142</v>
      </c>
      <c r="AU178" s="163" t="s">
        <v>87</v>
      </c>
      <c r="AV178" s="12" t="s">
        <v>87</v>
      </c>
      <c r="AW178" s="12" t="s">
        <v>41</v>
      </c>
      <c r="AX178" s="12" t="s">
        <v>79</v>
      </c>
      <c r="AY178" s="163" t="s">
        <v>128</v>
      </c>
    </row>
    <row r="179" spans="2:65" s="11" customFormat="1">
      <c r="B179" s="155"/>
      <c r="D179" s="152" t="s">
        <v>142</v>
      </c>
      <c r="E179" s="156" t="s">
        <v>3</v>
      </c>
      <c r="F179" s="157" t="s">
        <v>651</v>
      </c>
      <c r="H179" s="156" t="s">
        <v>3</v>
      </c>
      <c r="I179" s="158"/>
      <c r="L179" s="155"/>
      <c r="M179" s="159"/>
      <c r="N179" s="160"/>
      <c r="O179" s="160"/>
      <c r="P179" s="160"/>
      <c r="Q179" s="160"/>
      <c r="R179" s="160"/>
      <c r="S179" s="160"/>
      <c r="T179" s="161"/>
      <c r="AT179" s="156" t="s">
        <v>142</v>
      </c>
      <c r="AU179" s="156" t="s">
        <v>87</v>
      </c>
      <c r="AV179" s="11" t="s">
        <v>22</v>
      </c>
      <c r="AW179" s="11" t="s">
        <v>41</v>
      </c>
      <c r="AX179" s="11" t="s">
        <v>79</v>
      </c>
      <c r="AY179" s="156" t="s">
        <v>128</v>
      </c>
    </row>
    <row r="180" spans="2:65" s="12" customFormat="1">
      <c r="B180" s="162"/>
      <c r="D180" s="152" t="s">
        <v>142</v>
      </c>
      <c r="E180" s="163" t="s">
        <v>3</v>
      </c>
      <c r="F180" s="164" t="s">
        <v>22</v>
      </c>
      <c r="H180" s="165">
        <v>1</v>
      </c>
      <c r="I180" s="166"/>
      <c r="L180" s="162"/>
      <c r="M180" s="167"/>
      <c r="N180" s="168"/>
      <c r="O180" s="168"/>
      <c r="P180" s="168"/>
      <c r="Q180" s="168"/>
      <c r="R180" s="168"/>
      <c r="S180" s="168"/>
      <c r="T180" s="169"/>
      <c r="AT180" s="163" t="s">
        <v>142</v>
      </c>
      <c r="AU180" s="163" t="s">
        <v>87</v>
      </c>
      <c r="AV180" s="12" t="s">
        <v>87</v>
      </c>
      <c r="AW180" s="12" t="s">
        <v>41</v>
      </c>
      <c r="AX180" s="12" t="s">
        <v>79</v>
      </c>
      <c r="AY180" s="163" t="s">
        <v>128</v>
      </c>
    </row>
    <row r="181" spans="2:65" s="11" customFormat="1">
      <c r="B181" s="155"/>
      <c r="D181" s="152" t="s">
        <v>142</v>
      </c>
      <c r="E181" s="156" t="s">
        <v>3</v>
      </c>
      <c r="F181" s="157" t="s">
        <v>652</v>
      </c>
      <c r="H181" s="156" t="s">
        <v>3</v>
      </c>
      <c r="I181" s="158"/>
      <c r="L181" s="155"/>
      <c r="M181" s="159"/>
      <c r="N181" s="160"/>
      <c r="O181" s="160"/>
      <c r="P181" s="160"/>
      <c r="Q181" s="160"/>
      <c r="R181" s="160"/>
      <c r="S181" s="160"/>
      <c r="T181" s="161"/>
      <c r="AT181" s="156" t="s">
        <v>142</v>
      </c>
      <c r="AU181" s="156" t="s">
        <v>87</v>
      </c>
      <c r="AV181" s="11" t="s">
        <v>22</v>
      </c>
      <c r="AW181" s="11" t="s">
        <v>41</v>
      </c>
      <c r="AX181" s="11" t="s">
        <v>79</v>
      </c>
      <c r="AY181" s="156" t="s">
        <v>128</v>
      </c>
    </row>
    <row r="182" spans="2:65" s="12" customFormat="1">
      <c r="B182" s="162"/>
      <c r="D182" s="152" t="s">
        <v>142</v>
      </c>
      <c r="E182" s="163" t="s">
        <v>3</v>
      </c>
      <c r="F182" s="164" t="s">
        <v>22</v>
      </c>
      <c r="H182" s="165">
        <v>1</v>
      </c>
      <c r="I182" s="166"/>
      <c r="L182" s="162"/>
      <c r="M182" s="167"/>
      <c r="N182" s="168"/>
      <c r="O182" s="168"/>
      <c r="P182" s="168"/>
      <c r="Q182" s="168"/>
      <c r="R182" s="168"/>
      <c r="S182" s="168"/>
      <c r="T182" s="169"/>
      <c r="AT182" s="163" t="s">
        <v>142</v>
      </c>
      <c r="AU182" s="163" t="s">
        <v>87</v>
      </c>
      <c r="AV182" s="12" t="s">
        <v>87</v>
      </c>
      <c r="AW182" s="12" t="s">
        <v>41</v>
      </c>
      <c r="AX182" s="12" t="s">
        <v>79</v>
      </c>
      <c r="AY182" s="163" t="s">
        <v>128</v>
      </c>
    </row>
    <row r="183" spans="2:65" s="11" customFormat="1">
      <c r="B183" s="155"/>
      <c r="D183" s="152" t="s">
        <v>142</v>
      </c>
      <c r="E183" s="156" t="s">
        <v>3</v>
      </c>
      <c r="F183" s="157" t="s">
        <v>653</v>
      </c>
      <c r="H183" s="156" t="s">
        <v>3</v>
      </c>
      <c r="I183" s="158"/>
      <c r="L183" s="155"/>
      <c r="M183" s="159"/>
      <c r="N183" s="160"/>
      <c r="O183" s="160"/>
      <c r="P183" s="160"/>
      <c r="Q183" s="160"/>
      <c r="R183" s="160"/>
      <c r="S183" s="160"/>
      <c r="T183" s="161"/>
      <c r="AT183" s="156" t="s">
        <v>142</v>
      </c>
      <c r="AU183" s="156" t="s">
        <v>87</v>
      </c>
      <c r="AV183" s="11" t="s">
        <v>22</v>
      </c>
      <c r="AW183" s="11" t="s">
        <v>41</v>
      </c>
      <c r="AX183" s="11" t="s">
        <v>79</v>
      </c>
      <c r="AY183" s="156" t="s">
        <v>128</v>
      </c>
    </row>
    <row r="184" spans="2:65" s="12" customFormat="1">
      <c r="B184" s="162"/>
      <c r="D184" s="152" t="s">
        <v>142</v>
      </c>
      <c r="E184" s="163" t="s">
        <v>3</v>
      </c>
      <c r="F184" s="164" t="s">
        <v>22</v>
      </c>
      <c r="H184" s="165">
        <v>1</v>
      </c>
      <c r="I184" s="166"/>
      <c r="L184" s="162"/>
      <c r="M184" s="167"/>
      <c r="N184" s="168"/>
      <c r="O184" s="168"/>
      <c r="P184" s="168"/>
      <c r="Q184" s="168"/>
      <c r="R184" s="168"/>
      <c r="S184" s="168"/>
      <c r="T184" s="169"/>
      <c r="AT184" s="163" t="s">
        <v>142</v>
      </c>
      <c r="AU184" s="163" t="s">
        <v>87</v>
      </c>
      <c r="AV184" s="12" t="s">
        <v>87</v>
      </c>
      <c r="AW184" s="12" t="s">
        <v>41</v>
      </c>
      <c r="AX184" s="12" t="s">
        <v>79</v>
      </c>
      <c r="AY184" s="163" t="s">
        <v>128</v>
      </c>
    </row>
    <row r="185" spans="2:65" s="11" customFormat="1">
      <c r="B185" s="155"/>
      <c r="D185" s="152" t="s">
        <v>142</v>
      </c>
      <c r="E185" s="156" t="s">
        <v>3</v>
      </c>
      <c r="F185" s="157" t="s">
        <v>654</v>
      </c>
      <c r="H185" s="156" t="s">
        <v>3</v>
      </c>
      <c r="I185" s="158"/>
      <c r="L185" s="155"/>
      <c r="M185" s="159"/>
      <c r="N185" s="160"/>
      <c r="O185" s="160"/>
      <c r="P185" s="160"/>
      <c r="Q185" s="160"/>
      <c r="R185" s="160"/>
      <c r="S185" s="160"/>
      <c r="T185" s="161"/>
      <c r="AT185" s="156" t="s">
        <v>142</v>
      </c>
      <c r="AU185" s="156" t="s">
        <v>87</v>
      </c>
      <c r="AV185" s="11" t="s">
        <v>22</v>
      </c>
      <c r="AW185" s="11" t="s">
        <v>41</v>
      </c>
      <c r="AX185" s="11" t="s">
        <v>79</v>
      </c>
      <c r="AY185" s="156" t="s">
        <v>128</v>
      </c>
    </row>
    <row r="186" spans="2:65" s="12" customFormat="1">
      <c r="B186" s="162"/>
      <c r="D186" s="152" t="s">
        <v>142</v>
      </c>
      <c r="E186" s="163" t="s">
        <v>3</v>
      </c>
      <c r="F186" s="164" t="s">
        <v>22</v>
      </c>
      <c r="H186" s="165">
        <v>1</v>
      </c>
      <c r="I186" s="166"/>
      <c r="L186" s="162"/>
      <c r="M186" s="167"/>
      <c r="N186" s="168"/>
      <c r="O186" s="168"/>
      <c r="P186" s="168"/>
      <c r="Q186" s="168"/>
      <c r="R186" s="168"/>
      <c r="S186" s="168"/>
      <c r="T186" s="169"/>
      <c r="AT186" s="163" t="s">
        <v>142</v>
      </c>
      <c r="AU186" s="163" t="s">
        <v>87</v>
      </c>
      <c r="AV186" s="12" t="s">
        <v>87</v>
      </c>
      <c r="AW186" s="12" t="s">
        <v>41</v>
      </c>
      <c r="AX186" s="12" t="s">
        <v>79</v>
      </c>
      <c r="AY186" s="163" t="s">
        <v>128</v>
      </c>
    </row>
    <row r="187" spans="2:65" s="11" customFormat="1">
      <c r="B187" s="155"/>
      <c r="D187" s="152" t="s">
        <v>142</v>
      </c>
      <c r="E187" s="156" t="s">
        <v>3</v>
      </c>
      <c r="F187" s="157" t="s">
        <v>655</v>
      </c>
      <c r="H187" s="156" t="s">
        <v>3</v>
      </c>
      <c r="I187" s="158"/>
      <c r="L187" s="155"/>
      <c r="M187" s="159"/>
      <c r="N187" s="160"/>
      <c r="O187" s="160"/>
      <c r="P187" s="160"/>
      <c r="Q187" s="160"/>
      <c r="R187" s="160"/>
      <c r="S187" s="160"/>
      <c r="T187" s="161"/>
      <c r="AT187" s="156" t="s">
        <v>142</v>
      </c>
      <c r="AU187" s="156" t="s">
        <v>87</v>
      </c>
      <c r="AV187" s="11" t="s">
        <v>22</v>
      </c>
      <c r="AW187" s="11" t="s">
        <v>41</v>
      </c>
      <c r="AX187" s="11" t="s">
        <v>79</v>
      </c>
      <c r="AY187" s="156" t="s">
        <v>128</v>
      </c>
    </row>
    <row r="188" spans="2:65" s="12" customFormat="1">
      <c r="B188" s="162"/>
      <c r="D188" s="152" t="s">
        <v>142</v>
      </c>
      <c r="E188" s="163" t="s">
        <v>3</v>
      </c>
      <c r="F188" s="164" t="s">
        <v>93</v>
      </c>
      <c r="H188" s="165">
        <v>4</v>
      </c>
      <c r="I188" s="166"/>
      <c r="L188" s="162"/>
      <c r="M188" s="167"/>
      <c r="N188" s="168"/>
      <c r="O188" s="168"/>
      <c r="P188" s="168"/>
      <c r="Q188" s="168"/>
      <c r="R188" s="168"/>
      <c r="S188" s="168"/>
      <c r="T188" s="169"/>
      <c r="AT188" s="163" t="s">
        <v>142</v>
      </c>
      <c r="AU188" s="163" t="s">
        <v>87</v>
      </c>
      <c r="AV188" s="12" t="s">
        <v>87</v>
      </c>
      <c r="AW188" s="12" t="s">
        <v>41</v>
      </c>
      <c r="AX188" s="12" t="s">
        <v>79</v>
      </c>
      <c r="AY188" s="163" t="s">
        <v>128</v>
      </c>
    </row>
    <row r="189" spans="2:65" s="11" customFormat="1">
      <c r="B189" s="155"/>
      <c r="D189" s="152" t="s">
        <v>142</v>
      </c>
      <c r="E189" s="156" t="s">
        <v>3</v>
      </c>
      <c r="F189" s="157" t="s">
        <v>657</v>
      </c>
      <c r="H189" s="156" t="s">
        <v>3</v>
      </c>
      <c r="I189" s="158"/>
      <c r="L189" s="155"/>
      <c r="M189" s="159"/>
      <c r="N189" s="160"/>
      <c r="O189" s="160"/>
      <c r="P189" s="160"/>
      <c r="Q189" s="160"/>
      <c r="R189" s="160"/>
      <c r="S189" s="160"/>
      <c r="T189" s="161"/>
      <c r="AT189" s="156" t="s">
        <v>142</v>
      </c>
      <c r="AU189" s="156" t="s">
        <v>87</v>
      </c>
      <c r="AV189" s="11" t="s">
        <v>22</v>
      </c>
      <c r="AW189" s="11" t="s">
        <v>41</v>
      </c>
      <c r="AX189" s="11" t="s">
        <v>79</v>
      </c>
      <c r="AY189" s="156" t="s">
        <v>128</v>
      </c>
    </row>
    <row r="190" spans="2:65" s="12" customFormat="1">
      <c r="B190" s="162"/>
      <c r="D190" s="152" t="s">
        <v>142</v>
      </c>
      <c r="E190" s="163" t="s">
        <v>3</v>
      </c>
      <c r="F190" s="164" t="s">
        <v>22</v>
      </c>
      <c r="H190" s="165">
        <v>1</v>
      </c>
      <c r="I190" s="166"/>
      <c r="L190" s="162"/>
      <c r="M190" s="167"/>
      <c r="N190" s="168"/>
      <c r="O190" s="168"/>
      <c r="P190" s="168"/>
      <c r="Q190" s="168"/>
      <c r="R190" s="168"/>
      <c r="S190" s="168"/>
      <c r="T190" s="169"/>
      <c r="AT190" s="163" t="s">
        <v>142</v>
      </c>
      <c r="AU190" s="163" t="s">
        <v>87</v>
      </c>
      <c r="AV190" s="12" t="s">
        <v>87</v>
      </c>
      <c r="AW190" s="12" t="s">
        <v>41</v>
      </c>
      <c r="AX190" s="12" t="s">
        <v>79</v>
      </c>
      <c r="AY190" s="163" t="s">
        <v>128</v>
      </c>
    </row>
    <row r="191" spans="2:65" s="13" customFormat="1">
      <c r="B191" s="170"/>
      <c r="D191" s="152" t="s">
        <v>142</v>
      </c>
      <c r="E191" s="171" t="s">
        <v>3</v>
      </c>
      <c r="F191" s="172" t="s">
        <v>145</v>
      </c>
      <c r="H191" s="173">
        <v>17</v>
      </c>
      <c r="I191" s="174"/>
      <c r="L191" s="170"/>
      <c r="M191" s="175"/>
      <c r="N191" s="176"/>
      <c r="O191" s="176"/>
      <c r="P191" s="176"/>
      <c r="Q191" s="176"/>
      <c r="R191" s="176"/>
      <c r="S191" s="176"/>
      <c r="T191" s="177"/>
      <c r="AT191" s="171" t="s">
        <v>142</v>
      </c>
      <c r="AU191" s="171" t="s">
        <v>87</v>
      </c>
      <c r="AV191" s="13" t="s">
        <v>93</v>
      </c>
      <c r="AW191" s="13" t="s">
        <v>41</v>
      </c>
      <c r="AX191" s="13" t="s">
        <v>22</v>
      </c>
      <c r="AY191" s="171" t="s">
        <v>128</v>
      </c>
    </row>
    <row r="192" spans="2:65" s="1" customFormat="1" ht="16.5" customHeight="1">
      <c r="B192" s="139"/>
      <c r="C192" s="140" t="s">
        <v>27</v>
      </c>
      <c r="D192" s="140" t="s">
        <v>131</v>
      </c>
      <c r="E192" s="141" t="s">
        <v>667</v>
      </c>
      <c r="F192" s="142" t="s">
        <v>668</v>
      </c>
      <c r="G192" s="143" t="s">
        <v>669</v>
      </c>
      <c r="H192" s="144">
        <v>17</v>
      </c>
      <c r="I192" s="145"/>
      <c r="J192" s="146">
        <f>ROUND(I192*H192,2)</f>
        <v>0</v>
      </c>
      <c r="K192" s="142" t="s">
        <v>135</v>
      </c>
      <c r="L192" s="31"/>
      <c r="M192" s="147" t="s">
        <v>3</v>
      </c>
      <c r="N192" s="148" t="s">
        <v>50</v>
      </c>
      <c r="O192" s="50"/>
      <c r="P192" s="149">
        <f>O192*H192</f>
        <v>0</v>
      </c>
      <c r="Q192" s="149">
        <v>0</v>
      </c>
      <c r="R192" s="149">
        <f>Q192*H192</f>
        <v>0</v>
      </c>
      <c r="S192" s="149">
        <v>0</v>
      </c>
      <c r="T192" s="150">
        <f>S192*H192</f>
        <v>0</v>
      </c>
      <c r="AR192" s="17" t="s">
        <v>168</v>
      </c>
      <c r="AT192" s="17" t="s">
        <v>131</v>
      </c>
      <c r="AU192" s="17" t="s">
        <v>87</v>
      </c>
      <c r="AY192" s="17" t="s">
        <v>128</v>
      </c>
      <c r="BE192" s="151">
        <f>IF(N192="základní",J192,0)</f>
        <v>0</v>
      </c>
      <c r="BF192" s="151">
        <f>IF(N192="snížená",J192,0)</f>
        <v>0</v>
      </c>
      <c r="BG192" s="151">
        <f>IF(N192="zákl. přenesená",J192,0)</f>
        <v>0</v>
      </c>
      <c r="BH192" s="151">
        <f>IF(N192="sníž. přenesená",J192,0)</f>
        <v>0</v>
      </c>
      <c r="BI192" s="151">
        <f>IF(N192="nulová",J192,0)</f>
        <v>0</v>
      </c>
      <c r="BJ192" s="17" t="s">
        <v>22</v>
      </c>
      <c r="BK192" s="151">
        <f>ROUND(I192*H192,2)</f>
        <v>0</v>
      </c>
      <c r="BL192" s="17" t="s">
        <v>168</v>
      </c>
      <c r="BM192" s="17" t="s">
        <v>670</v>
      </c>
    </row>
    <row r="193" spans="2:51" s="11" customFormat="1">
      <c r="B193" s="155"/>
      <c r="D193" s="152" t="s">
        <v>142</v>
      </c>
      <c r="E193" s="156" t="s">
        <v>3</v>
      </c>
      <c r="F193" s="157" t="s">
        <v>642</v>
      </c>
      <c r="H193" s="156" t="s">
        <v>3</v>
      </c>
      <c r="I193" s="158"/>
      <c r="L193" s="155"/>
      <c r="M193" s="159"/>
      <c r="N193" s="160"/>
      <c r="O193" s="160"/>
      <c r="P193" s="160"/>
      <c r="Q193" s="160"/>
      <c r="R193" s="160"/>
      <c r="S193" s="160"/>
      <c r="T193" s="161"/>
      <c r="AT193" s="156" t="s">
        <v>142</v>
      </c>
      <c r="AU193" s="156" t="s">
        <v>87</v>
      </c>
      <c r="AV193" s="11" t="s">
        <v>22</v>
      </c>
      <c r="AW193" s="11" t="s">
        <v>41</v>
      </c>
      <c r="AX193" s="11" t="s">
        <v>79</v>
      </c>
      <c r="AY193" s="156" t="s">
        <v>128</v>
      </c>
    </row>
    <row r="194" spans="2:51" s="11" customFormat="1">
      <c r="B194" s="155"/>
      <c r="D194" s="152" t="s">
        <v>142</v>
      </c>
      <c r="E194" s="156" t="s">
        <v>3</v>
      </c>
      <c r="F194" s="157" t="s">
        <v>643</v>
      </c>
      <c r="H194" s="156" t="s">
        <v>3</v>
      </c>
      <c r="I194" s="158"/>
      <c r="L194" s="155"/>
      <c r="M194" s="159"/>
      <c r="N194" s="160"/>
      <c r="O194" s="160"/>
      <c r="P194" s="160"/>
      <c r="Q194" s="160"/>
      <c r="R194" s="160"/>
      <c r="S194" s="160"/>
      <c r="T194" s="161"/>
      <c r="AT194" s="156" t="s">
        <v>142</v>
      </c>
      <c r="AU194" s="156" t="s">
        <v>87</v>
      </c>
      <c r="AV194" s="11" t="s">
        <v>22</v>
      </c>
      <c r="AW194" s="11" t="s">
        <v>41</v>
      </c>
      <c r="AX194" s="11" t="s">
        <v>79</v>
      </c>
      <c r="AY194" s="156" t="s">
        <v>128</v>
      </c>
    </row>
    <row r="195" spans="2:51" s="12" customFormat="1">
      <c r="B195" s="162"/>
      <c r="D195" s="152" t="s">
        <v>142</v>
      </c>
      <c r="E195" s="163" t="s">
        <v>3</v>
      </c>
      <c r="F195" s="164" t="s">
        <v>90</v>
      </c>
      <c r="H195" s="165">
        <v>3</v>
      </c>
      <c r="I195" s="166"/>
      <c r="L195" s="162"/>
      <c r="M195" s="167"/>
      <c r="N195" s="168"/>
      <c r="O195" s="168"/>
      <c r="P195" s="168"/>
      <c r="Q195" s="168"/>
      <c r="R195" s="168"/>
      <c r="S195" s="168"/>
      <c r="T195" s="169"/>
      <c r="AT195" s="163" t="s">
        <v>142</v>
      </c>
      <c r="AU195" s="163" t="s">
        <v>87</v>
      </c>
      <c r="AV195" s="12" t="s">
        <v>87</v>
      </c>
      <c r="AW195" s="12" t="s">
        <v>41</v>
      </c>
      <c r="AX195" s="12" t="s">
        <v>79</v>
      </c>
      <c r="AY195" s="163" t="s">
        <v>128</v>
      </c>
    </row>
    <row r="196" spans="2:51" s="11" customFormat="1">
      <c r="B196" s="155"/>
      <c r="D196" s="152" t="s">
        <v>142</v>
      </c>
      <c r="E196" s="156" t="s">
        <v>3</v>
      </c>
      <c r="F196" s="157" t="s">
        <v>645</v>
      </c>
      <c r="H196" s="156" t="s">
        <v>3</v>
      </c>
      <c r="I196" s="158"/>
      <c r="L196" s="155"/>
      <c r="M196" s="159"/>
      <c r="N196" s="160"/>
      <c r="O196" s="160"/>
      <c r="P196" s="160"/>
      <c r="Q196" s="160"/>
      <c r="R196" s="160"/>
      <c r="S196" s="160"/>
      <c r="T196" s="161"/>
      <c r="AT196" s="156" t="s">
        <v>142</v>
      </c>
      <c r="AU196" s="156" t="s">
        <v>87</v>
      </c>
      <c r="AV196" s="11" t="s">
        <v>22</v>
      </c>
      <c r="AW196" s="11" t="s">
        <v>41</v>
      </c>
      <c r="AX196" s="11" t="s">
        <v>79</v>
      </c>
      <c r="AY196" s="156" t="s">
        <v>128</v>
      </c>
    </row>
    <row r="197" spans="2:51" s="12" customFormat="1">
      <c r="B197" s="162"/>
      <c r="D197" s="152" t="s">
        <v>142</v>
      </c>
      <c r="E197" s="163" t="s">
        <v>3</v>
      </c>
      <c r="F197" s="164" t="s">
        <v>22</v>
      </c>
      <c r="H197" s="165">
        <v>1</v>
      </c>
      <c r="I197" s="166"/>
      <c r="L197" s="162"/>
      <c r="M197" s="167"/>
      <c r="N197" s="168"/>
      <c r="O197" s="168"/>
      <c r="P197" s="168"/>
      <c r="Q197" s="168"/>
      <c r="R197" s="168"/>
      <c r="S197" s="168"/>
      <c r="T197" s="169"/>
      <c r="AT197" s="163" t="s">
        <v>142</v>
      </c>
      <c r="AU197" s="163" t="s">
        <v>87</v>
      </c>
      <c r="AV197" s="12" t="s">
        <v>87</v>
      </c>
      <c r="AW197" s="12" t="s">
        <v>41</v>
      </c>
      <c r="AX197" s="12" t="s">
        <v>79</v>
      </c>
      <c r="AY197" s="163" t="s">
        <v>128</v>
      </c>
    </row>
    <row r="198" spans="2:51" s="11" customFormat="1">
      <c r="B198" s="155"/>
      <c r="D198" s="152" t="s">
        <v>142</v>
      </c>
      <c r="E198" s="156" t="s">
        <v>3</v>
      </c>
      <c r="F198" s="157" t="s">
        <v>647</v>
      </c>
      <c r="H198" s="156" t="s">
        <v>3</v>
      </c>
      <c r="I198" s="158"/>
      <c r="L198" s="155"/>
      <c r="M198" s="159"/>
      <c r="N198" s="160"/>
      <c r="O198" s="160"/>
      <c r="P198" s="160"/>
      <c r="Q198" s="160"/>
      <c r="R198" s="160"/>
      <c r="S198" s="160"/>
      <c r="T198" s="161"/>
      <c r="AT198" s="156" t="s">
        <v>142</v>
      </c>
      <c r="AU198" s="156" t="s">
        <v>87</v>
      </c>
      <c r="AV198" s="11" t="s">
        <v>22</v>
      </c>
      <c r="AW198" s="11" t="s">
        <v>41</v>
      </c>
      <c r="AX198" s="11" t="s">
        <v>79</v>
      </c>
      <c r="AY198" s="156" t="s">
        <v>128</v>
      </c>
    </row>
    <row r="199" spans="2:51" s="12" customFormat="1">
      <c r="B199" s="162"/>
      <c r="D199" s="152" t="s">
        <v>142</v>
      </c>
      <c r="E199" s="163" t="s">
        <v>3</v>
      </c>
      <c r="F199" s="164" t="s">
        <v>22</v>
      </c>
      <c r="H199" s="165">
        <v>1</v>
      </c>
      <c r="I199" s="166"/>
      <c r="L199" s="162"/>
      <c r="M199" s="167"/>
      <c r="N199" s="168"/>
      <c r="O199" s="168"/>
      <c r="P199" s="168"/>
      <c r="Q199" s="168"/>
      <c r="R199" s="168"/>
      <c r="S199" s="168"/>
      <c r="T199" s="169"/>
      <c r="AT199" s="163" t="s">
        <v>142</v>
      </c>
      <c r="AU199" s="163" t="s">
        <v>87</v>
      </c>
      <c r="AV199" s="12" t="s">
        <v>87</v>
      </c>
      <c r="AW199" s="12" t="s">
        <v>41</v>
      </c>
      <c r="AX199" s="12" t="s">
        <v>79</v>
      </c>
      <c r="AY199" s="163" t="s">
        <v>128</v>
      </c>
    </row>
    <row r="200" spans="2:51" s="11" customFormat="1">
      <c r="B200" s="155"/>
      <c r="D200" s="152" t="s">
        <v>142</v>
      </c>
      <c r="E200" s="156" t="s">
        <v>3</v>
      </c>
      <c r="F200" s="157" t="s">
        <v>648</v>
      </c>
      <c r="H200" s="156" t="s">
        <v>3</v>
      </c>
      <c r="I200" s="158"/>
      <c r="L200" s="155"/>
      <c r="M200" s="159"/>
      <c r="N200" s="160"/>
      <c r="O200" s="160"/>
      <c r="P200" s="160"/>
      <c r="Q200" s="160"/>
      <c r="R200" s="160"/>
      <c r="S200" s="160"/>
      <c r="T200" s="161"/>
      <c r="AT200" s="156" t="s">
        <v>142</v>
      </c>
      <c r="AU200" s="156" t="s">
        <v>87</v>
      </c>
      <c r="AV200" s="11" t="s">
        <v>22</v>
      </c>
      <c r="AW200" s="11" t="s">
        <v>41</v>
      </c>
      <c r="AX200" s="11" t="s">
        <v>79</v>
      </c>
      <c r="AY200" s="156" t="s">
        <v>128</v>
      </c>
    </row>
    <row r="201" spans="2:51" s="12" customFormat="1">
      <c r="B201" s="162"/>
      <c r="D201" s="152" t="s">
        <v>142</v>
      </c>
      <c r="E201" s="163" t="s">
        <v>3</v>
      </c>
      <c r="F201" s="164" t="s">
        <v>22</v>
      </c>
      <c r="H201" s="165">
        <v>1</v>
      </c>
      <c r="I201" s="166"/>
      <c r="L201" s="162"/>
      <c r="M201" s="167"/>
      <c r="N201" s="168"/>
      <c r="O201" s="168"/>
      <c r="P201" s="168"/>
      <c r="Q201" s="168"/>
      <c r="R201" s="168"/>
      <c r="S201" s="168"/>
      <c r="T201" s="169"/>
      <c r="AT201" s="163" t="s">
        <v>142</v>
      </c>
      <c r="AU201" s="163" t="s">
        <v>87</v>
      </c>
      <c r="AV201" s="12" t="s">
        <v>87</v>
      </c>
      <c r="AW201" s="12" t="s">
        <v>41</v>
      </c>
      <c r="AX201" s="12" t="s">
        <v>79</v>
      </c>
      <c r="AY201" s="163" t="s">
        <v>128</v>
      </c>
    </row>
    <row r="202" spans="2:51" s="11" customFormat="1">
      <c r="B202" s="155"/>
      <c r="D202" s="152" t="s">
        <v>142</v>
      </c>
      <c r="E202" s="156" t="s">
        <v>3</v>
      </c>
      <c r="F202" s="157" t="s">
        <v>649</v>
      </c>
      <c r="H202" s="156" t="s">
        <v>3</v>
      </c>
      <c r="I202" s="158"/>
      <c r="L202" s="155"/>
      <c r="M202" s="159"/>
      <c r="N202" s="160"/>
      <c r="O202" s="160"/>
      <c r="P202" s="160"/>
      <c r="Q202" s="160"/>
      <c r="R202" s="160"/>
      <c r="S202" s="160"/>
      <c r="T202" s="161"/>
      <c r="AT202" s="156" t="s">
        <v>142</v>
      </c>
      <c r="AU202" s="156" t="s">
        <v>87</v>
      </c>
      <c r="AV202" s="11" t="s">
        <v>22</v>
      </c>
      <c r="AW202" s="11" t="s">
        <v>41</v>
      </c>
      <c r="AX202" s="11" t="s">
        <v>79</v>
      </c>
      <c r="AY202" s="156" t="s">
        <v>128</v>
      </c>
    </row>
    <row r="203" spans="2:51" s="12" customFormat="1">
      <c r="B203" s="162"/>
      <c r="D203" s="152" t="s">
        <v>142</v>
      </c>
      <c r="E203" s="163" t="s">
        <v>3</v>
      </c>
      <c r="F203" s="164" t="s">
        <v>22</v>
      </c>
      <c r="H203" s="165">
        <v>1</v>
      </c>
      <c r="I203" s="166"/>
      <c r="L203" s="162"/>
      <c r="M203" s="167"/>
      <c r="N203" s="168"/>
      <c r="O203" s="168"/>
      <c r="P203" s="168"/>
      <c r="Q203" s="168"/>
      <c r="R203" s="168"/>
      <c r="S203" s="168"/>
      <c r="T203" s="169"/>
      <c r="AT203" s="163" t="s">
        <v>142</v>
      </c>
      <c r="AU203" s="163" t="s">
        <v>87</v>
      </c>
      <c r="AV203" s="12" t="s">
        <v>87</v>
      </c>
      <c r="AW203" s="12" t="s">
        <v>41</v>
      </c>
      <c r="AX203" s="12" t="s">
        <v>79</v>
      </c>
      <c r="AY203" s="163" t="s">
        <v>128</v>
      </c>
    </row>
    <row r="204" spans="2:51" s="11" customFormat="1">
      <c r="B204" s="155"/>
      <c r="D204" s="152" t="s">
        <v>142</v>
      </c>
      <c r="E204" s="156" t="s">
        <v>3</v>
      </c>
      <c r="F204" s="157" t="s">
        <v>650</v>
      </c>
      <c r="H204" s="156" t="s">
        <v>3</v>
      </c>
      <c r="I204" s="158"/>
      <c r="L204" s="155"/>
      <c r="M204" s="159"/>
      <c r="N204" s="160"/>
      <c r="O204" s="160"/>
      <c r="P204" s="160"/>
      <c r="Q204" s="160"/>
      <c r="R204" s="160"/>
      <c r="S204" s="160"/>
      <c r="T204" s="161"/>
      <c r="AT204" s="156" t="s">
        <v>142</v>
      </c>
      <c r="AU204" s="156" t="s">
        <v>87</v>
      </c>
      <c r="AV204" s="11" t="s">
        <v>22</v>
      </c>
      <c r="AW204" s="11" t="s">
        <v>41</v>
      </c>
      <c r="AX204" s="11" t="s">
        <v>79</v>
      </c>
      <c r="AY204" s="156" t="s">
        <v>128</v>
      </c>
    </row>
    <row r="205" spans="2:51" s="12" customFormat="1">
      <c r="B205" s="162"/>
      <c r="D205" s="152" t="s">
        <v>142</v>
      </c>
      <c r="E205" s="163" t="s">
        <v>3</v>
      </c>
      <c r="F205" s="164" t="s">
        <v>22</v>
      </c>
      <c r="H205" s="165">
        <v>1</v>
      </c>
      <c r="I205" s="166"/>
      <c r="L205" s="162"/>
      <c r="M205" s="167"/>
      <c r="N205" s="168"/>
      <c r="O205" s="168"/>
      <c r="P205" s="168"/>
      <c r="Q205" s="168"/>
      <c r="R205" s="168"/>
      <c r="S205" s="168"/>
      <c r="T205" s="169"/>
      <c r="AT205" s="163" t="s">
        <v>142</v>
      </c>
      <c r="AU205" s="163" t="s">
        <v>87</v>
      </c>
      <c r="AV205" s="12" t="s">
        <v>87</v>
      </c>
      <c r="AW205" s="12" t="s">
        <v>41</v>
      </c>
      <c r="AX205" s="12" t="s">
        <v>79</v>
      </c>
      <c r="AY205" s="163" t="s">
        <v>128</v>
      </c>
    </row>
    <row r="206" spans="2:51" s="11" customFormat="1">
      <c r="B206" s="155"/>
      <c r="D206" s="152" t="s">
        <v>142</v>
      </c>
      <c r="E206" s="156" t="s">
        <v>3</v>
      </c>
      <c r="F206" s="157" t="s">
        <v>651</v>
      </c>
      <c r="H206" s="156" t="s">
        <v>3</v>
      </c>
      <c r="I206" s="158"/>
      <c r="L206" s="155"/>
      <c r="M206" s="159"/>
      <c r="N206" s="160"/>
      <c r="O206" s="160"/>
      <c r="P206" s="160"/>
      <c r="Q206" s="160"/>
      <c r="R206" s="160"/>
      <c r="S206" s="160"/>
      <c r="T206" s="161"/>
      <c r="AT206" s="156" t="s">
        <v>142</v>
      </c>
      <c r="AU206" s="156" t="s">
        <v>87</v>
      </c>
      <c r="AV206" s="11" t="s">
        <v>22</v>
      </c>
      <c r="AW206" s="11" t="s">
        <v>41</v>
      </c>
      <c r="AX206" s="11" t="s">
        <v>79</v>
      </c>
      <c r="AY206" s="156" t="s">
        <v>128</v>
      </c>
    </row>
    <row r="207" spans="2:51" s="12" customFormat="1">
      <c r="B207" s="162"/>
      <c r="D207" s="152" t="s">
        <v>142</v>
      </c>
      <c r="E207" s="163" t="s">
        <v>3</v>
      </c>
      <c r="F207" s="164" t="s">
        <v>22</v>
      </c>
      <c r="H207" s="165">
        <v>1</v>
      </c>
      <c r="I207" s="166"/>
      <c r="L207" s="162"/>
      <c r="M207" s="167"/>
      <c r="N207" s="168"/>
      <c r="O207" s="168"/>
      <c r="P207" s="168"/>
      <c r="Q207" s="168"/>
      <c r="R207" s="168"/>
      <c r="S207" s="168"/>
      <c r="T207" s="169"/>
      <c r="AT207" s="163" t="s">
        <v>142</v>
      </c>
      <c r="AU207" s="163" t="s">
        <v>87</v>
      </c>
      <c r="AV207" s="12" t="s">
        <v>87</v>
      </c>
      <c r="AW207" s="12" t="s">
        <v>41</v>
      </c>
      <c r="AX207" s="12" t="s">
        <v>79</v>
      </c>
      <c r="AY207" s="163" t="s">
        <v>128</v>
      </c>
    </row>
    <row r="208" spans="2:51" s="11" customFormat="1">
      <c r="B208" s="155"/>
      <c r="D208" s="152" t="s">
        <v>142</v>
      </c>
      <c r="E208" s="156" t="s">
        <v>3</v>
      </c>
      <c r="F208" s="157" t="s">
        <v>652</v>
      </c>
      <c r="H208" s="156" t="s">
        <v>3</v>
      </c>
      <c r="I208" s="158"/>
      <c r="L208" s="155"/>
      <c r="M208" s="159"/>
      <c r="N208" s="160"/>
      <c r="O208" s="160"/>
      <c r="P208" s="160"/>
      <c r="Q208" s="160"/>
      <c r="R208" s="160"/>
      <c r="S208" s="160"/>
      <c r="T208" s="161"/>
      <c r="AT208" s="156" t="s">
        <v>142</v>
      </c>
      <c r="AU208" s="156" t="s">
        <v>87</v>
      </c>
      <c r="AV208" s="11" t="s">
        <v>22</v>
      </c>
      <c r="AW208" s="11" t="s">
        <v>41</v>
      </c>
      <c r="AX208" s="11" t="s">
        <v>79</v>
      </c>
      <c r="AY208" s="156" t="s">
        <v>128</v>
      </c>
    </row>
    <row r="209" spans="2:65" s="12" customFormat="1">
      <c r="B209" s="162"/>
      <c r="D209" s="152" t="s">
        <v>142</v>
      </c>
      <c r="E209" s="163" t="s">
        <v>3</v>
      </c>
      <c r="F209" s="164" t="s">
        <v>22</v>
      </c>
      <c r="H209" s="165">
        <v>1</v>
      </c>
      <c r="I209" s="166"/>
      <c r="L209" s="162"/>
      <c r="M209" s="167"/>
      <c r="N209" s="168"/>
      <c r="O209" s="168"/>
      <c r="P209" s="168"/>
      <c r="Q209" s="168"/>
      <c r="R209" s="168"/>
      <c r="S209" s="168"/>
      <c r="T209" s="169"/>
      <c r="AT209" s="163" t="s">
        <v>142</v>
      </c>
      <c r="AU209" s="163" t="s">
        <v>87</v>
      </c>
      <c r="AV209" s="12" t="s">
        <v>87</v>
      </c>
      <c r="AW209" s="12" t="s">
        <v>41</v>
      </c>
      <c r="AX209" s="12" t="s">
        <v>79</v>
      </c>
      <c r="AY209" s="163" t="s">
        <v>128</v>
      </c>
    </row>
    <row r="210" spans="2:65" s="11" customFormat="1">
      <c r="B210" s="155"/>
      <c r="D210" s="152" t="s">
        <v>142</v>
      </c>
      <c r="E210" s="156" t="s">
        <v>3</v>
      </c>
      <c r="F210" s="157" t="s">
        <v>653</v>
      </c>
      <c r="H210" s="156" t="s">
        <v>3</v>
      </c>
      <c r="I210" s="158"/>
      <c r="L210" s="155"/>
      <c r="M210" s="159"/>
      <c r="N210" s="160"/>
      <c r="O210" s="160"/>
      <c r="P210" s="160"/>
      <c r="Q210" s="160"/>
      <c r="R210" s="160"/>
      <c r="S210" s="160"/>
      <c r="T210" s="161"/>
      <c r="AT210" s="156" t="s">
        <v>142</v>
      </c>
      <c r="AU210" s="156" t="s">
        <v>87</v>
      </c>
      <c r="AV210" s="11" t="s">
        <v>22</v>
      </c>
      <c r="AW210" s="11" t="s">
        <v>41</v>
      </c>
      <c r="AX210" s="11" t="s">
        <v>79</v>
      </c>
      <c r="AY210" s="156" t="s">
        <v>128</v>
      </c>
    </row>
    <row r="211" spans="2:65" s="12" customFormat="1">
      <c r="B211" s="162"/>
      <c r="D211" s="152" t="s">
        <v>142</v>
      </c>
      <c r="E211" s="163" t="s">
        <v>3</v>
      </c>
      <c r="F211" s="164" t="s">
        <v>22</v>
      </c>
      <c r="H211" s="165">
        <v>1</v>
      </c>
      <c r="I211" s="166"/>
      <c r="L211" s="162"/>
      <c r="M211" s="167"/>
      <c r="N211" s="168"/>
      <c r="O211" s="168"/>
      <c r="P211" s="168"/>
      <c r="Q211" s="168"/>
      <c r="R211" s="168"/>
      <c r="S211" s="168"/>
      <c r="T211" s="169"/>
      <c r="AT211" s="163" t="s">
        <v>142</v>
      </c>
      <c r="AU211" s="163" t="s">
        <v>87</v>
      </c>
      <c r="AV211" s="12" t="s">
        <v>87</v>
      </c>
      <c r="AW211" s="12" t="s">
        <v>41</v>
      </c>
      <c r="AX211" s="12" t="s">
        <v>79</v>
      </c>
      <c r="AY211" s="163" t="s">
        <v>128</v>
      </c>
    </row>
    <row r="212" spans="2:65" s="11" customFormat="1">
      <c r="B212" s="155"/>
      <c r="D212" s="152" t="s">
        <v>142</v>
      </c>
      <c r="E212" s="156" t="s">
        <v>3</v>
      </c>
      <c r="F212" s="157" t="s">
        <v>654</v>
      </c>
      <c r="H212" s="156" t="s">
        <v>3</v>
      </c>
      <c r="I212" s="158"/>
      <c r="L212" s="155"/>
      <c r="M212" s="159"/>
      <c r="N212" s="160"/>
      <c r="O212" s="160"/>
      <c r="P212" s="160"/>
      <c r="Q212" s="160"/>
      <c r="R212" s="160"/>
      <c r="S212" s="160"/>
      <c r="T212" s="161"/>
      <c r="AT212" s="156" t="s">
        <v>142</v>
      </c>
      <c r="AU212" s="156" t="s">
        <v>87</v>
      </c>
      <c r="AV212" s="11" t="s">
        <v>22</v>
      </c>
      <c r="AW212" s="11" t="s">
        <v>41</v>
      </c>
      <c r="AX212" s="11" t="s">
        <v>79</v>
      </c>
      <c r="AY212" s="156" t="s">
        <v>128</v>
      </c>
    </row>
    <row r="213" spans="2:65" s="12" customFormat="1">
      <c r="B213" s="162"/>
      <c r="D213" s="152" t="s">
        <v>142</v>
      </c>
      <c r="E213" s="163" t="s">
        <v>3</v>
      </c>
      <c r="F213" s="164" t="s">
        <v>22</v>
      </c>
      <c r="H213" s="165">
        <v>1</v>
      </c>
      <c r="I213" s="166"/>
      <c r="L213" s="162"/>
      <c r="M213" s="167"/>
      <c r="N213" s="168"/>
      <c r="O213" s="168"/>
      <c r="P213" s="168"/>
      <c r="Q213" s="168"/>
      <c r="R213" s="168"/>
      <c r="S213" s="168"/>
      <c r="T213" s="169"/>
      <c r="AT213" s="163" t="s">
        <v>142</v>
      </c>
      <c r="AU213" s="163" t="s">
        <v>87</v>
      </c>
      <c r="AV213" s="12" t="s">
        <v>87</v>
      </c>
      <c r="AW213" s="12" t="s">
        <v>41</v>
      </c>
      <c r="AX213" s="12" t="s">
        <v>79</v>
      </c>
      <c r="AY213" s="163" t="s">
        <v>128</v>
      </c>
    </row>
    <row r="214" spans="2:65" s="11" customFormat="1">
      <c r="B214" s="155"/>
      <c r="D214" s="152" t="s">
        <v>142</v>
      </c>
      <c r="E214" s="156" t="s">
        <v>3</v>
      </c>
      <c r="F214" s="157" t="s">
        <v>655</v>
      </c>
      <c r="H214" s="156" t="s">
        <v>3</v>
      </c>
      <c r="I214" s="158"/>
      <c r="L214" s="155"/>
      <c r="M214" s="159"/>
      <c r="N214" s="160"/>
      <c r="O214" s="160"/>
      <c r="P214" s="160"/>
      <c r="Q214" s="160"/>
      <c r="R214" s="160"/>
      <c r="S214" s="160"/>
      <c r="T214" s="161"/>
      <c r="AT214" s="156" t="s">
        <v>142</v>
      </c>
      <c r="AU214" s="156" t="s">
        <v>87</v>
      </c>
      <c r="AV214" s="11" t="s">
        <v>22</v>
      </c>
      <c r="AW214" s="11" t="s">
        <v>41</v>
      </c>
      <c r="AX214" s="11" t="s">
        <v>79</v>
      </c>
      <c r="AY214" s="156" t="s">
        <v>128</v>
      </c>
    </row>
    <row r="215" spans="2:65" s="12" customFormat="1">
      <c r="B215" s="162"/>
      <c r="D215" s="152" t="s">
        <v>142</v>
      </c>
      <c r="E215" s="163" t="s">
        <v>3</v>
      </c>
      <c r="F215" s="164" t="s">
        <v>93</v>
      </c>
      <c r="H215" s="165">
        <v>4</v>
      </c>
      <c r="I215" s="166"/>
      <c r="L215" s="162"/>
      <c r="M215" s="167"/>
      <c r="N215" s="168"/>
      <c r="O215" s="168"/>
      <c r="P215" s="168"/>
      <c r="Q215" s="168"/>
      <c r="R215" s="168"/>
      <c r="S215" s="168"/>
      <c r="T215" s="169"/>
      <c r="AT215" s="163" t="s">
        <v>142</v>
      </c>
      <c r="AU215" s="163" t="s">
        <v>87</v>
      </c>
      <c r="AV215" s="12" t="s">
        <v>87</v>
      </c>
      <c r="AW215" s="12" t="s">
        <v>41</v>
      </c>
      <c r="AX215" s="12" t="s">
        <v>79</v>
      </c>
      <c r="AY215" s="163" t="s">
        <v>128</v>
      </c>
    </row>
    <row r="216" spans="2:65" s="11" customFormat="1">
      <c r="B216" s="155"/>
      <c r="D216" s="152" t="s">
        <v>142</v>
      </c>
      <c r="E216" s="156" t="s">
        <v>3</v>
      </c>
      <c r="F216" s="157" t="s">
        <v>657</v>
      </c>
      <c r="H216" s="156" t="s">
        <v>3</v>
      </c>
      <c r="I216" s="158"/>
      <c r="L216" s="155"/>
      <c r="M216" s="159"/>
      <c r="N216" s="160"/>
      <c r="O216" s="160"/>
      <c r="P216" s="160"/>
      <c r="Q216" s="160"/>
      <c r="R216" s="160"/>
      <c r="S216" s="160"/>
      <c r="T216" s="161"/>
      <c r="AT216" s="156" t="s">
        <v>142</v>
      </c>
      <c r="AU216" s="156" t="s">
        <v>87</v>
      </c>
      <c r="AV216" s="11" t="s">
        <v>22</v>
      </c>
      <c r="AW216" s="11" t="s">
        <v>41</v>
      </c>
      <c r="AX216" s="11" t="s">
        <v>79</v>
      </c>
      <c r="AY216" s="156" t="s">
        <v>128</v>
      </c>
    </row>
    <row r="217" spans="2:65" s="12" customFormat="1">
      <c r="B217" s="162"/>
      <c r="D217" s="152" t="s">
        <v>142</v>
      </c>
      <c r="E217" s="163" t="s">
        <v>3</v>
      </c>
      <c r="F217" s="164" t="s">
        <v>22</v>
      </c>
      <c r="H217" s="165">
        <v>1</v>
      </c>
      <c r="I217" s="166"/>
      <c r="L217" s="162"/>
      <c r="M217" s="167"/>
      <c r="N217" s="168"/>
      <c r="O217" s="168"/>
      <c r="P217" s="168"/>
      <c r="Q217" s="168"/>
      <c r="R217" s="168"/>
      <c r="S217" s="168"/>
      <c r="T217" s="169"/>
      <c r="AT217" s="163" t="s">
        <v>142</v>
      </c>
      <c r="AU217" s="163" t="s">
        <v>87</v>
      </c>
      <c r="AV217" s="12" t="s">
        <v>87</v>
      </c>
      <c r="AW217" s="12" t="s">
        <v>41</v>
      </c>
      <c r="AX217" s="12" t="s">
        <v>79</v>
      </c>
      <c r="AY217" s="163" t="s">
        <v>128</v>
      </c>
    </row>
    <row r="218" spans="2:65" s="13" customFormat="1">
      <c r="B218" s="170"/>
      <c r="D218" s="152" t="s">
        <v>142</v>
      </c>
      <c r="E218" s="171" t="s">
        <v>3</v>
      </c>
      <c r="F218" s="172" t="s">
        <v>145</v>
      </c>
      <c r="H218" s="173">
        <v>17</v>
      </c>
      <c r="I218" s="174"/>
      <c r="L218" s="170"/>
      <c r="M218" s="175"/>
      <c r="N218" s="176"/>
      <c r="O218" s="176"/>
      <c r="P218" s="176"/>
      <c r="Q218" s="176"/>
      <c r="R218" s="176"/>
      <c r="S218" s="176"/>
      <c r="T218" s="177"/>
      <c r="AT218" s="171" t="s">
        <v>142</v>
      </c>
      <c r="AU218" s="171" t="s">
        <v>87</v>
      </c>
      <c r="AV218" s="13" t="s">
        <v>93</v>
      </c>
      <c r="AW218" s="13" t="s">
        <v>41</v>
      </c>
      <c r="AX218" s="13" t="s">
        <v>22</v>
      </c>
      <c r="AY218" s="171" t="s">
        <v>128</v>
      </c>
    </row>
    <row r="219" spans="2:65" s="1" customFormat="1" ht="16.5" customHeight="1">
      <c r="B219" s="139"/>
      <c r="C219" s="140" t="s">
        <v>225</v>
      </c>
      <c r="D219" s="140" t="s">
        <v>131</v>
      </c>
      <c r="E219" s="141" t="s">
        <v>671</v>
      </c>
      <c r="F219" s="142" t="s">
        <v>672</v>
      </c>
      <c r="G219" s="143" t="s">
        <v>669</v>
      </c>
      <c r="H219" s="144">
        <v>17</v>
      </c>
      <c r="I219" s="145"/>
      <c r="J219" s="146">
        <f>ROUND(I219*H219,2)</f>
        <v>0</v>
      </c>
      <c r="K219" s="142" t="s">
        <v>135</v>
      </c>
      <c r="L219" s="31"/>
      <c r="M219" s="147" t="s">
        <v>3</v>
      </c>
      <c r="N219" s="148" t="s">
        <v>50</v>
      </c>
      <c r="O219" s="50"/>
      <c r="P219" s="149">
        <f>O219*H219</f>
        <v>0</v>
      </c>
      <c r="Q219" s="149">
        <v>0</v>
      </c>
      <c r="R219" s="149">
        <f>Q219*H219</f>
        <v>0</v>
      </c>
      <c r="S219" s="149">
        <v>0</v>
      </c>
      <c r="T219" s="150">
        <f>S219*H219</f>
        <v>0</v>
      </c>
      <c r="AR219" s="17" t="s">
        <v>168</v>
      </c>
      <c r="AT219" s="17" t="s">
        <v>131</v>
      </c>
      <c r="AU219" s="17" t="s">
        <v>87</v>
      </c>
      <c r="AY219" s="17" t="s">
        <v>128</v>
      </c>
      <c r="BE219" s="151">
        <f>IF(N219="základní",J219,0)</f>
        <v>0</v>
      </c>
      <c r="BF219" s="151">
        <f>IF(N219="snížená",J219,0)</f>
        <v>0</v>
      </c>
      <c r="BG219" s="151">
        <f>IF(N219="zákl. přenesená",J219,0)</f>
        <v>0</v>
      </c>
      <c r="BH219" s="151">
        <f>IF(N219="sníž. přenesená",J219,0)</f>
        <v>0</v>
      </c>
      <c r="BI219" s="151">
        <f>IF(N219="nulová",J219,0)</f>
        <v>0</v>
      </c>
      <c r="BJ219" s="17" t="s">
        <v>22</v>
      </c>
      <c r="BK219" s="151">
        <f>ROUND(I219*H219,2)</f>
        <v>0</v>
      </c>
      <c r="BL219" s="17" t="s">
        <v>168</v>
      </c>
      <c r="BM219" s="17" t="s">
        <v>673</v>
      </c>
    </row>
    <row r="220" spans="2:65" s="1" customFormat="1" ht="57.6">
      <c r="B220" s="31"/>
      <c r="D220" s="152" t="s">
        <v>137</v>
      </c>
      <c r="F220" s="153" t="s">
        <v>661</v>
      </c>
      <c r="I220" s="85"/>
      <c r="L220" s="31"/>
      <c r="M220" s="154"/>
      <c r="N220" s="50"/>
      <c r="O220" s="50"/>
      <c r="P220" s="50"/>
      <c r="Q220" s="50"/>
      <c r="R220" s="50"/>
      <c r="S220" s="50"/>
      <c r="T220" s="51"/>
      <c r="AT220" s="17" t="s">
        <v>137</v>
      </c>
      <c r="AU220" s="17" t="s">
        <v>87</v>
      </c>
    </row>
    <row r="221" spans="2:65" s="11" customFormat="1">
      <c r="B221" s="155"/>
      <c r="D221" s="152" t="s">
        <v>142</v>
      </c>
      <c r="E221" s="156" t="s">
        <v>3</v>
      </c>
      <c r="F221" s="157" t="s">
        <v>642</v>
      </c>
      <c r="H221" s="156" t="s">
        <v>3</v>
      </c>
      <c r="I221" s="158"/>
      <c r="L221" s="155"/>
      <c r="M221" s="159"/>
      <c r="N221" s="160"/>
      <c r="O221" s="160"/>
      <c r="P221" s="160"/>
      <c r="Q221" s="160"/>
      <c r="R221" s="160"/>
      <c r="S221" s="160"/>
      <c r="T221" s="161"/>
      <c r="AT221" s="156" t="s">
        <v>142</v>
      </c>
      <c r="AU221" s="156" t="s">
        <v>87</v>
      </c>
      <c r="AV221" s="11" t="s">
        <v>22</v>
      </c>
      <c r="AW221" s="11" t="s">
        <v>41</v>
      </c>
      <c r="AX221" s="11" t="s">
        <v>79</v>
      </c>
      <c r="AY221" s="156" t="s">
        <v>128</v>
      </c>
    </row>
    <row r="222" spans="2:65" s="11" customFormat="1">
      <c r="B222" s="155"/>
      <c r="D222" s="152" t="s">
        <v>142</v>
      </c>
      <c r="E222" s="156" t="s">
        <v>3</v>
      </c>
      <c r="F222" s="157" t="s">
        <v>643</v>
      </c>
      <c r="H222" s="156" t="s">
        <v>3</v>
      </c>
      <c r="I222" s="158"/>
      <c r="L222" s="155"/>
      <c r="M222" s="159"/>
      <c r="N222" s="160"/>
      <c r="O222" s="160"/>
      <c r="P222" s="160"/>
      <c r="Q222" s="160"/>
      <c r="R222" s="160"/>
      <c r="S222" s="160"/>
      <c r="T222" s="161"/>
      <c r="AT222" s="156" t="s">
        <v>142</v>
      </c>
      <c r="AU222" s="156" t="s">
        <v>87</v>
      </c>
      <c r="AV222" s="11" t="s">
        <v>22</v>
      </c>
      <c r="AW222" s="11" t="s">
        <v>41</v>
      </c>
      <c r="AX222" s="11" t="s">
        <v>79</v>
      </c>
      <c r="AY222" s="156" t="s">
        <v>128</v>
      </c>
    </row>
    <row r="223" spans="2:65" s="12" customFormat="1">
      <c r="B223" s="162"/>
      <c r="D223" s="152" t="s">
        <v>142</v>
      </c>
      <c r="E223" s="163" t="s">
        <v>3</v>
      </c>
      <c r="F223" s="164" t="s">
        <v>90</v>
      </c>
      <c r="H223" s="165">
        <v>3</v>
      </c>
      <c r="I223" s="166"/>
      <c r="L223" s="162"/>
      <c r="M223" s="167"/>
      <c r="N223" s="168"/>
      <c r="O223" s="168"/>
      <c r="P223" s="168"/>
      <c r="Q223" s="168"/>
      <c r="R223" s="168"/>
      <c r="S223" s="168"/>
      <c r="T223" s="169"/>
      <c r="AT223" s="163" t="s">
        <v>142</v>
      </c>
      <c r="AU223" s="163" t="s">
        <v>87</v>
      </c>
      <c r="AV223" s="12" t="s">
        <v>87</v>
      </c>
      <c r="AW223" s="12" t="s">
        <v>41</v>
      </c>
      <c r="AX223" s="12" t="s">
        <v>79</v>
      </c>
      <c r="AY223" s="163" t="s">
        <v>128</v>
      </c>
    </row>
    <row r="224" spans="2:65" s="11" customFormat="1">
      <c r="B224" s="155"/>
      <c r="D224" s="152" t="s">
        <v>142</v>
      </c>
      <c r="E224" s="156" t="s">
        <v>3</v>
      </c>
      <c r="F224" s="157" t="s">
        <v>645</v>
      </c>
      <c r="H224" s="156" t="s">
        <v>3</v>
      </c>
      <c r="I224" s="158"/>
      <c r="L224" s="155"/>
      <c r="M224" s="159"/>
      <c r="N224" s="160"/>
      <c r="O224" s="160"/>
      <c r="P224" s="160"/>
      <c r="Q224" s="160"/>
      <c r="R224" s="160"/>
      <c r="S224" s="160"/>
      <c r="T224" s="161"/>
      <c r="AT224" s="156" t="s">
        <v>142</v>
      </c>
      <c r="AU224" s="156" t="s">
        <v>87</v>
      </c>
      <c r="AV224" s="11" t="s">
        <v>22</v>
      </c>
      <c r="AW224" s="11" t="s">
        <v>41</v>
      </c>
      <c r="AX224" s="11" t="s">
        <v>79</v>
      </c>
      <c r="AY224" s="156" t="s">
        <v>128</v>
      </c>
    </row>
    <row r="225" spans="2:51" s="12" customFormat="1">
      <c r="B225" s="162"/>
      <c r="D225" s="152" t="s">
        <v>142</v>
      </c>
      <c r="E225" s="163" t="s">
        <v>3</v>
      </c>
      <c r="F225" s="164" t="s">
        <v>22</v>
      </c>
      <c r="H225" s="165">
        <v>1</v>
      </c>
      <c r="I225" s="166"/>
      <c r="L225" s="162"/>
      <c r="M225" s="167"/>
      <c r="N225" s="168"/>
      <c r="O225" s="168"/>
      <c r="P225" s="168"/>
      <c r="Q225" s="168"/>
      <c r="R225" s="168"/>
      <c r="S225" s="168"/>
      <c r="T225" s="169"/>
      <c r="AT225" s="163" t="s">
        <v>142</v>
      </c>
      <c r="AU225" s="163" t="s">
        <v>87</v>
      </c>
      <c r="AV225" s="12" t="s">
        <v>87</v>
      </c>
      <c r="AW225" s="12" t="s">
        <v>41</v>
      </c>
      <c r="AX225" s="12" t="s">
        <v>79</v>
      </c>
      <c r="AY225" s="163" t="s">
        <v>128</v>
      </c>
    </row>
    <row r="226" spans="2:51" s="11" customFormat="1">
      <c r="B226" s="155"/>
      <c r="D226" s="152" t="s">
        <v>142</v>
      </c>
      <c r="E226" s="156" t="s">
        <v>3</v>
      </c>
      <c r="F226" s="157" t="s">
        <v>647</v>
      </c>
      <c r="H226" s="156" t="s">
        <v>3</v>
      </c>
      <c r="I226" s="158"/>
      <c r="L226" s="155"/>
      <c r="M226" s="159"/>
      <c r="N226" s="160"/>
      <c r="O226" s="160"/>
      <c r="P226" s="160"/>
      <c r="Q226" s="160"/>
      <c r="R226" s="160"/>
      <c r="S226" s="160"/>
      <c r="T226" s="161"/>
      <c r="AT226" s="156" t="s">
        <v>142</v>
      </c>
      <c r="AU226" s="156" t="s">
        <v>87</v>
      </c>
      <c r="AV226" s="11" t="s">
        <v>22</v>
      </c>
      <c r="AW226" s="11" t="s">
        <v>41</v>
      </c>
      <c r="AX226" s="11" t="s">
        <v>79</v>
      </c>
      <c r="AY226" s="156" t="s">
        <v>128</v>
      </c>
    </row>
    <row r="227" spans="2:51" s="12" customFormat="1">
      <c r="B227" s="162"/>
      <c r="D227" s="152" t="s">
        <v>142</v>
      </c>
      <c r="E227" s="163" t="s">
        <v>3</v>
      </c>
      <c r="F227" s="164" t="s">
        <v>22</v>
      </c>
      <c r="H227" s="165">
        <v>1</v>
      </c>
      <c r="I227" s="166"/>
      <c r="L227" s="162"/>
      <c r="M227" s="167"/>
      <c r="N227" s="168"/>
      <c r="O227" s="168"/>
      <c r="P227" s="168"/>
      <c r="Q227" s="168"/>
      <c r="R227" s="168"/>
      <c r="S227" s="168"/>
      <c r="T227" s="169"/>
      <c r="AT227" s="163" t="s">
        <v>142</v>
      </c>
      <c r="AU227" s="163" t="s">
        <v>87</v>
      </c>
      <c r="AV227" s="12" t="s">
        <v>87</v>
      </c>
      <c r="AW227" s="12" t="s">
        <v>41</v>
      </c>
      <c r="AX227" s="12" t="s">
        <v>79</v>
      </c>
      <c r="AY227" s="163" t="s">
        <v>128</v>
      </c>
    </row>
    <row r="228" spans="2:51" s="11" customFormat="1">
      <c r="B228" s="155"/>
      <c r="D228" s="152" t="s">
        <v>142</v>
      </c>
      <c r="E228" s="156" t="s">
        <v>3</v>
      </c>
      <c r="F228" s="157" t="s">
        <v>648</v>
      </c>
      <c r="H228" s="156" t="s">
        <v>3</v>
      </c>
      <c r="I228" s="158"/>
      <c r="L228" s="155"/>
      <c r="M228" s="159"/>
      <c r="N228" s="160"/>
      <c r="O228" s="160"/>
      <c r="P228" s="160"/>
      <c r="Q228" s="160"/>
      <c r="R228" s="160"/>
      <c r="S228" s="160"/>
      <c r="T228" s="161"/>
      <c r="AT228" s="156" t="s">
        <v>142</v>
      </c>
      <c r="AU228" s="156" t="s">
        <v>87</v>
      </c>
      <c r="AV228" s="11" t="s">
        <v>22</v>
      </c>
      <c r="AW228" s="11" t="s">
        <v>41</v>
      </c>
      <c r="AX228" s="11" t="s">
        <v>79</v>
      </c>
      <c r="AY228" s="156" t="s">
        <v>128</v>
      </c>
    </row>
    <row r="229" spans="2:51" s="12" customFormat="1">
      <c r="B229" s="162"/>
      <c r="D229" s="152" t="s">
        <v>142</v>
      </c>
      <c r="E229" s="163" t="s">
        <v>3</v>
      </c>
      <c r="F229" s="164" t="s">
        <v>22</v>
      </c>
      <c r="H229" s="165">
        <v>1</v>
      </c>
      <c r="I229" s="166"/>
      <c r="L229" s="162"/>
      <c r="M229" s="167"/>
      <c r="N229" s="168"/>
      <c r="O229" s="168"/>
      <c r="P229" s="168"/>
      <c r="Q229" s="168"/>
      <c r="R229" s="168"/>
      <c r="S229" s="168"/>
      <c r="T229" s="169"/>
      <c r="AT229" s="163" t="s">
        <v>142</v>
      </c>
      <c r="AU229" s="163" t="s">
        <v>87</v>
      </c>
      <c r="AV229" s="12" t="s">
        <v>87</v>
      </c>
      <c r="AW229" s="12" t="s">
        <v>41</v>
      </c>
      <c r="AX229" s="12" t="s">
        <v>79</v>
      </c>
      <c r="AY229" s="163" t="s">
        <v>128</v>
      </c>
    </row>
    <row r="230" spans="2:51" s="11" customFormat="1">
      <c r="B230" s="155"/>
      <c r="D230" s="152" t="s">
        <v>142</v>
      </c>
      <c r="E230" s="156" t="s">
        <v>3</v>
      </c>
      <c r="F230" s="157" t="s">
        <v>649</v>
      </c>
      <c r="H230" s="156" t="s">
        <v>3</v>
      </c>
      <c r="I230" s="158"/>
      <c r="L230" s="155"/>
      <c r="M230" s="159"/>
      <c r="N230" s="160"/>
      <c r="O230" s="160"/>
      <c r="P230" s="160"/>
      <c r="Q230" s="160"/>
      <c r="R230" s="160"/>
      <c r="S230" s="160"/>
      <c r="T230" s="161"/>
      <c r="AT230" s="156" t="s">
        <v>142</v>
      </c>
      <c r="AU230" s="156" t="s">
        <v>87</v>
      </c>
      <c r="AV230" s="11" t="s">
        <v>22</v>
      </c>
      <c r="AW230" s="11" t="s">
        <v>41</v>
      </c>
      <c r="AX230" s="11" t="s">
        <v>79</v>
      </c>
      <c r="AY230" s="156" t="s">
        <v>128</v>
      </c>
    </row>
    <row r="231" spans="2:51" s="12" customFormat="1">
      <c r="B231" s="162"/>
      <c r="D231" s="152" t="s">
        <v>142</v>
      </c>
      <c r="E231" s="163" t="s">
        <v>3</v>
      </c>
      <c r="F231" s="164" t="s">
        <v>22</v>
      </c>
      <c r="H231" s="165">
        <v>1</v>
      </c>
      <c r="I231" s="166"/>
      <c r="L231" s="162"/>
      <c r="M231" s="167"/>
      <c r="N231" s="168"/>
      <c r="O231" s="168"/>
      <c r="P231" s="168"/>
      <c r="Q231" s="168"/>
      <c r="R231" s="168"/>
      <c r="S231" s="168"/>
      <c r="T231" s="169"/>
      <c r="AT231" s="163" t="s">
        <v>142</v>
      </c>
      <c r="AU231" s="163" t="s">
        <v>87</v>
      </c>
      <c r="AV231" s="12" t="s">
        <v>87</v>
      </c>
      <c r="AW231" s="12" t="s">
        <v>41</v>
      </c>
      <c r="AX231" s="12" t="s">
        <v>79</v>
      </c>
      <c r="AY231" s="163" t="s">
        <v>128</v>
      </c>
    </row>
    <row r="232" spans="2:51" s="11" customFormat="1">
      <c r="B232" s="155"/>
      <c r="D232" s="152" t="s">
        <v>142</v>
      </c>
      <c r="E232" s="156" t="s">
        <v>3</v>
      </c>
      <c r="F232" s="157" t="s">
        <v>650</v>
      </c>
      <c r="H232" s="156" t="s">
        <v>3</v>
      </c>
      <c r="I232" s="158"/>
      <c r="L232" s="155"/>
      <c r="M232" s="159"/>
      <c r="N232" s="160"/>
      <c r="O232" s="160"/>
      <c r="P232" s="160"/>
      <c r="Q232" s="160"/>
      <c r="R232" s="160"/>
      <c r="S232" s="160"/>
      <c r="T232" s="161"/>
      <c r="AT232" s="156" t="s">
        <v>142</v>
      </c>
      <c r="AU232" s="156" t="s">
        <v>87</v>
      </c>
      <c r="AV232" s="11" t="s">
        <v>22</v>
      </c>
      <c r="AW232" s="11" t="s">
        <v>41</v>
      </c>
      <c r="AX232" s="11" t="s">
        <v>79</v>
      </c>
      <c r="AY232" s="156" t="s">
        <v>128</v>
      </c>
    </row>
    <row r="233" spans="2:51" s="12" customFormat="1">
      <c r="B233" s="162"/>
      <c r="D233" s="152" t="s">
        <v>142</v>
      </c>
      <c r="E233" s="163" t="s">
        <v>3</v>
      </c>
      <c r="F233" s="164" t="s">
        <v>22</v>
      </c>
      <c r="H233" s="165">
        <v>1</v>
      </c>
      <c r="I233" s="166"/>
      <c r="L233" s="162"/>
      <c r="M233" s="167"/>
      <c r="N233" s="168"/>
      <c r="O233" s="168"/>
      <c r="P233" s="168"/>
      <c r="Q233" s="168"/>
      <c r="R233" s="168"/>
      <c r="S233" s="168"/>
      <c r="T233" s="169"/>
      <c r="AT233" s="163" t="s">
        <v>142</v>
      </c>
      <c r="AU233" s="163" t="s">
        <v>87</v>
      </c>
      <c r="AV233" s="12" t="s">
        <v>87</v>
      </c>
      <c r="AW233" s="12" t="s">
        <v>41</v>
      </c>
      <c r="AX233" s="12" t="s">
        <v>79</v>
      </c>
      <c r="AY233" s="163" t="s">
        <v>128</v>
      </c>
    </row>
    <row r="234" spans="2:51" s="11" customFormat="1">
      <c r="B234" s="155"/>
      <c r="D234" s="152" t="s">
        <v>142</v>
      </c>
      <c r="E234" s="156" t="s">
        <v>3</v>
      </c>
      <c r="F234" s="157" t="s">
        <v>651</v>
      </c>
      <c r="H234" s="156" t="s">
        <v>3</v>
      </c>
      <c r="I234" s="158"/>
      <c r="L234" s="155"/>
      <c r="M234" s="159"/>
      <c r="N234" s="160"/>
      <c r="O234" s="160"/>
      <c r="P234" s="160"/>
      <c r="Q234" s="160"/>
      <c r="R234" s="160"/>
      <c r="S234" s="160"/>
      <c r="T234" s="161"/>
      <c r="AT234" s="156" t="s">
        <v>142</v>
      </c>
      <c r="AU234" s="156" t="s">
        <v>87</v>
      </c>
      <c r="AV234" s="11" t="s">
        <v>22</v>
      </c>
      <c r="AW234" s="11" t="s">
        <v>41</v>
      </c>
      <c r="AX234" s="11" t="s">
        <v>79</v>
      </c>
      <c r="AY234" s="156" t="s">
        <v>128</v>
      </c>
    </row>
    <row r="235" spans="2:51" s="12" customFormat="1">
      <c r="B235" s="162"/>
      <c r="D235" s="152" t="s">
        <v>142</v>
      </c>
      <c r="E235" s="163" t="s">
        <v>3</v>
      </c>
      <c r="F235" s="164" t="s">
        <v>22</v>
      </c>
      <c r="H235" s="165">
        <v>1</v>
      </c>
      <c r="I235" s="166"/>
      <c r="L235" s="162"/>
      <c r="M235" s="167"/>
      <c r="N235" s="168"/>
      <c r="O235" s="168"/>
      <c r="P235" s="168"/>
      <c r="Q235" s="168"/>
      <c r="R235" s="168"/>
      <c r="S235" s="168"/>
      <c r="T235" s="169"/>
      <c r="AT235" s="163" t="s">
        <v>142</v>
      </c>
      <c r="AU235" s="163" t="s">
        <v>87</v>
      </c>
      <c r="AV235" s="12" t="s">
        <v>87</v>
      </c>
      <c r="AW235" s="12" t="s">
        <v>41</v>
      </c>
      <c r="AX235" s="12" t="s">
        <v>79</v>
      </c>
      <c r="AY235" s="163" t="s">
        <v>128</v>
      </c>
    </row>
    <row r="236" spans="2:51" s="11" customFormat="1">
      <c r="B236" s="155"/>
      <c r="D236" s="152" t="s">
        <v>142</v>
      </c>
      <c r="E236" s="156" t="s">
        <v>3</v>
      </c>
      <c r="F236" s="157" t="s">
        <v>652</v>
      </c>
      <c r="H236" s="156" t="s">
        <v>3</v>
      </c>
      <c r="I236" s="158"/>
      <c r="L236" s="155"/>
      <c r="M236" s="159"/>
      <c r="N236" s="160"/>
      <c r="O236" s="160"/>
      <c r="P236" s="160"/>
      <c r="Q236" s="160"/>
      <c r="R236" s="160"/>
      <c r="S236" s="160"/>
      <c r="T236" s="161"/>
      <c r="AT236" s="156" t="s">
        <v>142</v>
      </c>
      <c r="AU236" s="156" t="s">
        <v>87</v>
      </c>
      <c r="AV236" s="11" t="s">
        <v>22</v>
      </c>
      <c r="AW236" s="11" t="s">
        <v>41</v>
      </c>
      <c r="AX236" s="11" t="s">
        <v>79</v>
      </c>
      <c r="AY236" s="156" t="s">
        <v>128</v>
      </c>
    </row>
    <row r="237" spans="2:51" s="12" customFormat="1">
      <c r="B237" s="162"/>
      <c r="D237" s="152" t="s">
        <v>142</v>
      </c>
      <c r="E237" s="163" t="s">
        <v>3</v>
      </c>
      <c r="F237" s="164" t="s">
        <v>22</v>
      </c>
      <c r="H237" s="165">
        <v>1</v>
      </c>
      <c r="I237" s="166"/>
      <c r="L237" s="162"/>
      <c r="M237" s="167"/>
      <c r="N237" s="168"/>
      <c r="O237" s="168"/>
      <c r="P237" s="168"/>
      <c r="Q237" s="168"/>
      <c r="R237" s="168"/>
      <c r="S237" s="168"/>
      <c r="T237" s="169"/>
      <c r="AT237" s="163" t="s">
        <v>142</v>
      </c>
      <c r="AU237" s="163" t="s">
        <v>87</v>
      </c>
      <c r="AV237" s="12" t="s">
        <v>87</v>
      </c>
      <c r="AW237" s="12" t="s">
        <v>41</v>
      </c>
      <c r="AX237" s="12" t="s">
        <v>79</v>
      </c>
      <c r="AY237" s="163" t="s">
        <v>128</v>
      </c>
    </row>
    <row r="238" spans="2:51" s="11" customFormat="1">
      <c r="B238" s="155"/>
      <c r="D238" s="152" t="s">
        <v>142</v>
      </c>
      <c r="E238" s="156" t="s">
        <v>3</v>
      </c>
      <c r="F238" s="157" t="s">
        <v>653</v>
      </c>
      <c r="H238" s="156" t="s">
        <v>3</v>
      </c>
      <c r="I238" s="158"/>
      <c r="L238" s="155"/>
      <c r="M238" s="159"/>
      <c r="N238" s="160"/>
      <c r="O238" s="160"/>
      <c r="P238" s="160"/>
      <c r="Q238" s="160"/>
      <c r="R238" s="160"/>
      <c r="S238" s="160"/>
      <c r="T238" s="161"/>
      <c r="AT238" s="156" t="s">
        <v>142</v>
      </c>
      <c r="AU238" s="156" t="s">
        <v>87</v>
      </c>
      <c r="AV238" s="11" t="s">
        <v>22</v>
      </c>
      <c r="AW238" s="11" t="s">
        <v>41</v>
      </c>
      <c r="AX238" s="11" t="s">
        <v>79</v>
      </c>
      <c r="AY238" s="156" t="s">
        <v>128</v>
      </c>
    </row>
    <row r="239" spans="2:51" s="12" customFormat="1">
      <c r="B239" s="162"/>
      <c r="D239" s="152" t="s">
        <v>142</v>
      </c>
      <c r="E239" s="163" t="s">
        <v>3</v>
      </c>
      <c r="F239" s="164" t="s">
        <v>22</v>
      </c>
      <c r="H239" s="165">
        <v>1</v>
      </c>
      <c r="I239" s="166"/>
      <c r="L239" s="162"/>
      <c r="M239" s="167"/>
      <c r="N239" s="168"/>
      <c r="O239" s="168"/>
      <c r="P239" s="168"/>
      <c r="Q239" s="168"/>
      <c r="R239" s="168"/>
      <c r="S239" s="168"/>
      <c r="T239" s="169"/>
      <c r="AT239" s="163" t="s">
        <v>142</v>
      </c>
      <c r="AU239" s="163" t="s">
        <v>87</v>
      </c>
      <c r="AV239" s="12" t="s">
        <v>87</v>
      </c>
      <c r="AW239" s="12" t="s">
        <v>41</v>
      </c>
      <c r="AX239" s="12" t="s">
        <v>79</v>
      </c>
      <c r="AY239" s="163" t="s">
        <v>128</v>
      </c>
    </row>
    <row r="240" spans="2:51" s="11" customFormat="1">
      <c r="B240" s="155"/>
      <c r="D240" s="152" t="s">
        <v>142</v>
      </c>
      <c r="E240" s="156" t="s">
        <v>3</v>
      </c>
      <c r="F240" s="157" t="s">
        <v>654</v>
      </c>
      <c r="H240" s="156" t="s">
        <v>3</v>
      </c>
      <c r="I240" s="158"/>
      <c r="L240" s="155"/>
      <c r="M240" s="159"/>
      <c r="N240" s="160"/>
      <c r="O240" s="160"/>
      <c r="P240" s="160"/>
      <c r="Q240" s="160"/>
      <c r="R240" s="160"/>
      <c r="S240" s="160"/>
      <c r="T240" s="161"/>
      <c r="AT240" s="156" t="s">
        <v>142</v>
      </c>
      <c r="AU240" s="156" t="s">
        <v>87</v>
      </c>
      <c r="AV240" s="11" t="s">
        <v>22</v>
      </c>
      <c r="AW240" s="11" t="s">
        <v>41</v>
      </c>
      <c r="AX240" s="11" t="s">
        <v>79</v>
      </c>
      <c r="AY240" s="156" t="s">
        <v>128</v>
      </c>
    </row>
    <row r="241" spans="2:65" s="12" customFormat="1">
      <c r="B241" s="162"/>
      <c r="D241" s="152" t="s">
        <v>142</v>
      </c>
      <c r="E241" s="163" t="s">
        <v>3</v>
      </c>
      <c r="F241" s="164" t="s">
        <v>22</v>
      </c>
      <c r="H241" s="165">
        <v>1</v>
      </c>
      <c r="I241" s="166"/>
      <c r="L241" s="162"/>
      <c r="M241" s="167"/>
      <c r="N241" s="168"/>
      <c r="O241" s="168"/>
      <c r="P241" s="168"/>
      <c r="Q241" s="168"/>
      <c r="R241" s="168"/>
      <c r="S241" s="168"/>
      <c r="T241" s="169"/>
      <c r="AT241" s="163" t="s">
        <v>142</v>
      </c>
      <c r="AU241" s="163" t="s">
        <v>87</v>
      </c>
      <c r="AV241" s="12" t="s">
        <v>87</v>
      </c>
      <c r="AW241" s="12" t="s">
        <v>41</v>
      </c>
      <c r="AX241" s="12" t="s">
        <v>79</v>
      </c>
      <c r="AY241" s="163" t="s">
        <v>128</v>
      </c>
    </row>
    <row r="242" spans="2:65" s="11" customFormat="1">
      <c r="B242" s="155"/>
      <c r="D242" s="152" t="s">
        <v>142</v>
      </c>
      <c r="E242" s="156" t="s">
        <v>3</v>
      </c>
      <c r="F242" s="157" t="s">
        <v>655</v>
      </c>
      <c r="H242" s="156" t="s">
        <v>3</v>
      </c>
      <c r="I242" s="158"/>
      <c r="L242" s="155"/>
      <c r="M242" s="159"/>
      <c r="N242" s="160"/>
      <c r="O242" s="160"/>
      <c r="P242" s="160"/>
      <c r="Q242" s="160"/>
      <c r="R242" s="160"/>
      <c r="S242" s="160"/>
      <c r="T242" s="161"/>
      <c r="AT242" s="156" t="s">
        <v>142</v>
      </c>
      <c r="AU242" s="156" t="s">
        <v>87</v>
      </c>
      <c r="AV242" s="11" t="s">
        <v>22</v>
      </c>
      <c r="AW242" s="11" t="s">
        <v>41</v>
      </c>
      <c r="AX242" s="11" t="s">
        <v>79</v>
      </c>
      <c r="AY242" s="156" t="s">
        <v>128</v>
      </c>
    </row>
    <row r="243" spans="2:65" s="12" customFormat="1">
      <c r="B243" s="162"/>
      <c r="D243" s="152" t="s">
        <v>142</v>
      </c>
      <c r="E243" s="163" t="s">
        <v>3</v>
      </c>
      <c r="F243" s="164" t="s">
        <v>93</v>
      </c>
      <c r="H243" s="165">
        <v>4</v>
      </c>
      <c r="I243" s="166"/>
      <c r="L243" s="162"/>
      <c r="M243" s="167"/>
      <c r="N243" s="168"/>
      <c r="O243" s="168"/>
      <c r="P243" s="168"/>
      <c r="Q243" s="168"/>
      <c r="R243" s="168"/>
      <c r="S243" s="168"/>
      <c r="T243" s="169"/>
      <c r="AT243" s="163" t="s">
        <v>142</v>
      </c>
      <c r="AU243" s="163" t="s">
        <v>87</v>
      </c>
      <c r="AV243" s="12" t="s">
        <v>87</v>
      </c>
      <c r="AW243" s="12" t="s">
        <v>41</v>
      </c>
      <c r="AX243" s="12" t="s">
        <v>79</v>
      </c>
      <c r="AY243" s="163" t="s">
        <v>128</v>
      </c>
    </row>
    <row r="244" spans="2:65" s="11" customFormat="1">
      <c r="B244" s="155"/>
      <c r="D244" s="152" t="s">
        <v>142</v>
      </c>
      <c r="E244" s="156" t="s">
        <v>3</v>
      </c>
      <c r="F244" s="157" t="s">
        <v>657</v>
      </c>
      <c r="H244" s="156" t="s">
        <v>3</v>
      </c>
      <c r="I244" s="158"/>
      <c r="L244" s="155"/>
      <c r="M244" s="159"/>
      <c r="N244" s="160"/>
      <c r="O244" s="160"/>
      <c r="P244" s="160"/>
      <c r="Q244" s="160"/>
      <c r="R244" s="160"/>
      <c r="S244" s="160"/>
      <c r="T244" s="161"/>
      <c r="AT244" s="156" t="s">
        <v>142</v>
      </c>
      <c r="AU244" s="156" t="s">
        <v>87</v>
      </c>
      <c r="AV244" s="11" t="s">
        <v>22</v>
      </c>
      <c r="AW244" s="11" t="s">
        <v>41</v>
      </c>
      <c r="AX244" s="11" t="s">
        <v>79</v>
      </c>
      <c r="AY244" s="156" t="s">
        <v>128</v>
      </c>
    </row>
    <row r="245" spans="2:65" s="12" customFormat="1">
      <c r="B245" s="162"/>
      <c r="D245" s="152" t="s">
        <v>142</v>
      </c>
      <c r="E245" s="163" t="s">
        <v>3</v>
      </c>
      <c r="F245" s="164" t="s">
        <v>22</v>
      </c>
      <c r="H245" s="165">
        <v>1</v>
      </c>
      <c r="I245" s="166"/>
      <c r="L245" s="162"/>
      <c r="M245" s="167"/>
      <c r="N245" s="168"/>
      <c r="O245" s="168"/>
      <c r="P245" s="168"/>
      <c r="Q245" s="168"/>
      <c r="R245" s="168"/>
      <c r="S245" s="168"/>
      <c r="T245" s="169"/>
      <c r="AT245" s="163" t="s">
        <v>142</v>
      </c>
      <c r="AU245" s="163" t="s">
        <v>87</v>
      </c>
      <c r="AV245" s="12" t="s">
        <v>87</v>
      </c>
      <c r="AW245" s="12" t="s">
        <v>41</v>
      </c>
      <c r="AX245" s="12" t="s">
        <v>79</v>
      </c>
      <c r="AY245" s="163" t="s">
        <v>128</v>
      </c>
    </row>
    <row r="246" spans="2:65" s="13" customFormat="1">
      <c r="B246" s="170"/>
      <c r="D246" s="152" t="s">
        <v>142</v>
      </c>
      <c r="E246" s="171" t="s">
        <v>3</v>
      </c>
      <c r="F246" s="172" t="s">
        <v>145</v>
      </c>
      <c r="H246" s="173">
        <v>17</v>
      </c>
      <c r="I246" s="174"/>
      <c r="L246" s="170"/>
      <c r="M246" s="175"/>
      <c r="N246" s="176"/>
      <c r="O246" s="176"/>
      <c r="P246" s="176"/>
      <c r="Q246" s="176"/>
      <c r="R246" s="176"/>
      <c r="S246" s="176"/>
      <c r="T246" s="177"/>
      <c r="AT246" s="171" t="s">
        <v>142</v>
      </c>
      <c r="AU246" s="171" t="s">
        <v>87</v>
      </c>
      <c r="AV246" s="13" t="s">
        <v>93</v>
      </c>
      <c r="AW246" s="13" t="s">
        <v>41</v>
      </c>
      <c r="AX246" s="13" t="s">
        <v>22</v>
      </c>
      <c r="AY246" s="171" t="s">
        <v>128</v>
      </c>
    </row>
    <row r="247" spans="2:65" s="1" customFormat="1" ht="22.5" customHeight="1">
      <c r="B247" s="139"/>
      <c r="C247" s="140" t="s">
        <v>231</v>
      </c>
      <c r="D247" s="140" t="s">
        <v>131</v>
      </c>
      <c r="E247" s="141" t="s">
        <v>674</v>
      </c>
      <c r="F247" s="142" t="s">
        <v>675</v>
      </c>
      <c r="G247" s="143" t="s">
        <v>134</v>
      </c>
      <c r="H247" s="144">
        <v>3.5999999999999997E-2</v>
      </c>
      <c r="I247" s="145"/>
      <c r="J247" s="146">
        <f>ROUND(I247*H247,2)</f>
        <v>0</v>
      </c>
      <c r="K247" s="142" t="s">
        <v>135</v>
      </c>
      <c r="L247" s="31"/>
      <c r="M247" s="147" t="s">
        <v>3</v>
      </c>
      <c r="N247" s="148" t="s">
        <v>50</v>
      </c>
      <c r="O247" s="50"/>
      <c r="P247" s="149">
        <f>O247*H247</f>
        <v>0</v>
      </c>
      <c r="Q247" s="149">
        <v>0</v>
      </c>
      <c r="R247" s="149">
        <f>Q247*H247</f>
        <v>0</v>
      </c>
      <c r="S247" s="149">
        <v>0</v>
      </c>
      <c r="T247" s="150">
        <f>S247*H247</f>
        <v>0</v>
      </c>
      <c r="AR247" s="17" t="s">
        <v>168</v>
      </c>
      <c r="AT247" s="17" t="s">
        <v>131</v>
      </c>
      <c r="AU247" s="17" t="s">
        <v>87</v>
      </c>
      <c r="AY247" s="17" t="s">
        <v>128</v>
      </c>
      <c r="BE247" s="151">
        <f>IF(N247="základní",J247,0)</f>
        <v>0</v>
      </c>
      <c r="BF247" s="151">
        <f>IF(N247="snížená",J247,0)</f>
        <v>0</v>
      </c>
      <c r="BG247" s="151">
        <f>IF(N247="zákl. přenesená",J247,0)</f>
        <v>0</v>
      </c>
      <c r="BH247" s="151">
        <f>IF(N247="sníž. přenesená",J247,0)</f>
        <v>0</v>
      </c>
      <c r="BI247" s="151">
        <f>IF(N247="nulová",J247,0)</f>
        <v>0</v>
      </c>
      <c r="BJ247" s="17" t="s">
        <v>22</v>
      </c>
      <c r="BK247" s="151">
        <f>ROUND(I247*H247,2)</f>
        <v>0</v>
      </c>
      <c r="BL247" s="17" t="s">
        <v>168</v>
      </c>
      <c r="BM247" s="17" t="s">
        <v>676</v>
      </c>
    </row>
    <row r="248" spans="2:65" s="1" customFormat="1" ht="86.4">
      <c r="B248" s="31"/>
      <c r="D248" s="152" t="s">
        <v>137</v>
      </c>
      <c r="F248" s="153" t="s">
        <v>677</v>
      </c>
      <c r="I248" s="85"/>
      <c r="L248" s="31"/>
      <c r="M248" s="154"/>
      <c r="N248" s="50"/>
      <c r="O248" s="50"/>
      <c r="P248" s="50"/>
      <c r="Q248" s="50"/>
      <c r="R248" s="50"/>
      <c r="S248" s="50"/>
      <c r="T248" s="51"/>
      <c r="AT248" s="17" t="s">
        <v>137</v>
      </c>
      <c r="AU248" s="17" t="s">
        <v>87</v>
      </c>
    </row>
    <row r="249" spans="2:65" s="1" customFormat="1" ht="22.5" customHeight="1">
      <c r="B249" s="139"/>
      <c r="C249" s="140" t="s">
        <v>230</v>
      </c>
      <c r="D249" s="140" t="s">
        <v>131</v>
      </c>
      <c r="E249" s="141" t="s">
        <v>678</v>
      </c>
      <c r="F249" s="142" t="s">
        <v>679</v>
      </c>
      <c r="G249" s="143" t="s">
        <v>134</v>
      </c>
      <c r="H249" s="144">
        <v>3.5999999999999997E-2</v>
      </c>
      <c r="I249" s="145"/>
      <c r="J249" s="146">
        <f>ROUND(I249*H249,2)</f>
        <v>0</v>
      </c>
      <c r="K249" s="142" t="s">
        <v>135</v>
      </c>
      <c r="L249" s="31"/>
      <c r="M249" s="147" t="s">
        <v>3</v>
      </c>
      <c r="N249" s="148" t="s">
        <v>50</v>
      </c>
      <c r="O249" s="50"/>
      <c r="P249" s="149">
        <f>O249*H249</f>
        <v>0</v>
      </c>
      <c r="Q249" s="149">
        <v>0</v>
      </c>
      <c r="R249" s="149">
        <f>Q249*H249</f>
        <v>0</v>
      </c>
      <c r="S249" s="149">
        <v>0</v>
      </c>
      <c r="T249" s="150">
        <f>S249*H249</f>
        <v>0</v>
      </c>
      <c r="AR249" s="17" t="s">
        <v>168</v>
      </c>
      <c r="AT249" s="17" t="s">
        <v>131</v>
      </c>
      <c r="AU249" s="17" t="s">
        <v>87</v>
      </c>
      <c r="AY249" s="17" t="s">
        <v>128</v>
      </c>
      <c r="BE249" s="151">
        <f>IF(N249="základní",J249,0)</f>
        <v>0</v>
      </c>
      <c r="BF249" s="151">
        <f>IF(N249="snížená",J249,0)</f>
        <v>0</v>
      </c>
      <c r="BG249" s="151">
        <f>IF(N249="zákl. přenesená",J249,0)</f>
        <v>0</v>
      </c>
      <c r="BH249" s="151">
        <f>IF(N249="sníž. přenesená",J249,0)</f>
        <v>0</v>
      </c>
      <c r="BI249" s="151">
        <f>IF(N249="nulová",J249,0)</f>
        <v>0</v>
      </c>
      <c r="BJ249" s="17" t="s">
        <v>22</v>
      </c>
      <c r="BK249" s="151">
        <f>ROUND(I249*H249,2)</f>
        <v>0</v>
      </c>
      <c r="BL249" s="17" t="s">
        <v>168</v>
      </c>
      <c r="BM249" s="17" t="s">
        <v>680</v>
      </c>
    </row>
    <row r="250" spans="2:65" s="1" customFormat="1" ht="86.4">
      <c r="B250" s="31"/>
      <c r="D250" s="152" t="s">
        <v>137</v>
      </c>
      <c r="F250" s="153" t="s">
        <v>677</v>
      </c>
      <c r="I250" s="85"/>
      <c r="L250" s="31"/>
      <c r="M250" s="154"/>
      <c r="N250" s="50"/>
      <c r="O250" s="50"/>
      <c r="P250" s="50"/>
      <c r="Q250" s="50"/>
      <c r="R250" s="50"/>
      <c r="S250" s="50"/>
      <c r="T250" s="51"/>
      <c r="AT250" s="17" t="s">
        <v>137</v>
      </c>
      <c r="AU250" s="17" t="s">
        <v>87</v>
      </c>
    </row>
    <row r="251" spans="2:65" s="10" customFormat="1" ht="22.95" customHeight="1">
      <c r="B251" s="126"/>
      <c r="D251" s="127" t="s">
        <v>78</v>
      </c>
      <c r="E251" s="137" t="s">
        <v>162</v>
      </c>
      <c r="F251" s="137" t="s">
        <v>163</v>
      </c>
      <c r="I251" s="129"/>
      <c r="J251" s="138">
        <f>BK251</f>
        <v>0</v>
      </c>
      <c r="L251" s="126"/>
      <c r="M251" s="131"/>
      <c r="N251" s="132"/>
      <c r="O251" s="132"/>
      <c r="P251" s="133">
        <f>SUM(P252:P292)</f>
        <v>0</v>
      </c>
      <c r="Q251" s="132"/>
      <c r="R251" s="133">
        <f>SUM(R252:R292)</f>
        <v>0</v>
      </c>
      <c r="S251" s="132"/>
      <c r="T251" s="134">
        <f>SUM(T252:T292)</f>
        <v>0</v>
      </c>
      <c r="AR251" s="127" t="s">
        <v>87</v>
      </c>
      <c r="AT251" s="135" t="s">
        <v>78</v>
      </c>
      <c r="AU251" s="135" t="s">
        <v>22</v>
      </c>
      <c r="AY251" s="127" t="s">
        <v>128</v>
      </c>
      <c r="BK251" s="136">
        <f>SUM(BK252:BK292)</f>
        <v>0</v>
      </c>
    </row>
    <row r="252" spans="2:65" s="1" customFormat="1" ht="16.5" customHeight="1">
      <c r="B252" s="139"/>
      <c r="C252" s="140" t="s">
        <v>241</v>
      </c>
      <c r="D252" s="140" t="s">
        <v>131</v>
      </c>
      <c r="E252" s="141" t="s">
        <v>165</v>
      </c>
      <c r="F252" s="142" t="s">
        <v>166</v>
      </c>
      <c r="G252" s="143" t="s">
        <v>167</v>
      </c>
      <c r="H252" s="144">
        <v>28.1</v>
      </c>
      <c r="I252" s="145"/>
      <c r="J252" s="146">
        <f>ROUND(I252*H252,2)</f>
        <v>0</v>
      </c>
      <c r="K252" s="142" t="s">
        <v>3</v>
      </c>
      <c r="L252" s="31"/>
      <c r="M252" s="147" t="s">
        <v>3</v>
      </c>
      <c r="N252" s="148" t="s">
        <v>50</v>
      </c>
      <c r="O252" s="50"/>
      <c r="P252" s="149">
        <f>O252*H252</f>
        <v>0</v>
      </c>
      <c r="Q252" s="149">
        <v>0</v>
      </c>
      <c r="R252" s="149">
        <f>Q252*H252</f>
        <v>0</v>
      </c>
      <c r="S252" s="149">
        <v>0</v>
      </c>
      <c r="T252" s="150">
        <f>S252*H252</f>
        <v>0</v>
      </c>
      <c r="AR252" s="17" t="s">
        <v>168</v>
      </c>
      <c r="AT252" s="17" t="s">
        <v>131</v>
      </c>
      <c r="AU252" s="17" t="s">
        <v>87</v>
      </c>
      <c r="AY252" s="17" t="s">
        <v>128</v>
      </c>
      <c r="BE252" s="151">
        <f>IF(N252="základní",J252,0)</f>
        <v>0</v>
      </c>
      <c r="BF252" s="151">
        <f>IF(N252="snížená",J252,0)</f>
        <v>0</v>
      </c>
      <c r="BG252" s="151">
        <f>IF(N252="zákl. přenesená",J252,0)</f>
        <v>0</v>
      </c>
      <c r="BH252" s="151">
        <f>IF(N252="sníž. přenesená",J252,0)</f>
        <v>0</v>
      </c>
      <c r="BI252" s="151">
        <f>IF(N252="nulová",J252,0)</f>
        <v>0</v>
      </c>
      <c r="BJ252" s="17" t="s">
        <v>22</v>
      </c>
      <c r="BK252" s="151">
        <f>ROUND(I252*H252,2)</f>
        <v>0</v>
      </c>
      <c r="BL252" s="17" t="s">
        <v>168</v>
      </c>
      <c r="BM252" s="17" t="s">
        <v>681</v>
      </c>
    </row>
    <row r="253" spans="2:65" s="11" customFormat="1">
      <c r="B253" s="155"/>
      <c r="D253" s="152" t="s">
        <v>142</v>
      </c>
      <c r="E253" s="156" t="s">
        <v>3</v>
      </c>
      <c r="F253" s="157" t="s">
        <v>642</v>
      </c>
      <c r="H253" s="156" t="s">
        <v>3</v>
      </c>
      <c r="I253" s="158"/>
      <c r="L253" s="155"/>
      <c r="M253" s="159"/>
      <c r="N253" s="160"/>
      <c r="O253" s="160"/>
      <c r="P253" s="160"/>
      <c r="Q253" s="160"/>
      <c r="R253" s="160"/>
      <c r="S253" s="160"/>
      <c r="T253" s="161"/>
      <c r="AT253" s="156" t="s">
        <v>142</v>
      </c>
      <c r="AU253" s="156" t="s">
        <v>87</v>
      </c>
      <c r="AV253" s="11" t="s">
        <v>22</v>
      </c>
      <c r="AW253" s="11" t="s">
        <v>41</v>
      </c>
      <c r="AX253" s="11" t="s">
        <v>79</v>
      </c>
      <c r="AY253" s="156" t="s">
        <v>128</v>
      </c>
    </row>
    <row r="254" spans="2:65" s="11" customFormat="1">
      <c r="B254" s="155"/>
      <c r="D254" s="152" t="s">
        <v>142</v>
      </c>
      <c r="E254" s="156" t="s">
        <v>3</v>
      </c>
      <c r="F254" s="157" t="s">
        <v>643</v>
      </c>
      <c r="H254" s="156" t="s">
        <v>3</v>
      </c>
      <c r="I254" s="158"/>
      <c r="L254" s="155"/>
      <c r="M254" s="159"/>
      <c r="N254" s="160"/>
      <c r="O254" s="160"/>
      <c r="P254" s="160"/>
      <c r="Q254" s="160"/>
      <c r="R254" s="160"/>
      <c r="S254" s="160"/>
      <c r="T254" s="161"/>
      <c r="AT254" s="156" t="s">
        <v>142</v>
      </c>
      <c r="AU254" s="156" t="s">
        <v>87</v>
      </c>
      <c r="AV254" s="11" t="s">
        <v>22</v>
      </c>
      <c r="AW254" s="11" t="s">
        <v>41</v>
      </c>
      <c r="AX254" s="11" t="s">
        <v>79</v>
      </c>
      <c r="AY254" s="156" t="s">
        <v>128</v>
      </c>
    </row>
    <row r="255" spans="2:65" s="12" customFormat="1">
      <c r="B255" s="162"/>
      <c r="D255" s="152" t="s">
        <v>142</v>
      </c>
      <c r="E255" s="163" t="s">
        <v>3</v>
      </c>
      <c r="F255" s="164" t="s">
        <v>682</v>
      </c>
      <c r="H255" s="165">
        <v>2.4</v>
      </c>
      <c r="I255" s="166"/>
      <c r="L255" s="162"/>
      <c r="M255" s="167"/>
      <c r="N255" s="168"/>
      <c r="O255" s="168"/>
      <c r="P255" s="168"/>
      <c r="Q255" s="168"/>
      <c r="R255" s="168"/>
      <c r="S255" s="168"/>
      <c r="T255" s="169"/>
      <c r="AT255" s="163" t="s">
        <v>142</v>
      </c>
      <c r="AU255" s="163" t="s">
        <v>87</v>
      </c>
      <c r="AV255" s="12" t="s">
        <v>87</v>
      </c>
      <c r="AW255" s="12" t="s">
        <v>41</v>
      </c>
      <c r="AX255" s="12" t="s">
        <v>79</v>
      </c>
      <c r="AY255" s="163" t="s">
        <v>128</v>
      </c>
    </row>
    <row r="256" spans="2:65" s="11" customFormat="1">
      <c r="B256" s="155"/>
      <c r="D256" s="152" t="s">
        <v>142</v>
      </c>
      <c r="E256" s="156" t="s">
        <v>3</v>
      </c>
      <c r="F256" s="157" t="s">
        <v>645</v>
      </c>
      <c r="H256" s="156" t="s">
        <v>3</v>
      </c>
      <c r="I256" s="158"/>
      <c r="L256" s="155"/>
      <c r="M256" s="159"/>
      <c r="N256" s="160"/>
      <c r="O256" s="160"/>
      <c r="P256" s="160"/>
      <c r="Q256" s="160"/>
      <c r="R256" s="160"/>
      <c r="S256" s="160"/>
      <c r="T256" s="161"/>
      <c r="AT256" s="156" t="s">
        <v>142</v>
      </c>
      <c r="AU256" s="156" t="s">
        <v>87</v>
      </c>
      <c r="AV256" s="11" t="s">
        <v>22</v>
      </c>
      <c r="AW256" s="11" t="s">
        <v>41</v>
      </c>
      <c r="AX256" s="11" t="s">
        <v>79</v>
      </c>
      <c r="AY256" s="156" t="s">
        <v>128</v>
      </c>
    </row>
    <row r="257" spans="2:51" s="12" customFormat="1">
      <c r="B257" s="162"/>
      <c r="D257" s="152" t="s">
        <v>142</v>
      </c>
      <c r="E257" s="163" t="s">
        <v>3</v>
      </c>
      <c r="F257" s="164" t="s">
        <v>683</v>
      </c>
      <c r="H257" s="165">
        <v>0.8</v>
      </c>
      <c r="I257" s="166"/>
      <c r="L257" s="162"/>
      <c r="M257" s="167"/>
      <c r="N257" s="168"/>
      <c r="O257" s="168"/>
      <c r="P257" s="168"/>
      <c r="Q257" s="168"/>
      <c r="R257" s="168"/>
      <c r="S257" s="168"/>
      <c r="T257" s="169"/>
      <c r="AT257" s="163" t="s">
        <v>142</v>
      </c>
      <c r="AU257" s="163" t="s">
        <v>87</v>
      </c>
      <c r="AV257" s="12" t="s">
        <v>87</v>
      </c>
      <c r="AW257" s="12" t="s">
        <v>41</v>
      </c>
      <c r="AX257" s="12" t="s">
        <v>79</v>
      </c>
      <c r="AY257" s="163" t="s">
        <v>128</v>
      </c>
    </row>
    <row r="258" spans="2:51" s="11" customFormat="1">
      <c r="B258" s="155"/>
      <c r="D258" s="152" t="s">
        <v>142</v>
      </c>
      <c r="E258" s="156" t="s">
        <v>3</v>
      </c>
      <c r="F258" s="157" t="s">
        <v>647</v>
      </c>
      <c r="H258" s="156" t="s">
        <v>3</v>
      </c>
      <c r="I258" s="158"/>
      <c r="L258" s="155"/>
      <c r="M258" s="159"/>
      <c r="N258" s="160"/>
      <c r="O258" s="160"/>
      <c r="P258" s="160"/>
      <c r="Q258" s="160"/>
      <c r="R258" s="160"/>
      <c r="S258" s="160"/>
      <c r="T258" s="161"/>
      <c r="AT258" s="156" t="s">
        <v>142</v>
      </c>
      <c r="AU258" s="156" t="s">
        <v>87</v>
      </c>
      <c r="AV258" s="11" t="s">
        <v>22</v>
      </c>
      <c r="AW258" s="11" t="s">
        <v>41</v>
      </c>
      <c r="AX258" s="11" t="s">
        <v>79</v>
      </c>
      <c r="AY258" s="156" t="s">
        <v>128</v>
      </c>
    </row>
    <row r="259" spans="2:51" s="12" customFormat="1">
      <c r="B259" s="162"/>
      <c r="D259" s="152" t="s">
        <v>142</v>
      </c>
      <c r="E259" s="163" t="s">
        <v>3</v>
      </c>
      <c r="F259" s="164" t="s">
        <v>683</v>
      </c>
      <c r="H259" s="165">
        <v>0.8</v>
      </c>
      <c r="I259" s="166"/>
      <c r="L259" s="162"/>
      <c r="M259" s="167"/>
      <c r="N259" s="168"/>
      <c r="O259" s="168"/>
      <c r="P259" s="168"/>
      <c r="Q259" s="168"/>
      <c r="R259" s="168"/>
      <c r="S259" s="168"/>
      <c r="T259" s="169"/>
      <c r="AT259" s="163" t="s">
        <v>142</v>
      </c>
      <c r="AU259" s="163" t="s">
        <v>87</v>
      </c>
      <c r="AV259" s="12" t="s">
        <v>87</v>
      </c>
      <c r="AW259" s="12" t="s">
        <v>41</v>
      </c>
      <c r="AX259" s="12" t="s">
        <v>79</v>
      </c>
      <c r="AY259" s="163" t="s">
        <v>128</v>
      </c>
    </row>
    <row r="260" spans="2:51" s="11" customFormat="1">
      <c r="B260" s="155"/>
      <c r="D260" s="152" t="s">
        <v>142</v>
      </c>
      <c r="E260" s="156" t="s">
        <v>3</v>
      </c>
      <c r="F260" s="157" t="s">
        <v>684</v>
      </c>
      <c r="H260" s="156" t="s">
        <v>3</v>
      </c>
      <c r="I260" s="158"/>
      <c r="L260" s="155"/>
      <c r="M260" s="159"/>
      <c r="N260" s="160"/>
      <c r="O260" s="160"/>
      <c r="P260" s="160"/>
      <c r="Q260" s="160"/>
      <c r="R260" s="160"/>
      <c r="S260" s="160"/>
      <c r="T260" s="161"/>
      <c r="AT260" s="156" t="s">
        <v>142</v>
      </c>
      <c r="AU260" s="156" t="s">
        <v>87</v>
      </c>
      <c r="AV260" s="11" t="s">
        <v>22</v>
      </c>
      <c r="AW260" s="11" t="s">
        <v>41</v>
      </c>
      <c r="AX260" s="11" t="s">
        <v>79</v>
      </c>
      <c r="AY260" s="156" t="s">
        <v>128</v>
      </c>
    </row>
    <row r="261" spans="2:51" s="12" customFormat="1">
      <c r="B261" s="162"/>
      <c r="D261" s="152" t="s">
        <v>142</v>
      </c>
      <c r="E261" s="163" t="s">
        <v>3</v>
      </c>
      <c r="F261" s="164" t="s">
        <v>685</v>
      </c>
      <c r="H261" s="165">
        <v>1.1000000000000001</v>
      </c>
      <c r="I261" s="166"/>
      <c r="L261" s="162"/>
      <c r="M261" s="167"/>
      <c r="N261" s="168"/>
      <c r="O261" s="168"/>
      <c r="P261" s="168"/>
      <c r="Q261" s="168"/>
      <c r="R261" s="168"/>
      <c r="S261" s="168"/>
      <c r="T261" s="169"/>
      <c r="AT261" s="163" t="s">
        <v>142</v>
      </c>
      <c r="AU261" s="163" t="s">
        <v>87</v>
      </c>
      <c r="AV261" s="12" t="s">
        <v>87</v>
      </c>
      <c r="AW261" s="12" t="s">
        <v>41</v>
      </c>
      <c r="AX261" s="12" t="s">
        <v>79</v>
      </c>
      <c r="AY261" s="163" t="s">
        <v>128</v>
      </c>
    </row>
    <row r="262" spans="2:51" s="11" customFormat="1">
      <c r="B262" s="155"/>
      <c r="D262" s="152" t="s">
        <v>142</v>
      </c>
      <c r="E262" s="156" t="s">
        <v>3</v>
      </c>
      <c r="F262" s="157" t="s">
        <v>648</v>
      </c>
      <c r="H262" s="156" t="s">
        <v>3</v>
      </c>
      <c r="I262" s="158"/>
      <c r="L262" s="155"/>
      <c r="M262" s="159"/>
      <c r="N262" s="160"/>
      <c r="O262" s="160"/>
      <c r="P262" s="160"/>
      <c r="Q262" s="160"/>
      <c r="R262" s="160"/>
      <c r="S262" s="160"/>
      <c r="T262" s="161"/>
      <c r="AT262" s="156" t="s">
        <v>142</v>
      </c>
      <c r="AU262" s="156" t="s">
        <v>87</v>
      </c>
      <c r="AV262" s="11" t="s">
        <v>22</v>
      </c>
      <c r="AW262" s="11" t="s">
        <v>41</v>
      </c>
      <c r="AX262" s="11" t="s">
        <v>79</v>
      </c>
      <c r="AY262" s="156" t="s">
        <v>128</v>
      </c>
    </row>
    <row r="263" spans="2:51" s="12" customFormat="1">
      <c r="B263" s="162"/>
      <c r="D263" s="152" t="s">
        <v>142</v>
      </c>
      <c r="E263" s="163" t="s">
        <v>3</v>
      </c>
      <c r="F263" s="164" t="s">
        <v>685</v>
      </c>
      <c r="H263" s="165">
        <v>1.1000000000000001</v>
      </c>
      <c r="I263" s="166"/>
      <c r="L263" s="162"/>
      <c r="M263" s="167"/>
      <c r="N263" s="168"/>
      <c r="O263" s="168"/>
      <c r="P263" s="168"/>
      <c r="Q263" s="168"/>
      <c r="R263" s="168"/>
      <c r="S263" s="168"/>
      <c r="T263" s="169"/>
      <c r="AT263" s="163" t="s">
        <v>142</v>
      </c>
      <c r="AU263" s="163" t="s">
        <v>87</v>
      </c>
      <c r="AV263" s="12" t="s">
        <v>87</v>
      </c>
      <c r="AW263" s="12" t="s">
        <v>41</v>
      </c>
      <c r="AX263" s="12" t="s">
        <v>79</v>
      </c>
      <c r="AY263" s="163" t="s">
        <v>128</v>
      </c>
    </row>
    <row r="264" spans="2:51" s="11" customFormat="1">
      <c r="B264" s="155"/>
      <c r="D264" s="152" t="s">
        <v>142</v>
      </c>
      <c r="E264" s="156" t="s">
        <v>3</v>
      </c>
      <c r="F264" s="157" t="s">
        <v>649</v>
      </c>
      <c r="H264" s="156" t="s">
        <v>3</v>
      </c>
      <c r="I264" s="158"/>
      <c r="L264" s="155"/>
      <c r="M264" s="159"/>
      <c r="N264" s="160"/>
      <c r="O264" s="160"/>
      <c r="P264" s="160"/>
      <c r="Q264" s="160"/>
      <c r="R264" s="160"/>
      <c r="S264" s="160"/>
      <c r="T264" s="161"/>
      <c r="AT264" s="156" t="s">
        <v>142</v>
      </c>
      <c r="AU264" s="156" t="s">
        <v>87</v>
      </c>
      <c r="AV264" s="11" t="s">
        <v>22</v>
      </c>
      <c r="AW264" s="11" t="s">
        <v>41</v>
      </c>
      <c r="AX264" s="11" t="s">
        <v>79</v>
      </c>
      <c r="AY264" s="156" t="s">
        <v>128</v>
      </c>
    </row>
    <row r="265" spans="2:51" s="12" customFormat="1">
      <c r="B265" s="162"/>
      <c r="D265" s="152" t="s">
        <v>142</v>
      </c>
      <c r="E265" s="163" t="s">
        <v>3</v>
      </c>
      <c r="F265" s="164" t="s">
        <v>685</v>
      </c>
      <c r="H265" s="165">
        <v>1.1000000000000001</v>
      </c>
      <c r="I265" s="166"/>
      <c r="L265" s="162"/>
      <c r="M265" s="167"/>
      <c r="N265" s="168"/>
      <c r="O265" s="168"/>
      <c r="P265" s="168"/>
      <c r="Q265" s="168"/>
      <c r="R265" s="168"/>
      <c r="S265" s="168"/>
      <c r="T265" s="169"/>
      <c r="AT265" s="163" t="s">
        <v>142</v>
      </c>
      <c r="AU265" s="163" t="s">
        <v>87</v>
      </c>
      <c r="AV265" s="12" t="s">
        <v>87</v>
      </c>
      <c r="AW265" s="12" t="s">
        <v>41</v>
      </c>
      <c r="AX265" s="12" t="s">
        <v>79</v>
      </c>
      <c r="AY265" s="163" t="s">
        <v>128</v>
      </c>
    </row>
    <row r="266" spans="2:51" s="12" customFormat="1">
      <c r="B266" s="162"/>
      <c r="D266" s="152" t="s">
        <v>142</v>
      </c>
      <c r="E266" s="163" t="s">
        <v>3</v>
      </c>
      <c r="F266" s="164" t="s">
        <v>686</v>
      </c>
      <c r="H266" s="165">
        <v>0.9</v>
      </c>
      <c r="I266" s="166"/>
      <c r="L266" s="162"/>
      <c r="M266" s="167"/>
      <c r="N266" s="168"/>
      <c r="O266" s="168"/>
      <c r="P266" s="168"/>
      <c r="Q266" s="168"/>
      <c r="R266" s="168"/>
      <c r="S266" s="168"/>
      <c r="T266" s="169"/>
      <c r="AT266" s="163" t="s">
        <v>142</v>
      </c>
      <c r="AU266" s="163" t="s">
        <v>87</v>
      </c>
      <c r="AV266" s="12" t="s">
        <v>87</v>
      </c>
      <c r="AW266" s="12" t="s">
        <v>41</v>
      </c>
      <c r="AX266" s="12" t="s">
        <v>79</v>
      </c>
      <c r="AY266" s="163" t="s">
        <v>128</v>
      </c>
    </row>
    <row r="267" spans="2:51" s="11" customFormat="1">
      <c r="B267" s="155"/>
      <c r="D267" s="152" t="s">
        <v>142</v>
      </c>
      <c r="E267" s="156" t="s">
        <v>3</v>
      </c>
      <c r="F267" s="157" t="s">
        <v>650</v>
      </c>
      <c r="H267" s="156" t="s">
        <v>3</v>
      </c>
      <c r="I267" s="158"/>
      <c r="L267" s="155"/>
      <c r="M267" s="159"/>
      <c r="N267" s="160"/>
      <c r="O267" s="160"/>
      <c r="P267" s="160"/>
      <c r="Q267" s="160"/>
      <c r="R267" s="160"/>
      <c r="S267" s="160"/>
      <c r="T267" s="161"/>
      <c r="AT267" s="156" t="s">
        <v>142</v>
      </c>
      <c r="AU267" s="156" t="s">
        <v>87</v>
      </c>
      <c r="AV267" s="11" t="s">
        <v>22</v>
      </c>
      <c r="AW267" s="11" t="s">
        <v>41</v>
      </c>
      <c r="AX267" s="11" t="s">
        <v>79</v>
      </c>
      <c r="AY267" s="156" t="s">
        <v>128</v>
      </c>
    </row>
    <row r="268" spans="2:51" s="12" customFormat="1">
      <c r="B268" s="162"/>
      <c r="D268" s="152" t="s">
        <v>142</v>
      </c>
      <c r="E268" s="163" t="s">
        <v>3</v>
      </c>
      <c r="F268" s="164" t="s">
        <v>686</v>
      </c>
      <c r="H268" s="165">
        <v>0.9</v>
      </c>
      <c r="I268" s="166"/>
      <c r="L268" s="162"/>
      <c r="M268" s="167"/>
      <c r="N268" s="168"/>
      <c r="O268" s="168"/>
      <c r="P268" s="168"/>
      <c r="Q268" s="168"/>
      <c r="R268" s="168"/>
      <c r="S268" s="168"/>
      <c r="T268" s="169"/>
      <c r="AT268" s="163" t="s">
        <v>142</v>
      </c>
      <c r="AU268" s="163" t="s">
        <v>87</v>
      </c>
      <c r="AV268" s="12" t="s">
        <v>87</v>
      </c>
      <c r="AW268" s="12" t="s">
        <v>41</v>
      </c>
      <c r="AX268" s="12" t="s">
        <v>79</v>
      </c>
      <c r="AY268" s="163" t="s">
        <v>128</v>
      </c>
    </row>
    <row r="269" spans="2:51" s="11" customFormat="1">
      <c r="B269" s="155"/>
      <c r="D269" s="152" t="s">
        <v>142</v>
      </c>
      <c r="E269" s="156" t="s">
        <v>3</v>
      </c>
      <c r="F269" s="157" t="s">
        <v>651</v>
      </c>
      <c r="H269" s="156" t="s">
        <v>3</v>
      </c>
      <c r="I269" s="158"/>
      <c r="L269" s="155"/>
      <c r="M269" s="159"/>
      <c r="N269" s="160"/>
      <c r="O269" s="160"/>
      <c r="P269" s="160"/>
      <c r="Q269" s="160"/>
      <c r="R269" s="160"/>
      <c r="S269" s="160"/>
      <c r="T269" s="161"/>
      <c r="AT269" s="156" t="s">
        <v>142</v>
      </c>
      <c r="AU269" s="156" t="s">
        <v>87</v>
      </c>
      <c r="AV269" s="11" t="s">
        <v>22</v>
      </c>
      <c r="AW269" s="11" t="s">
        <v>41</v>
      </c>
      <c r="AX269" s="11" t="s">
        <v>79</v>
      </c>
      <c r="AY269" s="156" t="s">
        <v>128</v>
      </c>
    </row>
    <row r="270" spans="2:51" s="12" customFormat="1">
      <c r="B270" s="162"/>
      <c r="D270" s="152" t="s">
        <v>142</v>
      </c>
      <c r="E270" s="163" t="s">
        <v>3</v>
      </c>
      <c r="F270" s="164" t="s">
        <v>685</v>
      </c>
      <c r="H270" s="165">
        <v>1.1000000000000001</v>
      </c>
      <c r="I270" s="166"/>
      <c r="L270" s="162"/>
      <c r="M270" s="167"/>
      <c r="N270" s="168"/>
      <c r="O270" s="168"/>
      <c r="P270" s="168"/>
      <c r="Q270" s="168"/>
      <c r="R270" s="168"/>
      <c r="S270" s="168"/>
      <c r="T270" s="169"/>
      <c r="AT270" s="163" t="s">
        <v>142</v>
      </c>
      <c r="AU270" s="163" t="s">
        <v>87</v>
      </c>
      <c r="AV270" s="12" t="s">
        <v>87</v>
      </c>
      <c r="AW270" s="12" t="s">
        <v>41</v>
      </c>
      <c r="AX270" s="12" t="s">
        <v>79</v>
      </c>
      <c r="AY270" s="163" t="s">
        <v>128</v>
      </c>
    </row>
    <row r="271" spans="2:51" s="12" customFormat="1">
      <c r="B271" s="162"/>
      <c r="D271" s="152" t="s">
        <v>142</v>
      </c>
      <c r="E271" s="163" t="s">
        <v>3</v>
      </c>
      <c r="F271" s="164" t="s">
        <v>686</v>
      </c>
      <c r="H271" s="165">
        <v>0.9</v>
      </c>
      <c r="I271" s="166"/>
      <c r="L271" s="162"/>
      <c r="M271" s="167"/>
      <c r="N271" s="168"/>
      <c r="O271" s="168"/>
      <c r="P271" s="168"/>
      <c r="Q271" s="168"/>
      <c r="R271" s="168"/>
      <c r="S271" s="168"/>
      <c r="T271" s="169"/>
      <c r="AT271" s="163" t="s">
        <v>142</v>
      </c>
      <c r="AU271" s="163" t="s">
        <v>87</v>
      </c>
      <c r="AV271" s="12" t="s">
        <v>87</v>
      </c>
      <c r="AW271" s="12" t="s">
        <v>41</v>
      </c>
      <c r="AX271" s="12" t="s">
        <v>79</v>
      </c>
      <c r="AY271" s="163" t="s">
        <v>128</v>
      </c>
    </row>
    <row r="272" spans="2:51" s="11" customFormat="1">
      <c r="B272" s="155"/>
      <c r="D272" s="152" t="s">
        <v>142</v>
      </c>
      <c r="E272" s="156" t="s">
        <v>3</v>
      </c>
      <c r="F272" s="157" t="s">
        <v>652</v>
      </c>
      <c r="H272" s="156" t="s">
        <v>3</v>
      </c>
      <c r="I272" s="158"/>
      <c r="L272" s="155"/>
      <c r="M272" s="159"/>
      <c r="N272" s="160"/>
      <c r="O272" s="160"/>
      <c r="P272" s="160"/>
      <c r="Q272" s="160"/>
      <c r="R272" s="160"/>
      <c r="S272" s="160"/>
      <c r="T272" s="161"/>
      <c r="AT272" s="156" t="s">
        <v>142</v>
      </c>
      <c r="AU272" s="156" t="s">
        <v>87</v>
      </c>
      <c r="AV272" s="11" t="s">
        <v>22</v>
      </c>
      <c r="AW272" s="11" t="s">
        <v>41</v>
      </c>
      <c r="AX272" s="11" t="s">
        <v>79</v>
      </c>
      <c r="AY272" s="156" t="s">
        <v>128</v>
      </c>
    </row>
    <row r="273" spans="2:51" s="12" customFormat="1">
      <c r="B273" s="162"/>
      <c r="D273" s="152" t="s">
        <v>142</v>
      </c>
      <c r="E273" s="163" t="s">
        <v>3</v>
      </c>
      <c r="F273" s="164" t="s">
        <v>685</v>
      </c>
      <c r="H273" s="165">
        <v>1.1000000000000001</v>
      </c>
      <c r="I273" s="166"/>
      <c r="L273" s="162"/>
      <c r="M273" s="167"/>
      <c r="N273" s="168"/>
      <c r="O273" s="168"/>
      <c r="P273" s="168"/>
      <c r="Q273" s="168"/>
      <c r="R273" s="168"/>
      <c r="S273" s="168"/>
      <c r="T273" s="169"/>
      <c r="AT273" s="163" t="s">
        <v>142</v>
      </c>
      <c r="AU273" s="163" t="s">
        <v>87</v>
      </c>
      <c r="AV273" s="12" t="s">
        <v>87</v>
      </c>
      <c r="AW273" s="12" t="s">
        <v>41</v>
      </c>
      <c r="AX273" s="12" t="s">
        <v>79</v>
      </c>
      <c r="AY273" s="163" t="s">
        <v>128</v>
      </c>
    </row>
    <row r="274" spans="2:51" s="12" customFormat="1">
      <c r="B274" s="162"/>
      <c r="D274" s="152" t="s">
        <v>142</v>
      </c>
      <c r="E274" s="163" t="s">
        <v>3</v>
      </c>
      <c r="F274" s="164" t="s">
        <v>686</v>
      </c>
      <c r="H274" s="165">
        <v>0.9</v>
      </c>
      <c r="I274" s="166"/>
      <c r="L274" s="162"/>
      <c r="M274" s="167"/>
      <c r="N274" s="168"/>
      <c r="O274" s="168"/>
      <c r="P274" s="168"/>
      <c r="Q274" s="168"/>
      <c r="R274" s="168"/>
      <c r="S274" s="168"/>
      <c r="T274" s="169"/>
      <c r="AT274" s="163" t="s">
        <v>142</v>
      </c>
      <c r="AU274" s="163" t="s">
        <v>87</v>
      </c>
      <c r="AV274" s="12" t="s">
        <v>87</v>
      </c>
      <c r="AW274" s="12" t="s">
        <v>41</v>
      </c>
      <c r="AX274" s="12" t="s">
        <v>79</v>
      </c>
      <c r="AY274" s="163" t="s">
        <v>128</v>
      </c>
    </row>
    <row r="275" spans="2:51" s="11" customFormat="1">
      <c r="B275" s="155"/>
      <c r="D275" s="152" t="s">
        <v>142</v>
      </c>
      <c r="E275" s="156" t="s">
        <v>3</v>
      </c>
      <c r="F275" s="157" t="s">
        <v>653</v>
      </c>
      <c r="H275" s="156" t="s">
        <v>3</v>
      </c>
      <c r="I275" s="158"/>
      <c r="L275" s="155"/>
      <c r="M275" s="159"/>
      <c r="N275" s="160"/>
      <c r="O275" s="160"/>
      <c r="P275" s="160"/>
      <c r="Q275" s="160"/>
      <c r="R275" s="160"/>
      <c r="S275" s="160"/>
      <c r="T275" s="161"/>
      <c r="AT275" s="156" t="s">
        <v>142</v>
      </c>
      <c r="AU275" s="156" t="s">
        <v>87</v>
      </c>
      <c r="AV275" s="11" t="s">
        <v>22</v>
      </c>
      <c r="AW275" s="11" t="s">
        <v>41</v>
      </c>
      <c r="AX275" s="11" t="s">
        <v>79</v>
      </c>
      <c r="AY275" s="156" t="s">
        <v>128</v>
      </c>
    </row>
    <row r="276" spans="2:51" s="12" customFormat="1">
      <c r="B276" s="162"/>
      <c r="D276" s="152" t="s">
        <v>142</v>
      </c>
      <c r="E276" s="163" t="s">
        <v>3</v>
      </c>
      <c r="F276" s="164" t="s">
        <v>685</v>
      </c>
      <c r="H276" s="165">
        <v>1.1000000000000001</v>
      </c>
      <c r="I276" s="166"/>
      <c r="L276" s="162"/>
      <c r="M276" s="167"/>
      <c r="N276" s="168"/>
      <c r="O276" s="168"/>
      <c r="P276" s="168"/>
      <c r="Q276" s="168"/>
      <c r="R276" s="168"/>
      <c r="S276" s="168"/>
      <c r="T276" s="169"/>
      <c r="AT276" s="163" t="s">
        <v>142</v>
      </c>
      <c r="AU276" s="163" t="s">
        <v>87</v>
      </c>
      <c r="AV276" s="12" t="s">
        <v>87</v>
      </c>
      <c r="AW276" s="12" t="s">
        <v>41</v>
      </c>
      <c r="AX276" s="12" t="s">
        <v>79</v>
      </c>
      <c r="AY276" s="163" t="s">
        <v>128</v>
      </c>
    </row>
    <row r="277" spans="2:51" s="11" customFormat="1">
      <c r="B277" s="155"/>
      <c r="D277" s="152" t="s">
        <v>142</v>
      </c>
      <c r="E277" s="156" t="s">
        <v>3</v>
      </c>
      <c r="F277" s="157" t="s">
        <v>654</v>
      </c>
      <c r="H277" s="156" t="s">
        <v>3</v>
      </c>
      <c r="I277" s="158"/>
      <c r="L277" s="155"/>
      <c r="M277" s="159"/>
      <c r="N277" s="160"/>
      <c r="O277" s="160"/>
      <c r="P277" s="160"/>
      <c r="Q277" s="160"/>
      <c r="R277" s="160"/>
      <c r="S277" s="160"/>
      <c r="T277" s="161"/>
      <c r="AT277" s="156" t="s">
        <v>142</v>
      </c>
      <c r="AU277" s="156" t="s">
        <v>87</v>
      </c>
      <c r="AV277" s="11" t="s">
        <v>22</v>
      </c>
      <c r="AW277" s="11" t="s">
        <v>41</v>
      </c>
      <c r="AX277" s="11" t="s">
        <v>79</v>
      </c>
      <c r="AY277" s="156" t="s">
        <v>128</v>
      </c>
    </row>
    <row r="278" spans="2:51" s="12" customFormat="1">
      <c r="B278" s="162"/>
      <c r="D278" s="152" t="s">
        <v>142</v>
      </c>
      <c r="E278" s="163" t="s">
        <v>3</v>
      </c>
      <c r="F278" s="164" t="s">
        <v>685</v>
      </c>
      <c r="H278" s="165">
        <v>1.1000000000000001</v>
      </c>
      <c r="I278" s="166"/>
      <c r="L278" s="162"/>
      <c r="M278" s="167"/>
      <c r="N278" s="168"/>
      <c r="O278" s="168"/>
      <c r="P278" s="168"/>
      <c r="Q278" s="168"/>
      <c r="R278" s="168"/>
      <c r="S278" s="168"/>
      <c r="T278" s="169"/>
      <c r="AT278" s="163" t="s">
        <v>142</v>
      </c>
      <c r="AU278" s="163" t="s">
        <v>87</v>
      </c>
      <c r="AV278" s="12" t="s">
        <v>87</v>
      </c>
      <c r="AW278" s="12" t="s">
        <v>41</v>
      </c>
      <c r="AX278" s="12" t="s">
        <v>79</v>
      </c>
      <c r="AY278" s="163" t="s">
        <v>128</v>
      </c>
    </row>
    <row r="279" spans="2:51" s="11" customFormat="1">
      <c r="B279" s="155"/>
      <c r="D279" s="152" t="s">
        <v>142</v>
      </c>
      <c r="E279" s="156" t="s">
        <v>3</v>
      </c>
      <c r="F279" s="157" t="s">
        <v>655</v>
      </c>
      <c r="H279" s="156" t="s">
        <v>3</v>
      </c>
      <c r="I279" s="158"/>
      <c r="L279" s="155"/>
      <c r="M279" s="159"/>
      <c r="N279" s="160"/>
      <c r="O279" s="160"/>
      <c r="P279" s="160"/>
      <c r="Q279" s="160"/>
      <c r="R279" s="160"/>
      <c r="S279" s="160"/>
      <c r="T279" s="161"/>
      <c r="AT279" s="156" t="s">
        <v>142</v>
      </c>
      <c r="AU279" s="156" t="s">
        <v>87</v>
      </c>
      <c r="AV279" s="11" t="s">
        <v>22</v>
      </c>
      <c r="AW279" s="11" t="s">
        <v>41</v>
      </c>
      <c r="AX279" s="11" t="s">
        <v>79</v>
      </c>
      <c r="AY279" s="156" t="s">
        <v>128</v>
      </c>
    </row>
    <row r="280" spans="2:51" s="12" customFormat="1">
      <c r="B280" s="162"/>
      <c r="D280" s="152" t="s">
        <v>142</v>
      </c>
      <c r="E280" s="163" t="s">
        <v>3</v>
      </c>
      <c r="F280" s="164" t="s">
        <v>685</v>
      </c>
      <c r="H280" s="165">
        <v>1.1000000000000001</v>
      </c>
      <c r="I280" s="166"/>
      <c r="L280" s="162"/>
      <c r="M280" s="167"/>
      <c r="N280" s="168"/>
      <c r="O280" s="168"/>
      <c r="P280" s="168"/>
      <c r="Q280" s="168"/>
      <c r="R280" s="168"/>
      <c r="S280" s="168"/>
      <c r="T280" s="169"/>
      <c r="AT280" s="163" t="s">
        <v>142</v>
      </c>
      <c r="AU280" s="163" t="s">
        <v>87</v>
      </c>
      <c r="AV280" s="12" t="s">
        <v>87</v>
      </c>
      <c r="AW280" s="12" t="s">
        <v>41</v>
      </c>
      <c r="AX280" s="12" t="s">
        <v>79</v>
      </c>
      <c r="AY280" s="163" t="s">
        <v>128</v>
      </c>
    </row>
    <row r="281" spans="2:51" s="12" customFormat="1">
      <c r="B281" s="162"/>
      <c r="D281" s="152" t="s">
        <v>142</v>
      </c>
      <c r="E281" s="163" t="s">
        <v>3</v>
      </c>
      <c r="F281" s="164" t="s">
        <v>687</v>
      </c>
      <c r="H281" s="165">
        <v>2.7</v>
      </c>
      <c r="I281" s="166"/>
      <c r="L281" s="162"/>
      <c r="M281" s="167"/>
      <c r="N281" s="168"/>
      <c r="O281" s="168"/>
      <c r="P281" s="168"/>
      <c r="Q281" s="168"/>
      <c r="R281" s="168"/>
      <c r="S281" s="168"/>
      <c r="T281" s="169"/>
      <c r="AT281" s="163" t="s">
        <v>142</v>
      </c>
      <c r="AU281" s="163" t="s">
        <v>87</v>
      </c>
      <c r="AV281" s="12" t="s">
        <v>87</v>
      </c>
      <c r="AW281" s="12" t="s">
        <v>41</v>
      </c>
      <c r="AX281" s="12" t="s">
        <v>79</v>
      </c>
      <c r="AY281" s="163" t="s">
        <v>128</v>
      </c>
    </row>
    <row r="282" spans="2:51" s="12" customFormat="1">
      <c r="B282" s="162"/>
      <c r="D282" s="152" t="s">
        <v>142</v>
      </c>
      <c r="E282" s="163" t="s">
        <v>3</v>
      </c>
      <c r="F282" s="164" t="s">
        <v>688</v>
      </c>
      <c r="H282" s="165">
        <v>1.6</v>
      </c>
      <c r="I282" s="166"/>
      <c r="L282" s="162"/>
      <c r="M282" s="167"/>
      <c r="N282" s="168"/>
      <c r="O282" s="168"/>
      <c r="P282" s="168"/>
      <c r="Q282" s="168"/>
      <c r="R282" s="168"/>
      <c r="S282" s="168"/>
      <c r="T282" s="169"/>
      <c r="AT282" s="163" t="s">
        <v>142</v>
      </c>
      <c r="AU282" s="163" t="s">
        <v>87</v>
      </c>
      <c r="AV282" s="12" t="s">
        <v>87</v>
      </c>
      <c r="AW282" s="12" t="s">
        <v>41</v>
      </c>
      <c r="AX282" s="12" t="s">
        <v>79</v>
      </c>
      <c r="AY282" s="163" t="s">
        <v>128</v>
      </c>
    </row>
    <row r="283" spans="2:51" s="11" customFormat="1">
      <c r="B283" s="155"/>
      <c r="D283" s="152" t="s">
        <v>142</v>
      </c>
      <c r="E283" s="156" t="s">
        <v>3</v>
      </c>
      <c r="F283" s="157" t="s">
        <v>657</v>
      </c>
      <c r="H283" s="156" t="s">
        <v>3</v>
      </c>
      <c r="I283" s="158"/>
      <c r="L283" s="155"/>
      <c r="M283" s="159"/>
      <c r="N283" s="160"/>
      <c r="O283" s="160"/>
      <c r="P283" s="160"/>
      <c r="Q283" s="160"/>
      <c r="R283" s="160"/>
      <c r="S283" s="160"/>
      <c r="T283" s="161"/>
      <c r="AT283" s="156" t="s">
        <v>142</v>
      </c>
      <c r="AU283" s="156" t="s">
        <v>87</v>
      </c>
      <c r="AV283" s="11" t="s">
        <v>22</v>
      </c>
      <c r="AW283" s="11" t="s">
        <v>41</v>
      </c>
      <c r="AX283" s="11" t="s">
        <v>79</v>
      </c>
      <c r="AY283" s="156" t="s">
        <v>128</v>
      </c>
    </row>
    <row r="284" spans="2:51" s="12" customFormat="1">
      <c r="B284" s="162"/>
      <c r="D284" s="152" t="s">
        <v>142</v>
      </c>
      <c r="E284" s="163" t="s">
        <v>3</v>
      </c>
      <c r="F284" s="164" t="s">
        <v>689</v>
      </c>
      <c r="H284" s="165">
        <v>3.3</v>
      </c>
      <c r="I284" s="166"/>
      <c r="L284" s="162"/>
      <c r="M284" s="167"/>
      <c r="N284" s="168"/>
      <c r="O284" s="168"/>
      <c r="P284" s="168"/>
      <c r="Q284" s="168"/>
      <c r="R284" s="168"/>
      <c r="S284" s="168"/>
      <c r="T284" s="169"/>
      <c r="AT284" s="163" t="s">
        <v>142</v>
      </c>
      <c r="AU284" s="163" t="s">
        <v>87</v>
      </c>
      <c r="AV284" s="12" t="s">
        <v>87</v>
      </c>
      <c r="AW284" s="12" t="s">
        <v>41</v>
      </c>
      <c r="AX284" s="12" t="s">
        <v>79</v>
      </c>
      <c r="AY284" s="163" t="s">
        <v>128</v>
      </c>
    </row>
    <row r="285" spans="2:51" s="12" customFormat="1">
      <c r="B285" s="162"/>
      <c r="D285" s="152" t="s">
        <v>142</v>
      </c>
      <c r="E285" s="163" t="s">
        <v>3</v>
      </c>
      <c r="F285" s="164" t="s">
        <v>683</v>
      </c>
      <c r="H285" s="165">
        <v>0.8</v>
      </c>
      <c r="I285" s="166"/>
      <c r="L285" s="162"/>
      <c r="M285" s="167"/>
      <c r="N285" s="168"/>
      <c r="O285" s="168"/>
      <c r="P285" s="168"/>
      <c r="Q285" s="168"/>
      <c r="R285" s="168"/>
      <c r="S285" s="168"/>
      <c r="T285" s="169"/>
      <c r="AT285" s="163" t="s">
        <v>142</v>
      </c>
      <c r="AU285" s="163" t="s">
        <v>87</v>
      </c>
      <c r="AV285" s="12" t="s">
        <v>87</v>
      </c>
      <c r="AW285" s="12" t="s">
        <v>41</v>
      </c>
      <c r="AX285" s="12" t="s">
        <v>79</v>
      </c>
      <c r="AY285" s="163" t="s">
        <v>128</v>
      </c>
    </row>
    <row r="286" spans="2:51" s="11" customFormat="1">
      <c r="B286" s="155"/>
      <c r="D286" s="152" t="s">
        <v>142</v>
      </c>
      <c r="E286" s="156" t="s">
        <v>3</v>
      </c>
      <c r="F286" s="157" t="s">
        <v>690</v>
      </c>
      <c r="H286" s="156" t="s">
        <v>3</v>
      </c>
      <c r="I286" s="158"/>
      <c r="L286" s="155"/>
      <c r="M286" s="159"/>
      <c r="N286" s="160"/>
      <c r="O286" s="160"/>
      <c r="P286" s="160"/>
      <c r="Q286" s="160"/>
      <c r="R286" s="160"/>
      <c r="S286" s="160"/>
      <c r="T286" s="161"/>
      <c r="AT286" s="156" t="s">
        <v>142</v>
      </c>
      <c r="AU286" s="156" t="s">
        <v>87</v>
      </c>
      <c r="AV286" s="11" t="s">
        <v>22</v>
      </c>
      <c r="AW286" s="11" t="s">
        <v>41</v>
      </c>
      <c r="AX286" s="11" t="s">
        <v>79</v>
      </c>
      <c r="AY286" s="156" t="s">
        <v>128</v>
      </c>
    </row>
    <row r="287" spans="2:51" s="12" customFormat="1">
      <c r="B287" s="162"/>
      <c r="D287" s="152" t="s">
        <v>142</v>
      </c>
      <c r="E287" s="163" t="s">
        <v>3</v>
      </c>
      <c r="F287" s="164" t="s">
        <v>689</v>
      </c>
      <c r="H287" s="165">
        <v>3.3</v>
      </c>
      <c r="I287" s="166"/>
      <c r="L287" s="162"/>
      <c r="M287" s="167"/>
      <c r="N287" s="168"/>
      <c r="O287" s="168"/>
      <c r="P287" s="168"/>
      <c r="Q287" s="168"/>
      <c r="R287" s="168"/>
      <c r="S287" s="168"/>
      <c r="T287" s="169"/>
      <c r="AT287" s="163" t="s">
        <v>142</v>
      </c>
      <c r="AU287" s="163" t="s">
        <v>87</v>
      </c>
      <c r="AV287" s="12" t="s">
        <v>87</v>
      </c>
      <c r="AW287" s="12" t="s">
        <v>41</v>
      </c>
      <c r="AX287" s="12" t="s">
        <v>79</v>
      </c>
      <c r="AY287" s="163" t="s">
        <v>128</v>
      </c>
    </row>
    <row r="288" spans="2:51" s="13" customFormat="1">
      <c r="B288" s="170"/>
      <c r="D288" s="152" t="s">
        <v>142</v>
      </c>
      <c r="E288" s="171" t="s">
        <v>3</v>
      </c>
      <c r="F288" s="172" t="s">
        <v>145</v>
      </c>
      <c r="H288" s="173">
        <v>28.1</v>
      </c>
      <c r="I288" s="174"/>
      <c r="L288" s="170"/>
      <c r="M288" s="175"/>
      <c r="N288" s="176"/>
      <c r="O288" s="176"/>
      <c r="P288" s="176"/>
      <c r="Q288" s="176"/>
      <c r="R288" s="176"/>
      <c r="S288" s="176"/>
      <c r="T288" s="177"/>
      <c r="AT288" s="171" t="s">
        <v>142</v>
      </c>
      <c r="AU288" s="171" t="s">
        <v>87</v>
      </c>
      <c r="AV288" s="13" t="s">
        <v>93</v>
      </c>
      <c r="AW288" s="13" t="s">
        <v>41</v>
      </c>
      <c r="AX288" s="13" t="s">
        <v>22</v>
      </c>
      <c r="AY288" s="171" t="s">
        <v>128</v>
      </c>
    </row>
    <row r="289" spans="2:65" s="1" customFormat="1" ht="22.5" customHeight="1">
      <c r="B289" s="139"/>
      <c r="C289" s="140" t="s">
        <v>9</v>
      </c>
      <c r="D289" s="140" t="s">
        <v>131</v>
      </c>
      <c r="E289" s="141" t="s">
        <v>200</v>
      </c>
      <c r="F289" s="142" t="s">
        <v>201</v>
      </c>
      <c r="G289" s="143" t="s">
        <v>202</v>
      </c>
      <c r="H289" s="178"/>
      <c r="I289" s="145"/>
      <c r="J289" s="146">
        <f>ROUND(I289*H289,2)</f>
        <v>0</v>
      </c>
      <c r="K289" s="142" t="s">
        <v>135</v>
      </c>
      <c r="L289" s="31"/>
      <c r="M289" s="147" t="s">
        <v>3</v>
      </c>
      <c r="N289" s="148" t="s">
        <v>50</v>
      </c>
      <c r="O289" s="50"/>
      <c r="P289" s="149">
        <f>O289*H289</f>
        <v>0</v>
      </c>
      <c r="Q289" s="149">
        <v>0</v>
      </c>
      <c r="R289" s="149">
        <f>Q289*H289</f>
        <v>0</v>
      </c>
      <c r="S289" s="149">
        <v>0</v>
      </c>
      <c r="T289" s="150">
        <f>S289*H289</f>
        <v>0</v>
      </c>
      <c r="AR289" s="17" t="s">
        <v>168</v>
      </c>
      <c r="AT289" s="17" t="s">
        <v>131</v>
      </c>
      <c r="AU289" s="17" t="s">
        <v>87</v>
      </c>
      <c r="AY289" s="17" t="s">
        <v>128</v>
      </c>
      <c r="BE289" s="151">
        <f>IF(N289="základní",J289,0)</f>
        <v>0</v>
      </c>
      <c r="BF289" s="151">
        <f>IF(N289="snížená",J289,0)</f>
        <v>0</v>
      </c>
      <c r="BG289" s="151">
        <f>IF(N289="zákl. přenesená",J289,0)</f>
        <v>0</v>
      </c>
      <c r="BH289" s="151">
        <f>IF(N289="sníž. přenesená",J289,0)</f>
        <v>0</v>
      </c>
      <c r="BI289" s="151">
        <f>IF(N289="nulová",J289,0)</f>
        <v>0</v>
      </c>
      <c r="BJ289" s="17" t="s">
        <v>22</v>
      </c>
      <c r="BK289" s="151">
        <f>ROUND(I289*H289,2)</f>
        <v>0</v>
      </c>
      <c r="BL289" s="17" t="s">
        <v>168</v>
      </c>
      <c r="BM289" s="17" t="s">
        <v>691</v>
      </c>
    </row>
    <row r="290" spans="2:65" s="1" customFormat="1" ht="86.4">
      <c r="B290" s="31"/>
      <c r="D290" s="152" t="s">
        <v>137</v>
      </c>
      <c r="F290" s="153" t="s">
        <v>204</v>
      </c>
      <c r="I290" s="85"/>
      <c r="L290" s="31"/>
      <c r="M290" s="154"/>
      <c r="N290" s="50"/>
      <c r="O290" s="50"/>
      <c r="P290" s="50"/>
      <c r="Q290" s="50"/>
      <c r="R290" s="50"/>
      <c r="S290" s="50"/>
      <c r="T290" s="51"/>
      <c r="AT290" s="17" t="s">
        <v>137</v>
      </c>
      <c r="AU290" s="17" t="s">
        <v>87</v>
      </c>
    </row>
    <row r="291" spans="2:65" s="1" customFormat="1" ht="22.5" customHeight="1">
      <c r="B291" s="139"/>
      <c r="C291" s="140" t="s">
        <v>168</v>
      </c>
      <c r="D291" s="140" t="s">
        <v>131</v>
      </c>
      <c r="E291" s="141" t="s">
        <v>206</v>
      </c>
      <c r="F291" s="142" t="s">
        <v>207</v>
      </c>
      <c r="G291" s="143" t="s">
        <v>202</v>
      </c>
      <c r="H291" s="178"/>
      <c r="I291" s="145"/>
      <c r="J291" s="146">
        <f>ROUND(I291*H291,2)</f>
        <v>0</v>
      </c>
      <c r="K291" s="142" t="s">
        <v>135</v>
      </c>
      <c r="L291" s="31"/>
      <c r="M291" s="147" t="s">
        <v>3</v>
      </c>
      <c r="N291" s="148" t="s">
        <v>50</v>
      </c>
      <c r="O291" s="50"/>
      <c r="P291" s="149">
        <f>O291*H291</f>
        <v>0</v>
      </c>
      <c r="Q291" s="149">
        <v>0</v>
      </c>
      <c r="R291" s="149">
        <f>Q291*H291</f>
        <v>0</v>
      </c>
      <c r="S291" s="149">
        <v>0</v>
      </c>
      <c r="T291" s="150">
        <f>S291*H291</f>
        <v>0</v>
      </c>
      <c r="AR291" s="17" t="s">
        <v>168</v>
      </c>
      <c r="AT291" s="17" t="s">
        <v>131</v>
      </c>
      <c r="AU291" s="17" t="s">
        <v>87</v>
      </c>
      <c r="AY291" s="17" t="s">
        <v>128</v>
      </c>
      <c r="BE291" s="151">
        <f>IF(N291="základní",J291,0)</f>
        <v>0</v>
      </c>
      <c r="BF291" s="151">
        <f>IF(N291="snížená",J291,0)</f>
        <v>0</v>
      </c>
      <c r="BG291" s="151">
        <f>IF(N291="zákl. přenesená",J291,0)</f>
        <v>0</v>
      </c>
      <c r="BH291" s="151">
        <f>IF(N291="sníž. přenesená",J291,0)</f>
        <v>0</v>
      </c>
      <c r="BI291" s="151">
        <f>IF(N291="nulová",J291,0)</f>
        <v>0</v>
      </c>
      <c r="BJ291" s="17" t="s">
        <v>22</v>
      </c>
      <c r="BK291" s="151">
        <f>ROUND(I291*H291,2)</f>
        <v>0</v>
      </c>
      <c r="BL291" s="17" t="s">
        <v>168</v>
      </c>
      <c r="BM291" s="17" t="s">
        <v>692</v>
      </c>
    </row>
    <row r="292" spans="2:65" s="1" customFormat="1" ht="86.4">
      <c r="B292" s="31"/>
      <c r="D292" s="152" t="s">
        <v>137</v>
      </c>
      <c r="F292" s="153" t="s">
        <v>204</v>
      </c>
      <c r="I292" s="85"/>
      <c r="L292" s="31"/>
      <c r="M292" s="154"/>
      <c r="N292" s="50"/>
      <c r="O292" s="50"/>
      <c r="P292" s="50"/>
      <c r="Q292" s="50"/>
      <c r="R292" s="50"/>
      <c r="S292" s="50"/>
      <c r="T292" s="51"/>
      <c r="AT292" s="17" t="s">
        <v>137</v>
      </c>
      <c r="AU292" s="17" t="s">
        <v>87</v>
      </c>
    </row>
    <row r="293" spans="2:65" s="10" customFormat="1" ht="22.95" customHeight="1">
      <c r="B293" s="126"/>
      <c r="D293" s="127" t="s">
        <v>78</v>
      </c>
      <c r="E293" s="137" t="s">
        <v>209</v>
      </c>
      <c r="F293" s="137" t="s">
        <v>210</v>
      </c>
      <c r="I293" s="129"/>
      <c r="J293" s="138">
        <f>BK293</f>
        <v>0</v>
      </c>
      <c r="L293" s="126"/>
      <c r="M293" s="131"/>
      <c r="N293" s="132"/>
      <c r="O293" s="132"/>
      <c r="P293" s="133">
        <f>SUM(P294:P849)</f>
        <v>0</v>
      </c>
      <c r="Q293" s="132"/>
      <c r="R293" s="133">
        <f>SUM(R294:R849)</f>
        <v>2.8384733</v>
      </c>
      <c r="S293" s="132"/>
      <c r="T293" s="134">
        <f>SUM(T294:T849)</f>
        <v>0.64747750000000004</v>
      </c>
      <c r="AR293" s="127" t="s">
        <v>87</v>
      </c>
      <c r="AT293" s="135" t="s">
        <v>78</v>
      </c>
      <c r="AU293" s="135" t="s">
        <v>22</v>
      </c>
      <c r="AY293" s="127" t="s">
        <v>128</v>
      </c>
      <c r="BK293" s="136">
        <f>SUM(BK294:BK849)</f>
        <v>0</v>
      </c>
    </row>
    <row r="294" spans="2:65" s="1" customFormat="1" ht="16.5" customHeight="1">
      <c r="B294" s="139"/>
      <c r="C294" s="140" t="s">
        <v>273</v>
      </c>
      <c r="D294" s="140" t="s">
        <v>131</v>
      </c>
      <c r="E294" s="141" t="s">
        <v>212</v>
      </c>
      <c r="F294" s="142" t="s">
        <v>213</v>
      </c>
      <c r="G294" s="143" t="s">
        <v>214</v>
      </c>
      <c r="H294" s="144">
        <v>219.10900000000001</v>
      </c>
      <c r="I294" s="145"/>
      <c r="J294" s="146">
        <f>ROUND(I294*H294,2)</f>
        <v>0</v>
      </c>
      <c r="K294" s="142" t="s">
        <v>3</v>
      </c>
      <c r="L294" s="31"/>
      <c r="M294" s="147" t="s">
        <v>3</v>
      </c>
      <c r="N294" s="148" t="s">
        <v>50</v>
      </c>
      <c r="O294" s="50"/>
      <c r="P294" s="149">
        <f>O294*H294</f>
        <v>0</v>
      </c>
      <c r="Q294" s="149">
        <v>0</v>
      </c>
      <c r="R294" s="149">
        <f>Q294*H294</f>
        <v>0</v>
      </c>
      <c r="S294" s="149">
        <v>0</v>
      </c>
      <c r="T294" s="150">
        <f>S294*H294</f>
        <v>0</v>
      </c>
      <c r="AR294" s="17" t="s">
        <v>168</v>
      </c>
      <c r="AT294" s="17" t="s">
        <v>131</v>
      </c>
      <c r="AU294" s="17" t="s">
        <v>87</v>
      </c>
      <c r="AY294" s="17" t="s">
        <v>128</v>
      </c>
      <c r="BE294" s="151">
        <f>IF(N294="základní",J294,0)</f>
        <v>0</v>
      </c>
      <c r="BF294" s="151">
        <f>IF(N294="snížená",J294,0)</f>
        <v>0</v>
      </c>
      <c r="BG294" s="151">
        <f>IF(N294="zákl. přenesená",J294,0)</f>
        <v>0</v>
      </c>
      <c r="BH294" s="151">
        <f>IF(N294="sníž. přenesená",J294,0)</f>
        <v>0</v>
      </c>
      <c r="BI294" s="151">
        <f>IF(N294="nulová",J294,0)</f>
        <v>0</v>
      </c>
      <c r="BJ294" s="17" t="s">
        <v>22</v>
      </c>
      <c r="BK294" s="151">
        <f>ROUND(I294*H294,2)</f>
        <v>0</v>
      </c>
      <c r="BL294" s="17" t="s">
        <v>168</v>
      </c>
      <c r="BM294" s="17" t="s">
        <v>693</v>
      </c>
    </row>
    <row r="295" spans="2:65" s="1" customFormat="1" ht="19.2">
      <c r="B295" s="31"/>
      <c r="D295" s="152" t="s">
        <v>216</v>
      </c>
      <c r="F295" s="153" t="s">
        <v>217</v>
      </c>
      <c r="I295" s="85"/>
      <c r="L295" s="31"/>
      <c r="M295" s="154"/>
      <c r="N295" s="50"/>
      <c r="O295" s="50"/>
      <c r="P295" s="50"/>
      <c r="Q295" s="50"/>
      <c r="R295" s="50"/>
      <c r="S295" s="50"/>
      <c r="T295" s="51"/>
      <c r="AT295" s="17" t="s">
        <v>216</v>
      </c>
      <c r="AU295" s="17" t="s">
        <v>87</v>
      </c>
    </row>
    <row r="296" spans="2:65" s="11" customFormat="1">
      <c r="B296" s="155"/>
      <c r="D296" s="152" t="s">
        <v>142</v>
      </c>
      <c r="E296" s="156" t="s">
        <v>3</v>
      </c>
      <c r="F296" s="157" t="s">
        <v>642</v>
      </c>
      <c r="H296" s="156" t="s">
        <v>3</v>
      </c>
      <c r="I296" s="158"/>
      <c r="L296" s="155"/>
      <c r="M296" s="159"/>
      <c r="N296" s="160"/>
      <c r="O296" s="160"/>
      <c r="P296" s="160"/>
      <c r="Q296" s="160"/>
      <c r="R296" s="160"/>
      <c r="S296" s="160"/>
      <c r="T296" s="161"/>
      <c r="AT296" s="156" t="s">
        <v>142</v>
      </c>
      <c r="AU296" s="156" t="s">
        <v>87</v>
      </c>
      <c r="AV296" s="11" t="s">
        <v>22</v>
      </c>
      <c r="AW296" s="11" t="s">
        <v>41</v>
      </c>
      <c r="AX296" s="11" t="s">
        <v>79</v>
      </c>
      <c r="AY296" s="156" t="s">
        <v>128</v>
      </c>
    </row>
    <row r="297" spans="2:65" s="11" customFormat="1">
      <c r="B297" s="155"/>
      <c r="D297" s="152" t="s">
        <v>142</v>
      </c>
      <c r="E297" s="156" t="s">
        <v>3</v>
      </c>
      <c r="F297" s="157" t="s">
        <v>643</v>
      </c>
      <c r="H297" s="156" t="s">
        <v>3</v>
      </c>
      <c r="I297" s="158"/>
      <c r="L297" s="155"/>
      <c r="M297" s="159"/>
      <c r="N297" s="160"/>
      <c r="O297" s="160"/>
      <c r="P297" s="160"/>
      <c r="Q297" s="160"/>
      <c r="R297" s="160"/>
      <c r="S297" s="160"/>
      <c r="T297" s="161"/>
      <c r="AT297" s="156" t="s">
        <v>142</v>
      </c>
      <c r="AU297" s="156" t="s">
        <v>87</v>
      </c>
      <c r="AV297" s="11" t="s">
        <v>22</v>
      </c>
      <c r="AW297" s="11" t="s">
        <v>41</v>
      </c>
      <c r="AX297" s="11" t="s">
        <v>79</v>
      </c>
      <c r="AY297" s="156" t="s">
        <v>128</v>
      </c>
    </row>
    <row r="298" spans="2:65" s="12" customFormat="1" ht="20.399999999999999">
      <c r="B298" s="162"/>
      <c r="D298" s="152" t="s">
        <v>142</v>
      </c>
      <c r="E298" s="163" t="s">
        <v>3</v>
      </c>
      <c r="F298" s="164" t="s">
        <v>694</v>
      </c>
      <c r="H298" s="165">
        <v>15.7</v>
      </c>
      <c r="I298" s="166"/>
      <c r="L298" s="162"/>
      <c r="M298" s="167"/>
      <c r="N298" s="168"/>
      <c r="O298" s="168"/>
      <c r="P298" s="168"/>
      <c r="Q298" s="168"/>
      <c r="R298" s="168"/>
      <c r="S298" s="168"/>
      <c r="T298" s="169"/>
      <c r="AT298" s="163" t="s">
        <v>142</v>
      </c>
      <c r="AU298" s="163" t="s">
        <v>87</v>
      </c>
      <c r="AV298" s="12" t="s">
        <v>87</v>
      </c>
      <c r="AW298" s="12" t="s">
        <v>41</v>
      </c>
      <c r="AX298" s="12" t="s">
        <v>79</v>
      </c>
      <c r="AY298" s="163" t="s">
        <v>128</v>
      </c>
    </row>
    <row r="299" spans="2:65" s="11" customFormat="1">
      <c r="B299" s="155"/>
      <c r="D299" s="152" t="s">
        <v>142</v>
      </c>
      <c r="E299" s="156" t="s">
        <v>3</v>
      </c>
      <c r="F299" s="157" t="s">
        <v>645</v>
      </c>
      <c r="H299" s="156" t="s">
        <v>3</v>
      </c>
      <c r="I299" s="158"/>
      <c r="L299" s="155"/>
      <c r="M299" s="159"/>
      <c r="N299" s="160"/>
      <c r="O299" s="160"/>
      <c r="P299" s="160"/>
      <c r="Q299" s="160"/>
      <c r="R299" s="160"/>
      <c r="S299" s="160"/>
      <c r="T299" s="161"/>
      <c r="AT299" s="156" t="s">
        <v>142</v>
      </c>
      <c r="AU299" s="156" t="s">
        <v>87</v>
      </c>
      <c r="AV299" s="11" t="s">
        <v>22</v>
      </c>
      <c r="AW299" s="11" t="s">
        <v>41</v>
      </c>
      <c r="AX299" s="11" t="s">
        <v>79</v>
      </c>
      <c r="AY299" s="156" t="s">
        <v>128</v>
      </c>
    </row>
    <row r="300" spans="2:65" s="12" customFormat="1">
      <c r="B300" s="162"/>
      <c r="D300" s="152" t="s">
        <v>142</v>
      </c>
      <c r="E300" s="163" t="s">
        <v>3</v>
      </c>
      <c r="F300" s="164" t="s">
        <v>695</v>
      </c>
      <c r="H300" s="165">
        <v>12</v>
      </c>
      <c r="I300" s="166"/>
      <c r="L300" s="162"/>
      <c r="M300" s="167"/>
      <c r="N300" s="168"/>
      <c r="O300" s="168"/>
      <c r="P300" s="168"/>
      <c r="Q300" s="168"/>
      <c r="R300" s="168"/>
      <c r="S300" s="168"/>
      <c r="T300" s="169"/>
      <c r="AT300" s="163" t="s">
        <v>142</v>
      </c>
      <c r="AU300" s="163" t="s">
        <v>87</v>
      </c>
      <c r="AV300" s="12" t="s">
        <v>87</v>
      </c>
      <c r="AW300" s="12" t="s">
        <v>41</v>
      </c>
      <c r="AX300" s="12" t="s">
        <v>79</v>
      </c>
      <c r="AY300" s="163" t="s">
        <v>128</v>
      </c>
    </row>
    <row r="301" spans="2:65" s="11" customFormat="1">
      <c r="B301" s="155"/>
      <c r="D301" s="152" t="s">
        <v>142</v>
      </c>
      <c r="E301" s="156" t="s">
        <v>3</v>
      </c>
      <c r="F301" s="157" t="s">
        <v>647</v>
      </c>
      <c r="H301" s="156" t="s">
        <v>3</v>
      </c>
      <c r="I301" s="158"/>
      <c r="L301" s="155"/>
      <c r="M301" s="159"/>
      <c r="N301" s="160"/>
      <c r="O301" s="160"/>
      <c r="P301" s="160"/>
      <c r="Q301" s="160"/>
      <c r="R301" s="160"/>
      <c r="S301" s="160"/>
      <c r="T301" s="161"/>
      <c r="AT301" s="156" t="s">
        <v>142</v>
      </c>
      <c r="AU301" s="156" t="s">
        <v>87</v>
      </c>
      <c r="AV301" s="11" t="s">
        <v>22</v>
      </c>
      <c r="AW301" s="11" t="s">
        <v>41</v>
      </c>
      <c r="AX301" s="11" t="s">
        <v>79</v>
      </c>
      <c r="AY301" s="156" t="s">
        <v>128</v>
      </c>
    </row>
    <row r="302" spans="2:65" s="12" customFormat="1">
      <c r="B302" s="162"/>
      <c r="D302" s="152" t="s">
        <v>142</v>
      </c>
      <c r="E302" s="163" t="s">
        <v>3</v>
      </c>
      <c r="F302" s="164" t="s">
        <v>696</v>
      </c>
      <c r="H302" s="165">
        <v>10.6</v>
      </c>
      <c r="I302" s="166"/>
      <c r="L302" s="162"/>
      <c r="M302" s="167"/>
      <c r="N302" s="168"/>
      <c r="O302" s="168"/>
      <c r="P302" s="168"/>
      <c r="Q302" s="168"/>
      <c r="R302" s="168"/>
      <c r="S302" s="168"/>
      <c r="T302" s="169"/>
      <c r="AT302" s="163" t="s">
        <v>142</v>
      </c>
      <c r="AU302" s="163" t="s">
        <v>87</v>
      </c>
      <c r="AV302" s="12" t="s">
        <v>87</v>
      </c>
      <c r="AW302" s="12" t="s">
        <v>41</v>
      </c>
      <c r="AX302" s="12" t="s">
        <v>79</v>
      </c>
      <c r="AY302" s="163" t="s">
        <v>128</v>
      </c>
    </row>
    <row r="303" spans="2:65" s="11" customFormat="1">
      <c r="B303" s="155"/>
      <c r="D303" s="152" t="s">
        <v>142</v>
      </c>
      <c r="E303" s="156" t="s">
        <v>3</v>
      </c>
      <c r="F303" s="157" t="s">
        <v>684</v>
      </c>
      <c r="H303" s="156" t="s">
        <v>3</v>
      </c>
      <c r="I303" s="158"/>
      <c r="L303" s="155"/>
      <c r="M303" s="159"/>
      <c r="N303" s="160"/>
      <c r="O303" s="160"/>
      <c r="P303" s="160"/>
      <c r="Q303" s="160"/>
      <c r="R303" s="160"/>
      <c r="S303" s="160"/>
      <c r="T303" s="161"/>
      <c r="AT303" s="156" t="s">
        <v>142</v>
      </c>
      <c r="AU303" s="156" t="s">
        <v>87</v>
      </c>
      <c r="AV303" s="11" t="s">
        <v>22</v>
      </c>
      <c r="AW303" s="11" t="s">
        <v>41</v>
      </c>
      <c r="AX303" s="11" t="s">
        <v>79</v>
      </c>
      <c r="AY303" s="156" t="s">
        <v>128</v>
      </c>
    </row>
    <row r="304" spans="2:65" s="12" customFormat="1">
      <c r="B304" s="162"/>
      <c r="D304" s="152" t="s">
        <v>142</v>
      </c>
      <c r="E304" s="163" t="s">
        <v>3</v>
      </c>
      <c r="F304" s="164" t="s">
        <v>697</v>
      </c>
      <c r="H304" s="165">
        <v>12.8</v>
      </c>
      <c r="I304" s="166"/>
      <c r="L304" s="162"/>
      <c r="M304" s="167"/>
      <c r="N304" s="168"/>
      <c r="O304" s="168"/>
      <c r="P304" s="168"/>
      <c r="Q304" s="168"/>
      <c r="R304" s="168"/>
      <c r="S304" s="168"/>
      <c r="T304" s="169"/>
      <c r="AT304" s="163" t="s">
        <v>142</v>
      </c>
      <c r="AU304" s="163" t="s">
        <v>87</v>
      </c>
      <c r="AV304" s="12" t="s">
        <v>87</v>
      </c>
      <c r="AW304" s="12" t="s">
        <v>41</v>
      </c>
      <c r="AX304" s="12" t="s">
        <v>79</v>
      </c>
      <c r="AY304" s="163" t="s">
        <v>128</v>
      </c>
    </row>
    <row r="305" spans="2:51" s="11" customFormat="1">
      <c r="B305" s="155"/>
      <c r="D305" s="152" t="s">
        <v>142</v>
      </c>
      <c r="E305" s="156" t="s">
        <v>3</v>
      </c>
      <c r="F305" s="157" t="s">
        <v>648</v>
      </c>
      <c r="H305" s="156" t="s">
        <v>3</v>
      </c>
      <c r="I305" s="158"/>
      <c r="L305" s="155"/>
      <c r="M305" s="159"/>
      <c r="N305" s="160"/>
      <c r="O305" s="160"/>
      <c r="P305" s="160"/>
      <c r="Q305" s="160"/>
      <c r="R305" s="160"/>
      <c r="S305" s="160"/>
      <c r="T305" s="161"/>
      <c r="AT305" s="156" t="s">
        <v>142</v>
      </c>
      <c r="AU305" s="156" t="s">
        <v>87</v>
      </c>
      <c r="AV305" s="11" t="s">
        <v>22</v>
      </c>
      <c r="AW305" s="11" t="s">
        <v>41</v>
      </c>
      <c r="AX305" s="11" t="s">
        <v>79</v>
      </c>
      <c r="AY305" s="156" t="s">
        <v>128</v>
      </c>
    </row>
    <row r="306" spans="2:51" s="12" customFormat="1">
      <c r="B306" s="162"/>
      <c r="D306" s="152" t="s">
        <v>142</v>
      </c>
      <c r="E306" s="163" t="s">
        <v>3</v>
      </c>
      <c r="F306" s="164" t="s">
        <v>698</v>
      </c>
      <c r="H306" s="165">
        <v>16.2</v>
      </c>
      <c r="I306" s="166"/>
      <c r="L306" s="162"/>
      <c r="M306" s="167"/>
      <c r="N306" s="168"/>
      <c r="O306" s="168"/>
      <c r="P306" s="168"/>
      <c r="Q306" s="168"/>
      <c r="R306" s="168"/>
      <c r="S306" s="168"/>
      <c r="T306" s="169"/>
      <c r="AT306" s="163" t="s">
        <v>142</v>
      </c>
      <c r="AU306" s="163" t="s">
        <v>87</v>
      </c>
      <c r="AV306" s="12" t="s">
        <v>87</v>
      </c>
      <c r="AW306" s="12" t="s">
        <v>41</v>
      </c>
      <c r="AX306" s="12" t="s">
        <v>79</v>
      </c>
      <c r="AY306" s="163" t="s">
        <v>128</v>
      </c>
    </row>
    <row r="307" spans="2:51" s="11" customFormat="1">
      <c r="B307" s="155"/>
      <c r="D307" s="152" t="s">
        <v>142</v>
      </c>
      <c r="E307" s="156" t="s">
        <v>3</v>
      </c>
      <c r="F307" s="157" t="s">
        <v>649</v>
      </c>
      <c r="H307" s="156" t="s">
        <v>3</v>
      </c>
      <c r="I307" s="158"/>
      <c r="L307" s="155"/>
      <c r="M307" s="159"/>
      <c r="N307" s="160"/>
      <c r="O307" s="160"/>
      <c r="P307" s="160"/>
      <c r="Q307" s="160"/>
      <c r="R307" s="160"/>
      <c r="S307" s="160"/>
      <c r="T307" s="161"/>
      <c r="AT307" s="156" t="s">
        <v>142</v>
      </c>
      <c r="AU307" s="156" t="s">
        <v>87</v>
      </c>
      <c r="AV307" s="11" t="s">
        <v>22</v>
      </c>
      <c r="AW307" s="11" t="s">
        <v>41</v>
      </c>
      <c r="AX307" s="11" t="s">
        <v>79</v>
      </c>
      <c r="AY307" s="156" t="s">
        <v>128</v>
      </c>
    </row>
    <row r="308" spans="2:51" s="12" customFormat="1">
      <c r="B308" s="162"/>
      <c r="D308" s="152" t="s">
        <v>142</v>
      </c>
      <c r="E308" s="163" t="s">
        <v>3</v>
      </c>
      <c r="F308" s="164" t="s">
        <v>699</v>
      </c>
      <c r="H308" s="165">
        <v>14.6</v>
      </c>
      <c r="I308" s="166"/>
      <c r="L308" s="162"/>
      <c r="M308" s="167"/>
      <c r="N308" s="168"/>
      <c r="O308" s="168"/>
      <c r="P308" s="168"/>
      <c r="Q308" s="168"/>
      <c r="R308" s="168"/>
      <c r="S308" s="168"/>
      <c r="T308" s="169"/>
      <c r="AT308" s="163" t="s">
        <v>142</v>
      </c>
      <c r="AU308" s="163" t="s">
        <v>87</v>
      </c>
      <c r="AV308" s="12" t="s">
        <v>87</v>
      </c>
      <c r="AW308" s="12" t="s">
        <v>41</v>
      </c>
      <c r="AX308" s="12" t="s">
        <v>79</v>
      </c>
      <c r="AY308" s="163" t="s">
        <v>128</v>
      </c>
    </row>
    <row r="309" spans="2:51" s="11" customFormat="1">
      <c r="B309" s="155"/>
      <c r="D309" s="152" t="s">
        <v>142</v>
      </c>
      <c r="E309" s="156" t="s">
        <v>3</v>
      </c>
      <c r="F309" s="157" t="s">
        <v>650</v>
      </c>
      <c r="H309" s="156" t="s">
        <v>3</v>
      </c>
      <c r="I309" s="158"/>
      <c r="L309" s="155"/>
      <c r="M309" s="159"/>
      <c r="N309" s="160"/>
      <c r="O309" s="160"/>
      <c r="P309" s="160"/>
      <c r="Q309" s="160"/>
      <c r="R309" s="160"/>
      <c r="S309" s="160"/>
      <c r="T309" s="161"/>
      <c r="AT309" s="156" t="s">
        <v>142</v>
      </c>
      <c r="AU309" s="156" t="s">
        <v>87</v>
      </c>
      <c r="AV309" s="11" t="s">
        <v>22</v>
      </c>
      <c r="AW309" s="11" t="s">
        <v>41</v>
      </c>
      <c r="AX309" s="11" t="s">
        <v>79</v>
      </c>
      <c r="AY309" s="156" t="s">
        <v>128</v>
      </c>
    </row>
    <row r="310" spans="2:51" s="12" customFormat="1">
      <c r="B310" s="162"/>
      <c r="D310" s="152" t="s">
        <v>142</v>
      </c>
      <c r="E310" s="163" t="s">
        <v>3</v>
      </c>
      <c r="F310" s="164" t="s">
        <v>700</v>
      </c>
      <c r="H310" s="165">
        <v>14.3</v>
      </c>
      <c r="I310" s="166"/>
      <c r="L310" s="162"/>
      <c r="M310" s="167"/>
      <c r="N310" s="168"/>
      <c r="O310" s="168"/>
      <c r="P310" s="168"/>
      <c r="Q310" s="168"/>
      <c r="R310" s="168"/>
      <c r="S310" s="168"/>
      <c r="T310" s="169"/>
      <c r="AT310" s="163" t="s">
        <v>142</v>
      </c>
      <c r="AU310" s="163" t="s">
        <v>87</v>
      </c>
      <c r="AV310" s="12" t="s">
        <v>87</v>
      </c>
      <c r="AW310" s="12" t="s">
        <v>41</v>
      </c>
      <c r="AX310" s="12" t="s">
        <v>79</v>
      </c>
      <c r="AY310" s="163" t="s">
        <v>128</v>
      </c>
    </row>
    <row r="311" spans="2:51" s="11" customFormat="1">
      <c r="B311" s="155"/>
      <c r="D311" s="152" t="s">
        <v>142</v>
      </c>
      <c r="E311" s="156" t="s">
        <v>3</v>
      </c>
      <c r="F311" s="157" t="s">
        <v>651</v>
      </c>
      <c r="H311" s="156" t="s">
        <v>3</v>
      </c>
      <c r="I311" s="158"/>
      <c r="L311" s="155"/>
      <c r="M311" s="159"/>
      <c r="N311" s="160"/>
      <c r="O311" s="160"/>
      <c r="P311" s="160"/>
      <c r="Q311" s="160"/>
      <c r="R311" s="160"/>
      <c r="S311" s="160"/>
      <c r="T311" s="161"/>
      <c r="AT311" s="156" t="s">
        <v>142</v>
      </c>
      <c r="AU311" s="156" t="s">
        <v>87</v>
      </c>
      <c r="AV311" s="11" t="s">
        <v>22</v>
      </c>
      <c r="AW311" s="11" t="s">
        <v>41</v>
      </c>
      <c r="AX311" s="11" t="s">
        <v>79</v>
      </c>
      <c r="AY311" s="156" t="s">
        <v>128</v>
      </c>
    </row>
    <row r="312" spans="2:51" s="12" customFormat="1">
      <c r="B312" s="162"/>
      <c r="D312" s="152" t="s">
        <v>142</v>
      </c>
      <c r="E312" s="163" t="s">
        <v>3</v>
      </c>
      <c r="F312" s="164" t="s">
        <v>701</v>
      </c>
      <c r="H312" s="165">
        <v>14.05</v>
      </c>
      <c r="I312" s="166"/>
      <c r="L312" s="162"/>
      <c r="M312" s="167"/>
      <c r="N312" s="168"/>
      <c r="O312" s="168"/>
      <c r="P312" s="168"/>
      <c r="Q312" s="168"/>
      <c r="R312" s="168"/>
      <c r="S312" s="168"/>
      <c r="T312" s="169"/>
      <c r="AT312" s="163" t="s">
        <v>142</v>
      </c>
      <c r="AU312" s="163" t="s">
        <v>87</v>
      </c>
      <c r="AV312" s="12" t="s">
        <v>87</v>
      </c>
      <c r="AW312" s="12" t="s">
        <v>41</v>
      </c>
      <c r="AX312" s="12" t="s">
        <v>79</v>
      </c>
      <c r="AY312" s="163" t="s">
        <v>128</v>
      </c>
    </row>
    <row r="313" spans="2:51" s="11" customFormat="1">
      <c r="B313" s="155"/>
      <c r="D313" s="152" t="s">
        <v>142</v>
      </c>
      <c r="E313" s="156" t="s">
        <v>3</v>
      </c>
      <c r="F313" s="157" t="s">
        <v>652</v>
      </c>
      <c r="H313" s="156" t="s">
        <v>3</v>
      </c>
      <c r="I313" s="158"/>
      <c r="L313" s="155"/>
      <c r="M313" s="159"/>
      <c r="N313" s="160"/>
      <c r="O313" s="160"/>
      <c r="P313" s="160"/>
      <c r="Q313" s="160"/>
      <c r="R313" s="160"/>
      <c r="S313" s="160"/>
      <c r="T313" s="161"/>
      <c r="AT313" s="156" t="s">
        <v>142</v>
      </c>
      <c r="AU313" s="156" t="s">
        <v>87</v>
      </c>
      <c r="AV313" s="11" t="s">
        <v>22</v>
      </c>
      <c r="AW313" s="11" t="s">
        <v>41</v>
      </c>
      <c r="AX313" s="11" t="s">
        <v>79</v>
      </c>
      <c r="AY313" s="156" t="s">
        <v>128</v>
      </c>
    </row>
    <row r="314" spans="2:51" s="12" customFormat="1" ht="20.399999999999999">
      <c r="B314" s="162"/>
      <c r="D314" s="152" t="s">
        <v>142</v>
      </c>
      <c r="E314" s="163" t="s">
        <v>3</v>
      </c>
      <c r="F314" s="164" t="s">
        <v>702</v>
      </c>
      <c r="H314" s="165">
        <v>14.525</v>
      </c>
      <c r="I314" s="166"/>
      <c r="L314" s="162"/>
      <c r="M314" s="167"/>
      <c r="N314" s="168"/>
      <c r="O314" s="168"/>
      <c r="P314" s="168"/>
      <c r="Q314" s="168"/>
      <c r="R314" s="168"/>
      <c r="S314" s="168"/>
      <c r="T314" s="169"/>
      <c r="AT314" s="163" t="s">
        <v>142</v>
      </c>
      <c r="AU314" s="163" t="s">
        <v>87</v>
      </c>
      <c r="AV314" s="12" t="s">
        <v>87</v>
      </c>
      <c r="AW314" s="12" t="s">
        <v>41</v>
      </c>
      <c r="AX314" s="12" t="s">
        <v>79</v>
      </c>
      <c r="AY314" s="163" t="s">
        <v>128</v>
      </c>
    </row>
    <row r="315" spans="2:51" s="11" customFormat="1">
      <c r="B315" s="155"/>
      <c r="D315" s="152" t="s">
        <v>142</v>
      </c>
      <c r="E315" s="156" t="s">
        <v>3</v>
      </c>
      <c r="F315" s="157" t="s">
        <v>653</v>
      </c>
      <c r="H315" s="156" t="s">
        <v>3</v>
      </c>
      <c r="I315" s="158"/>
      <c r="L315" s="155"/>
      <c r="M315" s="159"/>
      <c r="N315" s="160"/>
      <c r="O315" s="160"/>
      <c r="P315" s="160"/>
      <c r="Q315" s="160"/>
      <c r="R315" s="160"/>
      <c r="S315" s="160"/>
      <c r="T315" s="161"/>
      <c r="AT315" s="156" t="s">
        <v>142</v>
      </c>
      <c r="AU315" s="156" t="s">
        <v>87</v>
      </c>
      <c r="AV315" s="11" t="s">
        <v>22</v>
      </c>
      <c r="AW315" s="11" t="s">
        <v>41</v>
      </c>
      <c r="AX315" s="11" t="s">
        <v>79</v>
      </c>
      <c r="AY315" s="156" t="s">
        <v>128</v>
      </c>
    </row>
    <row r="316" spans="2:51" s="12" customFormat="1">
      <c r="B316" s="162"/>
      <c r="D316" s="152" t="s">
        <v>142</v>
      </c>
      <c r="E316" s="163" t="s">
        <v>3</v>
      </c>
      <c r="F316" s="164" t="s">
        <v>703</v>
      </c>
      <c r="H316" s="165">
        <v>15.8</v>
      </c>
      <c r="I316" s="166"/>
      <c r="L316" s="162"/>
      <c r="M316" s="167"/>
      <c r="N316" s="168"/>
      <c r="O316" s="168"/>
      <c r="P316" s="168"/>
      <c r="Q316" s="168"/>
      <c r="R316" s="168"/>
      <c r="S316" s="168"/>
      <c r="T316" s="169"/>
      <c r="AT316" s="163" t="s">
        <v>142</v>
      </c>
      <c r="AU316" s="163" t="s">
        <v>87</v>
      </c>
      <c r="AV316" s="12" t="s">
        <v>87</v>
      </c>
      <c r="AW316" s="12" t="s">
        <v>41</v>
      </c>
      <c r="AX316" s="12" t="s">
        <v>79</v>
      </c>
      <c r="AY316" s="163" t="s">
        <v>128</v>
      </c>
    </row>
    <row r="317" spans="2:51" s="11" customFormat="1">
      <c r="B317" s="155"/>
      <c r="D317" s="152" t="s">
        <v>142</v>
      </c>
      <c r="E317" s="156" t="s">
        <v>3</v>
      </c>
      <c r="F317" s="157" t="s">
        <v>654</v>
      </c>
      <c r="H317" s="156" t="s">
        <v>3</v>
      </c>
      <c r="I317" s="158"/>
      <c r="L317" s="155"/>
      <c r="M317" s="159"/>
      <c r="N317" s="160"/>
      <c r="O317" s="160"/>
      <c r="P317" s="160"/>
      <c r="Q317" s="160"/>
      <c r="R317" s="160"/>
      <c r="S317" s="160"/>
      <c r="T317" s="161"/>
      <c r="AT317" s="156" t="s">
        <v>142</v>
      </c>
      <c r="AU317" s="156" t="s">
        <v>87</v>
      </c>
      <c r="AV317" s="11" t="s">
        <v>22</v>
      </c>
      <c r="AW317" s="11" t="s">
        <v>41</v>
      </c>
      <c r="AX317" s="11" t="s">
        <v>79</v>
      </c>
      <c r="AY317" s="156" t="s">
        <v>128</v>
      </c>
    </row>
    <row r="318" spans="2:51" s="12" customFormat="1">
      <c r="B318" s="162"/>
      <c r="D318" s="152" t="s">
        <v>142</v>
      </c>
      <c r="E318" s="163" t="s">
        <v>3</v>
      </c>
      <c r="F318" s="164" t="s">
        <v>704</v>
      </c>
      <c r="H318" s="165">
        <v>15.95</v>
      </c>
      <c r="I318" s="166"/>
      <c r="L318" s="162"/>
      <c r="M318" s="167"/>
      <c r="N318" s="168"/>
      <c r="O318" s="168"/>
      <c r="P318" s="168"/>
      <c r="Q318" s="168"/>
      <c r="R318" s="168"/>
      <c r="S318" s="168"/>
      <c r="T318" s="169"/>
      <c r="AT318" s="163" t="s">
        <v>142</v>
      </c>
      <c r="AU318" s="163" t="s">
        <v>87</v>
      </c>
      <c r="AV318" s="12" t="s">
        <v>87</v>
      </c>
      <c r="AW318" s="12" t="s">
        <v>41</v>
      </c>
      <c r="AX318" s="12" t="s">
        <v>79</v>
      </c>
      <c r="AY318" s="163" t="s">
        <v>128</v>
      </c>
    </row>
    <row r="319" spans="2:51" s="11" customFormat="1">
      <c r="B319" s="155"/>
      <c r="D319" s="152" t="s">
        <v>142</v>
      </c>
      <c r="E319" s="156" t="s">
        <v>3</v>
      </c>
      <c r="F319" s="157" t="s">
        <v>655</v>
      </c>
      <c r="H319" s="156" t="s">
        <v>3</v>
      </c>
      <c r="I319" s="158"/>
      <c r="L319" s="155"/>
      <c r="M319" s="159"/>
      <c r="N319" s="160"/>
      <c r="O319" s="160"/>
      <c r="P319" s="160"/>
      <c r="Q319" s="160"/>
      <c r="R319" s="160"/>
      <c r="S319" s="160"/>
      <c r="T319" s="161"/>
      <c r="AT319" s="156" t="s">
        <v>142</v>
      </c>
      <c r="AU319" s="156" t="s">
        <v>87</v>
      </c>
      <c r="AV319" s="11" t="s">
        <v>22</v>
      </c>
      <c r="AW319" s="11" t="s">
        <v>41</v>
      </c>
      <c r="AX319" s="11" t="s">
        <v>79</v>
      </c>
      <c r="AY319" s="156" t="s">
        <v>128</v>
      </c>
    </row>
    <row r="320" spans="2:51" s="12" customFormat="1">
      <c r="B320" s="162"/>
      <c r="D320" s="152" t="s">
        <v>142</v>
      </c>
      <c r="E320" s="163" t="s">
        <v>3</v>
      </c>
      <c r="F320" s="164" t="s">
        <v>705</v>
      </c>
      <c r="H320" s="165">
        <v>35.6</v>
      </c>
      <c r="I320" s="166"/>
      <c r="L320" s="162"/>
      <c r="M320" s="167"/>
      <c r="N320" s="168"/>
      <c r="O320" s="168"/>
      <c r="P320" s="168"/>
      <c r="Q320" s="168"/>
      <c r="R320" s="168"/>
      <c r="S320" s="168"/>
      <c r="T320" s="169"/>
      <c r="AT320" s="163" t="s">
        <v>142</v>
      </c>
      <c r="AU320" s="163" t="s">
        <v>87</v>
      </c>
      <c r="AV320" s="12" t="s">
        <v>87</v>
      </c>
      <c r="AW320" s="12" t="s">
        <v>41</v>
      </c>
      <c r="AX320" s="12" t="s">
        <v>79</v>
      </c>
      <c r="AY320" s="163" t="s">
        <v>128</v>
      </c>
    </row>
    <row r="321" spans="2:65" s="11" customFormat="1">
      <c r="B321" s="155"/>
      <c r="D321" s="152" t="s">
        <v>142</v>
      </c>
      <c r="E321" s="156" t="s">
        <v>3</v>
      </c>
      <c r="F321" s="157" t="s">
        <v>657</v>
      </c>
      <c r="H321" s="156" t="s">
        <v>3</v>
      </c>
      <c r="I321" s="158"/>
      <c r="L321" s="155"/>
      <c r="M321" s="159"/>
      <c r="N321" s="160"/>
      <c r="O321" s="160"/>
      <c r="P321" s="160"/>
      <c r="Q321" s="160"/>
      <c r="R321" s="160"/>
      <c r="S321" s="160"/>
      <c r="T321" s="161"/>
      <c r="AT321" s="156" t="s">
        <v>142</v>
      </c>
      <c r="AU321" s="156" t="s">
        <v>87</v>
      </c>
      <c r="AV321" s="11" t="s">
        <v>22</v>
      </c>
      <c r="AW321" s="11" t="s">
        <v>41</v>
      </c>
      <c r="AX321" s="11" t="s">
        <v>79</v>
      </c>
      <c r="AY321" s="156" t="s">
        <v>128</v>
      </c>
    </row>
    <row r="322" spans="2:65" s="12" customFormat="1">
      <c r="B322" s="162"/>
      <c r="D322" s="152" t="s">
        <v>142</v>
      </c>
      <c r="E322" s="163" t="s">
        <v>3</v>
      </c>
      <c r="F322" s="164" t="s">
        <v>706</v>
      </c>
      <c r="H322" s="165">
        <v>13.45</v>
      </c>
      <c r="I322" s="166"/>
      <c r="L322" s="162"/>
      <c r="M322" s="167"/>
      <c r="N322" s="168"/>
      <c r="O322" s="168"/>
      <c r="P322" s="168"/>
      <c r="Q322" s="168"/>
      <c r="R322" s="168"/>
      <c r="S322" s="168"/>
      <c r="T322" s="169"/>
      <c r="AT322" s="163" t="s">
        <v>142</v>
      </c>
      <c r="AU322" s="163" t="s">
        <v>87</v>
      </c>
      <c r="AV322" s="12" t="s">
        <v>87</v>
      </c>
      <c r="AW322" s="12" t="s">
        <v>41</v>
      </c>
      <c r="AX322" s="12" t="s">
        <v>79</v>
      </c>
      <c r="AY322" s="163" t="s">
        <v>128</v>
      </c>
    </row>
    <row r="323" spans="2:65" s="11" customFormat="1">
      <c r="B323" s="155"/>
      <c r="D323" s="152" t="s">
        <v>142</v>
      </c>
      <c r="E323" s="156" t="s">
        <v>3</v>
      </c>
      <c r="F323" s="157" t="s">
        <v>690</v>
      </c>
      <c r="H323" s="156" t="s">
        <v>3</v>
      </c>
      <c r="I323" s="158"/>
      <c r="L323" s="155"/>
      <c r="M323" s="159"/>
      <c r="N323" s="160"/>
      <c r="O323" s="160"/>
      <c r="P323" s="160"/>
      <c r="Q323" s="160"/>
      <c r="R323" s="160"/>
      <c r="S323" s="160"/>
      <c r="T323" s="161"/>
      <c r="AT323" s="156" t="s">
        <v>142</v>
      </c>
      <c r="AU323" s="156" t="s">
        <v>87</v>
      </c>
      <c r="AV323" s="11" t="s">
        <v>22</v>
      </c>
      <c r="AW323" s="11" t="s">
        <v>41</v>
      </c>
      <c r="AX323" s="11" t="s">
        <v>79</v>
      </c>
      <c r="AY323" s="156" t="s">
        <v>128</v>
      </c>
    </row>
    <row r="324" spans="2:65" s="12" customFormat="1">
      <c r="B324" s="162"/>
      <c r="D324" s="152" t="s">
        <v>142</v>
      </c>
      <c r="E324" s="163" t="s">
        <v>3</v>
      </c>
      <c r="F324" s="164" t="s">
        <v>707</v>
      </c>
      <c r="H324" s="165">
        <v>3.1</v>
      </c>
      <c r="I324" s="166"/>
      <c r="L324" s="162"/>
      <c r="M324" s="167"/>
      <c r="N324" s="168"/>
      <c r="O324" s="168"/>
      <c r="P324" s="168"/>
      <c r="Q324" s="168"/>
      <c r="R324" s="168"/>
      <c r="S324" s="168"/>
      <c r="T324" s="169"/>
      <c r="AT324" s="163" t="s">
        <v>142</v>
      </c>
      <c r="AU324" s="163" t="s">
        <v>87</v>
      </c>
      <c r="AV324" s="12" t="s">
        <v>87</v>
      </c>
      <c r="AW324" s="12" t="s">
        <v>41</v>
      </c>
      <c r="AX324" s="12" t="s">
        <v>79</v>
      </c>
      <c r="AY324" s="163" t="s">
        <v>128</v>
      </c>
    </row>
    <row r="325" spans="2:65" s="13" customFormat="1">
      <c r="B325" s="170"/>
      <c r="D325" s="152" t="s">
        <v>142</v>
      </c>
      <c r="E325" s="171" t="s">
        <v>3</v>
      </c>
      <c r="F325" s="172" t="s">
        <v>145</v>
      </c>
      <c r="H325" s="173">
        <v>208.67499999999995</v>
      </c>
      <c r="I325" s="174"/>
      <c r="L325" s="170"/>
      <c r="M325" s="175"/>
      <c r="N325" s="176"/>
      <c r="O325" s="176"/>
      <c r="P325" s="176"/>
      <c r="Q325" s="176"/>
      <c r="R325" s="176"/>
      <c r="S325" s="176"/>
      <c r="T325" s="177"/>
      <c r="AT325" s="171" t="s">
        <v>142</v>
      </c>
      <c r="AU325" s="171" t="s">
        <v>87</v>
      </c>
      <c r="AV325" s="13" t="s">
        <v>93</v>
      </c>
      <c r="AW325" s="13" t="s">
        <v>41</v>
      </c>
      <c r="AX325" s="13" t="s">
        <v>22</v>
      </c>
      <c r="AY325" s="171" t="s">
        <v>128</v>
      </c>
    </row>
    <row r="326" spans="2:65" s="12" customFormat="1">
      <c r="B326" s="162"/>
      <c r="D326" s="152" t="s">
        <v>142</v>
      </c>
      <c r="F326" s="164" t="s">
        <v>708</v>
      </c>
      <c r="H326" s="165">
        <v>219.10900000000001</v>
      </c>
      <c r="I326" s="166"/>
      <c r="L326" s="162"/>
      <c r="M326" s="167"/>
      <c r="N326" s="168"/>
      <c r="O326" s="168"/>
      <c r="P326" s="168"/>
      <c r="Q326" s="168"/>
      <c r="R326" s="168"/>
      <c r="S326" s="168"/>
      <c r="T326" s="169"/>
      <c r="AT326" s="163" t="s">
        <v>142</v>
      </c>
      <c r="AU326" s="163" t="s">
        <v>87</v>
      </c>
      <c r="AV326" s="12" t="s">
        <v>87</v>
      </c>
      <c r="AW326" s="12" t="s">
        <v>4</v>
      </c>
      <c r="AX326" s="12" t="s">
        <v>22</v>
      </c>
      <c r="AY326" s="163" t="s">
        <v>128</v>
      </c>
    </row>
    <row r="327" spans="2:65" s="1" customFormat="1" ht="16.5" customHeight="1">
      <c r="B327" s="139"/>
      <c r="C327" s="140" t="s">
        <v>298</v>
      </c>
      <c r="D327" s="140" t="s">
        <v>131</v>
      </c>
      <c r="E327" s="141" t="s">
        <v>222</v>
      </c>
      <c r="F327" s="142" t="s">
        <v>223</v>
      </c>
      <c r="G327" s="143" t="s">
        <v>214</v>
      </c>
      <c r="H327" s="144">
        <v>208.67500000000001</v>
      </c>
      <c r="I327" s="145"/>
      <c r="J327" s="146">
        <f>ROUND(I327*H327,2)</f>
        <v>0</v>
      </c>
      <c r="K327" s="142" t="s">
        <v>3</v>
      </c>
      <c r="L327" s="31"/>
      <c r="M327" s="147" t="s">
        <v>3</v>
      </c>
      <c r="N327" s="148" t="s">
        <v>50</v>
      </c>
      <c r="O327" s="50"/>
      <c r="P327" s="149">
        <f>O327*H327</f>
        <v>0</v>
      </c>
      <c r="Q327" s="149">
        <v>0</v>
      </c>
      <c r="R327" s="149">
        <f>Q327*H327</f>
        <v>0</v>
      </c>
      <c r="S327" s="149">
        <v>0</v>
      </c>
      <c r="T327" s="150">
        <f>S327*H327</f>
        <v>0</v>
      </c>
      <c r="AR327" s="17" t="s">
        <v>168</v>
      </c>
      <c r="AT327" s="17" t="s">
        <v>131</v>
      </c>
      <c r="AU327" s="17" t="s">
        <v>87</v>
      </c>
      <c r="AY327" s="17" t="s">
        <v>128</v>
      </c>
      <c r="BE327" s="151">
        <f>IF(N327="základní",J327,0)</f>
        <v>0</v>
      </c>
      <c r="BF327" s="151">
        <f>IF(N327="snížená",J327,0)</f>
        <v>0</v>
      </c>
      <c r="BG327" s="151">
        <f>IF(N327="zákl. přenesená",J327,0)</f>
        <v>0</v>
      </c>
      <c r="BH327" s="151">
        <f>IF(N327="sníž. přenesená",J327,0)</f>
        <v>0</v>
      </c>
      <c r="BI327" s="151">
        <f>IF(N327="nulová",J327,0)</f>
        <v>0</v>
      </c>
      <c r="BJ327" s="17" t="s">
        <v>22</v>
      </c>
      <c r="BK327" s="151">
        <f>ROUND(I327*H327,2)</f>
        <v>0</v>
      </c>
      <c r="BL327" s="17" t="s">
        <v>168</v>
      </c>
      <c r="BM327" s="17" t="s">
        <v>709</v>
      </c>
    </row>
    <row r="328" spans="2:65" s="1" customFormat="1" ht="19.2">
      <c r="B328" s="31"/>
      <c r="D328" s="152" t="s">
        <v>216</v>
      </c>
      <c r="F328" s="153" t="s">
        <v>217</v>
      </c>
      <c r="I328" s="85"/>
      <c r="L328" s="31"/>
      <c r="M328" s="154"/>
      <c r="N328" s="50"/>
      <c r="O328" s="50"/>
      <c r="P328" s="50"/>
      <c r="Q328" s="50"/>
      <c r="R328" s="50"/>
      <c r="S328" s="50"/>
      <c r="T328" s="51"/>
      <c r="AT328" s="17" t="s">
        <v>216</v>
      </c>
      <c r="AU328" s="17" t="s">
        <v>87</v>
      </c>
    </row>
    <row r="329" spans="2:65" s="11" customFormat="1">
      <c r="B329" s="155"/>
      <c r="D329" s="152" t="s">
        <v>142</v>
      </c>
      <c r="E329" s="156" t="s">
        <v>3</v>
      </c>
      <c r="F329" s="157" t="s">
        <v>642</v>
      </c>
      <c r="H329" s="156" t="s">
        <v>3</v>
      </c>
      <c r="I329" s="158"/>
      <c r="L329" s="155"/>
      <c r="M329" s="159"/>
      <c r="N329" s="160"/>
      <c r="O329" s="160"/>
      <c r="P329" s="160"/>
      <c r="Q329" s="160"/>
      <c r="R329" s="160"/>
      <c r="S329" s="160"/>
      <c r="T329" s="161"/>
      <c r="AT329" s="156" t="s">
        <v>142</v>
      </c>
      <c r="AU329" s="156" t="s">
        <v>87</v>
      </c>
      <c r="AV329" s="11" t="s">
        <v>22</v>
      </c>
      <c r="AW329" s="11" t="s">
        <v>41</v>
      </c>
      <c r="AX329" s="11" t="s">
        <v>79</v>
      </c>
      <c r="AY329" s="156" t="s">
        <v>128</v>
      </c>
    </row>
    <row r="330" spans="2:65" s="11" customFormat="1">
      <c r="B330" s="155"/>
      <c r="D330" s="152" t="s">
        <v>142</v>
      </c>
      <c r="E330" s="156" t="s">
        <v>3</v>
      </c>
      <c r="F330" s="157" t="s">
        <v>643</v>
      </c>
      <c r="H330" s="156" t="s">
        <v>3</v>
      </c>
      <c r="I330" s="158"/>
      <c r="L330" s="155"/>
      <c r="M330" s="159"/>
      <c r="N330" s="160"/>
      <c r="O330" s="160"/>
      <c r="P330" s="160"/>
      <c r="Q330" s="160"/>
      <c r="R330" s="160"/>
      <c r="S330" s="160"/>
      <c r="T330" s="161"/>
      <c r="AT330" s="156" t="s">
        <v>142</v>
      </c>
      <c r="AU330" s="156" t="s">
        <v>87</v>
      </c>
      <c r="AV330" s="11" t="s">
        <v>22</v>
      </c>
      <c r="AW330" s="11" t="s">
        <v>41</v>
      </c>
      <c r="AX330" s="11" t="s">
        <v>79</v>
      </c>
      <c r="AY330" s="156" t="s">
        <v>128</v>
      </c>
    </row>
    <row r="331" spans="2:65" s="12" customFormat="1" ht="20.399999999999999">
      <c r="B331" s="162"/>
      <c r="D331" s="152" t="s">
        <v>142</v>
      </c>
      <c r="E331" s="163" t="s">
        <v>3</v>
      </c>
      <c r="F331" s="164" t="s">
        <v>694</v>
      </c>
      <c r="H331" s="165">
        <v>15.7</v>
      </c>
      <c r="I331" s="166"/>
      <c r="L331" s="162"/>
      <c r="M331" s="167"/>
      <c r="N331" s="168"/>
      <c r="O331" s="168"/>
      <c r="P331" s="168"/>
      <c r="Q331" s="168"/>
      <c r="R331" s="168"/>
      <c r="S331" s="168"/>
      <c r="T331" s="169"/>
      <c r="AT331" s="163" t="s">
        <v>142</v>
      </c>
      <c r="AU331" s="163" t="s">
        <v>87</v>
      </c>
      <c r="AV331" s="12" t="s">
        <v>87</v>
      </c>
      <c r="AW331" s="12" t="s">
        <v>41</v>
      </c>
      <c r="AX331" s="12" t="s">
        <v>79</v>
      </c>
      <c r="AY331" s="163" t="s">
        <v>128</v>
      </c>
    </row>
    <row r="332" spans="2:65" s="11" customFormat="1">
      <c r="B332" s="155"/>
      <c r="D332" s="152" t="s">
        <v>142</v>
      </c>
      <c r="E332" s="156" t="s">
        <v>3</v>
      </c>
      <c r="F332" s="157" t="s">
        <v>645</v>
      </c>
      <c r="H332" s="156" t="s">
        <v>3</v>
      </c>
      <c r="I332" s="158"/>
      <c r="L332" s="155"/>
      <c r="M332" s="159"/>
      <c r="N332" s="160"/>
      <c r="O332" s="160"/>
      <c r="P332" s="160"/>
      <c r="Q332" s="160"/>
      <c r="R332" s="160"/>
      <c r="S332" s="160"/>
      <c r="T332" s="161"/>
      <c r="AT332" s="156" t="s">
        <v>142</v>
      </c>
      <c r="AU332" s="156" t="s">
        <v>87</v>
      </c>
      <c r="AV332" s="11" t="s">
        <v>22</v>
      </c>
      <c r="AW332" s="11" t="s">
        <v>41</v>
      </c>
      <c r="AX332" s="11" t="s">
        <v>79</v>
      </c>
      <c r="AY332" s="156" t="s">
        <v>128</v>
      </c>
    </row>
    <row r="333" spans="2:65" s="12" customFormat="1">
      <c r="B333" s="162"/>
      <c r="D333" s="152" t="s">
        <v>142</v>
      </c>
      <c r="E333" s="163" t="s">
        <v>3</v>
      </c>
      <c r="F333" s="164" t="s">
        <v>695</v>
      </c>
      <c r="H333" s="165">
        <v>12</v>
      </c>
      <c r="I333" s="166"/>
      <c r="L333" s="162"/>
      <c r="M333" s="167"/>
      <c r="N333" s="168"/>
      <c r="O333" s="168"/>
      <c r="P333" s="168"/>
      <c r="Q333" s="168"/>
      <c r="R333" s="168"/>
      <c r="S333" s="168"/>
      <c r="T333" s="169"/>
      <c r="AT333" s="163" t="s">
        <v>142</v>
      </c>
      <c r="AU333" s="163" t="s">
        <v>87</v>
      </c>
      <c r="AV333" s="12" t="s">
        <v>87</v>
      </c>
      <c r="AW333" s="12" t="s">
        <v>41</v>
      </c>
      <c r="AX333" s="12" t="s">
        <v>79</v>
      </c>
      <c r="AY333" s="163" t="s">
        <v>128</v>
      </c>
    </row>
    <row r="334" spans="2:65" s="11" customFormat="1">
      <c r="B334" s="155"/>
      <c r="D334" s="152" t="s">
        <v>142</v>
      </c>
      <c r="E334" s="156" t="s">
        <v>3</v>
      </c>
      <c r="F334" s="157" t="s">
        <v>647</v>
      </c>
      <c r="H334" s="156" t="s">
        <v>3</v>
      </c>
      <c r="I334" s="158"/>
      <c r="L334" s="155"/>
      <c r="M334" s="159"/>
      <c r="N334" s="160"/>
      <c r="O334" s="160"/>
      <c r="P334" s="160"/>
      <c r="Q334" s="160"/>
      <c r="R334" s="160"/>
      <c r="S334" s="160"/>
      <c r="T334" s="161"/>
      <c r="AT334" s="156" t="s">
        <v>142</v>
      </c>
      <c r="AU334" s="156" t="s">
        <v>87</v>
      </c>
      <c r="AV334" s="11" t="s">
        <v>22</v>
      </c>
      <c r="AW334" s="11" t="s">
        <v>41</v>
      </c>
      <c r="AX334" s="11" t="s">
        <v>79</v>
      </c>
      <c r="AY334" s="156" t="s">
        <v>128</v>
      </c>
    </row>
    <row r="335" spans="2:65" s="12" customFormat="1">
      <c r="B335" s="162"/>
      <c r="D335" s="152" t="s">
        <v>142</v>
      </c>
      <c r="E335" s="163" t="s">
        <v>3</v>
      </c>
      <c r="F335" s="164" t="s">
        <v>696</v>
      </c>
      <c r="H335" s="165">
        <v>10.6</v>
      </c>
      <c r="I335" s="166"/>
      <c r="L335" s="162"/>
      <c r="M335" s="167"/>
      <c r="N335" s="168"/>
      <c r="O335" s="168"/>
      <c r="P335" s="168"/>
      <c r="Q335" s="168"/>
      <c r="R335" s="168"/>
      <c r="S335" s="168"/>
      <c r="T335" s="169"/>
      <c r="AT335" s="163" t="s">
        <v>142</v>
      </c>
      <c r="AU335" s="163" t="s">
        <v>87</v>
      </c>
      <c r="AV335" s="12" t="s">
        <v>87</v>
      </c>
      <c r="AW335" s="12" t="s">
        <v>41</v>
      </c>
      <c r="AX335" s="12" t="s">
        <v>79</v>
      </c>
      <c r="AY335" s="163" t="s">
        <v>128</v>
      </c>
    </row>
    <row r="336" spans="2:65" s="11" customFormat="1">
      <c r="B336" s="155"/>
      <c r="D336" s="152" t="s">
        <v>142</v>
      </c>
      <c r="E336" s="156" t="s">
        <v>3</v>
      </c>
      <c r="F336" s="157" t="s">
        <v>684</v>
      </c>
      <c r="H336" s="156" t="s">
        <v>3</v>
      </c>
      <c r="I336" s="158"/>
      <c r="L336" s="155"/>
      <c r="M336" s="159"/>
      <c r="N336" s="160"/>
      <c r="O336" s="160"/>
      <c r="P336" s="160"/>
      <c r="Q336" s="160"/>
      <c r="R336" s="160"/>
      <c r="S336" s="160"/>
      <c r="T336" s="161"/>
      <c r="AT336" s="156" t="s">
        <v>142</v>
      </c>
      <c r="AU336" s="156" t="s">
        <v>87</v>
      </c>
      <c r="AV336" s="11" t="s">
        <v>22</v>
      </c>
      <c r="AW336" s="11" t="s">
        <v>41</v>
      </c>
      <c r="AX336" s="11" t="s">
        <v>79</v>
      </c>
      <c r="AY336" s="156" t="s">
        <v>128</v>
      </c>
    </row>
    <row r="337" spans="2:51" s="12" customFormat="1">
      <c r="B337" s="162"/>
      <c r="D337" s="152" t="s">
        <v>142</v>
      </c>
      <c r="E337" s="163" t="s">
        <v>3</v>
      </c>
      <c r="F337" s="164" t="s">
        <v>697</v>
      </c>
      <c r="H337" s="165">
        <v>12.8</v>
      </c>
      <c r="I337" s="166"/>
      <c r="L337" s="162"/>
      <c r="M337" s="167"/>
      <c r="N337" s="168"/>
      <c r="O337" s="168"/>
      <c r="P337" s="168"/>
      <c r="Q337" s="168"/>
      <c r="R337" s="168"/>
      <c r="S337" s="168"/>
      <c r="T337" s="169"/>
      <c r="AT337" s="163" t="s">
        <v>142</v>
      </c>
      <c r="AU337" s="163" t="s">
        <v>87</v>
      </c>
      <c r="AV337" s="12" t="s">
        <v>87</v>
      </c>
      <c r="AW337" s="12" t="s">
        <v>41</v>
      </c>
      <c r="AX337" s="12" t="s">
        <v>79</v>
      </c>
      <c r="AY337" s="163" t="s">
        <v>128</v>
      </c>
    </row>
    <row r="338" spans="2:51" s="11" customFormat="1">
      <c r="B338" s="155"/>
      <c r="D338" s="152" t="s">
        <v>142</v>
      </c>
      <c r="E338" s="156" t="s">
        <v>3</v>
      </c>
      <c r="F338" s="157" t="s">
        <v>648</v>
      </c>
      <c r="H338" s="156" t="s">
        <v>3</v>
      </c>
      <c r="I338" s="158"/>
      <c r="L338" s="155"/>
      <c r="M338" s="159"/>
      <c r="N338" s="160"/>
      <c r="O338" s="160"/>
      <c r="P338" s="160"/>
      <c r="Q338" s="160"/>
      <c r="R338" s="160"/>
      <c r="S338" s="160"/>
      <c r="T338" s="161"/>
      <c r="AT338" s="156" t="s">
        <v>142</v>
      </c>
      <c r="AU338" s="156" t="s">
        <v>87</v>
      </c>
      <c r="AV338" s="11" t="s">
        <v>22</v>
      </c>
      <c r="AW338" s="11" t="s">
        <v>41</v>
      </c>
      <c r="AX338" s="11" t="s">
        <v>79</v>
      </c>
      <c r="AY338" s="156" t="s">
        <v>128</v>
      </c>
    </row>
    <row r="339" spans="2:51" s="12" customFormat="1">
      <c r="B339" s="162"/>
      <c r="D339" s="152" t="s">
        <v>142</v>
      </c>
      <c r="E339" s="163" t="s">
        <v>3</v>
      </c>
      <c r="F339" s="164" t="s">
        <v>698</v>
      </c>
      <c r="H339" s="165">
        <v>16.2</v>
      </c>
      <c r="I339" s="166"/>
      <c r="L339" s="162"/>
      <c r="M339" s="167"/>
      <c r="N339" s="168"/>
      <c r="O339" s="168"/>
      <c r="P339" s="168"/>
      <c r="Q339" s="168"/>
      <c r="R339" s="168"/>
      <c r="S339" s="168"/>
      <c r="T339" s="169"/>
      <c r="AT339" s="163" t="s">
        <v>142</v>
      </c>
      <c r="AU339" s="163" t="s">
        <v>87</v>
      </c>
      <c r="AV339" s="12" t="s">
        <v>87</v>
      </c>
      <c r="AW339" s="12" t="s">
        <v>41</v>
      </c>
      <c r="AX339" s="12" t="s">
        <v>79</v>
      </c>
      <c r="AY339" s="163" t="s">
        <v>128</v>
      </c>
    </row>
    <row r="340" spans="2:51" s="11" customFormat="1">
      <c r="B340" s="155"/>
      <c r="D340" s="152" t="s">
        <v>142</v>
      </c>
      <c r="E340" s="156" t="s">
        <v>3</v>
      </c>
      <c r="F340" s="157" t="s">
        <v>649</v>
      </c>
      <c r="H340" s="156" t="s">
        <v>3</v>
      </c>
      <c r="I340" s="158"/>
      <c r="L340" s="155"/>
      <c r="M340" s="159"/>
      <c r="N340" s="160"/>
      <c r="O340" s="160"/>
      <c r="P340" s="160"/>
      <c r="Q340" s="160"/>
      <c r="R340" s="160"/>
      <c r="S340" s="160"/>
      <c r="T340" s="161"/>
      <c r="AT340" s="156" t="s">
        <v>142</v>
      </c>
      <c r="AU340" s="156" t="s">
        <v>87</v>
      </c>
      <c r="AV340" s="11" t="s">
        <v>22</v>
      </c>
      <c r="AW340" s="11" t="s">
        <v>41</v>
      </c>
      <c r="AX340" s="11" t="s">
        <v>79</v>
      </c>
      <c r="AY340" s="156" t="s">
        <v>128</v>
      </c>
    </row>
    <row r="341" spans="2:51" s="12" customFormat="1">
      <c r="B341" s="162"/>
      <c r="D341" s="152" t="s">
        <v>142</v>
      </c>
      <c r="E341" s="163" t="s">
        <v>3</v>
      </c>
      <c r="F341" s="164" t="s">
        <v>699</v>
      </c>
      <c r="H341" s="165">
        <v>14.6</v>
      </c>
      <c r="I341" s="166"/>
      <c r="L341" s="162"/>
      <c r="M341" s="167"/>
      <c r="N341" s="168"/>
      <c r="O341" s="168"/>
      <c r="P341" s="168"/>
      <c r="Q341" s="168"/>
      <c r="R341" s="168"/>
      <c r="S341" s="168"/>
      <c r="T341" s="169"/>
      <c r="AT341" s="163" t="s">
        <v>142</v>
      </c>
      <c r="AU341" s="163" t="s">
        <v>87</v>
      </c>
      <c r="AV341" s="12" t="s">
        <v>87</v>
      </c>
      <c r="AW341" s="12" t="s">
        <v>41</v>
      </c>
      <c r="AX341" s="12" t="s">
        <v>79</v>
      </c>
      <c r="AY341" s="163" t="s">
        <v>128</v>
      </c>
    </row>
    <row r="342" spans="2:51" s="11" customFormat="1">
      <c r="B342" s="155"/>
      <c r="D342" s="152" t="s">
        <v>142</v>
      </c>
      <c r="E342" s="156" t="s">
        <v>3</v>
      </c>
      <c r="F342" s="157" t="s">
        <v>650</v>
      </c>
      <c r="H342" s="156" t="s">
        <v>3</v>
      </c>
      <c r="I342" s="158"/>
      <c r="L342" s="155"/>
      <c r="M342" s="159"/>
      <c r="N342" s="160"/>
      <c r="O342" s="160"/>
      <c r="P342" s="160"/>
      <c r="Q342" s="160"/>
      <c r="R342" s="160"/>
      <c r="S342" s="160"/>
      <c r="T342" s="161"/>
      <c r="AT342" s="156" t="s">
        <v>142</v>
      </c>
      <c r="AU342" s="156" t="s">
        <v>87</v>
      </c>
      <c r="AV342" s="11" t="s">
        <v>22</v>
      </c>
      <c r="AW342" s="11" t="s">
        <v>41</v>
      </c>
      <c r="AX342" s="11" t="s">
        <v>79</v>
      </c>
      <c r="AY342" s="156" t="s">
        <v>128</v>
      </c>
    </row>
    <row r="343" spans="2:51" s="12" customFormat="1">
      <c r="B343" s="162"/>
      <c r="D343" s="152" t="s">
        <v>142</v>
      </c>
      <c r="E343" s="163" t="s">
        <v>3</v>
      </c>
      <c r="F343" s="164" t="s">
        <v>700</v>
      </c>
      <c r="H343" s="165">
        <v>14.3</v>
      </c>
      <c r="I343" s="166"/>
      <c r="L343" s="162"/>
      <c r="M343" s="167"/>
      <c r="N343" s="168"/>
      <c r="O343" s="168"/>
      <c r="P343" s="168"/>
      <c r="Q343" s="168"/>
      <c r="R343" s="168"/>
      <c r="S343" s="168"/>
      <c r="T343" s="169"/>
      <c r="AT343" s="163" t="s">
        <v>142</v>
      </c>
      <c r="AU343" s="163" t="s">
        <v>87</v>
      </c>
      <c r="AV343" s="12" t="s">
        <v>87</v>
      </c>
      <c r="AW343" s="12" t="s">
        <v>41</v>
      </c>
      <c r="AX343" s="12" t="s">
        <v>79</v>
      </c>
      <c r="AY343" s="163" t="s">
        <v>128</v>
      </c>
    </row>
    <row r="344" spans="2:51" s="11" customFormat="1">
      <c r="B344" s="155"/>
      <c r="D344" s="152" t="s">
        <v>142</v>
      </c>
      <c r="E344" s="156" t="s">
        <v>3</v>
      </c>
      <c r="F344" s="157" t="s">
        <v>651</v>
      </c>
      <c r="H344" s="156" t="s">
        <v>3</v>
      </c>
      <c r="I344" s="158"/>
      <c r="L344" s="155"/>
      <c r="M344" s="159"/>
      <c r="N344" s="160"/>
      <c r="O344" s="160"/>
      <c r="P344" s="160"/>
      <c r="Q344" s="160"/>
      <c r="R344" s="160"/>
      <c r="S344" s="160"/>
      <c r="T344" s="161"/>
      <c r="AT344" s="156" t="s">
        <v>142</v>
      </c>
      <c r="AU344" s="156" t="s">
        <v>87</v>
      </c>
      <c r="AV344" s="11" t="s">
        <v>22</v>
      </c>
      <c r="AW344" s="11" t="s">
        <v>41</v>
      </c>
      <c r="AX344" s="11" t="s">
        <v>79</v>
      </c>
      <c r="AY344" s="156" t="s">
        <v>128</v>
      </c>
    </row>
    <row r="345" spans="2:51" s="12" customFormat="1">
      <c r="B345" s="162"/>
      <c r="D345" s="152" t="s">
        <v>142</v>
      </c>
      <c r="E345" s="163" t="s">
        <v>3</v>
      </c>
      <c r="F345" s="164" t="s">
        <v>701</v>
      </c>
      <c r="H345" s="165">
        <v>14.05</v>
      </c>
      <c r="I345" s="166"/>
      <c r="L345" s="162"/>
      <c r="M345" s="167"/>
      <c r="N345" s="168"/>
      <c r="O345" s="168"/>
      <c r="P345" s="168"/>
      <c r="Q345" s="168"/>
      <c r="R345" s="168"/>
      <c r="S345" s="168"/>
      <c r="T345" s="169"/>
      <c r="AT345" s="163" t="s">
        <v>142</v>
      </c>
      <c r="AU345" s="163" t="s">
        <v>87</v>
      </c>
      <c r="AV345" s="12" t="s">
        <v>87</v>
      </c>
      <c r="AW345" s="12" t="s">
        <v>41</v>
      </c>
      <c r="AX345" s="12" t="s">
        <v>79</v>
      </c>
      <c r="AY345" s="163" t="s">
        <v>128</v>
      </c>
    </row>
    <row r="346" spans="2:51" s="11" customFormat="1">
      <c r="B346" s="155"/>
      <c r="D346" s="152" t="s">
        <v>142</v>
      </c>
      <c r="E346" s="156" t="s">
        <v>3</v>
      </c>
      <c r="F346" s="157" t="s">
        <v>652</v>
      </c>
      <c r="H346" s="156" t="s">
        <v>3</v>
      </c>
      <c r="I346" s="158"/>
      <c r="L346" s="155"/>
      <c r="M346" s="159"/>
      <c r="N346" s="160"/>
      <c r="O346" s="160"/>
      <c r="P346" s="160"/>
      <c r="Q346" s="160"/>
      <c r="R346" s="160"/>
      <c r="S346" s="160"/>
      <c r="T346" s="161"/>
      <c r="AT346" s="156" t="s">
        <v>142</v>
      </c>
      <c r="AU346" s="156" t="s">
        <v>87</v>
      </c>
      <c r="AV346" s="11" t="s">
        <v>22</v>
      </c>
      <c r="AW346" s="11" t="s">
        <v>41</v>
      </c>
      <c r="AX346" s="11" t="s">
        <v>79</v>
      </c>
      <c r="AY346" s="156" t="s">
        <v>128</v>
      </c>
    </row>
    <row r="347" spans="2:51" s="12" customFormat="1" ht="20.399999999999999">
      <c r="B347" s="162"/>
      <c r="D347" s="152" t="s">
        <v>142</v>
      </c>
      <c r="E347" s="163" t="s">
        <v>3</v>
      </c>
      <c r="F347" s="164" t="s">
        <v>702</v>
      </c>
      <c r="H347" s="165">
        <v>14.525</v>
      </c>
      <c r="I347" s="166"/>
      <c r="L347" s="162"/>
      <c r="M347" s="167"/>
      <c r="N347" s="168"/>
      <c r="O347" s="168"/>
      <c r="P347" s="168"/>
      <c r="Q347" s="168"/>
      <c r="R347" s="168"/>
      <c r="S347" s="168"/>
      <c r="T347" s="169"/>
      <c r="AT347" s="163" t="s">
        <v>142</v>
      </c>
      <c r="AU347" s="163" t="s">
        <v>87</v>
      </c>
      <c r="AV347" s="12" t="s">
        <v>87</v>
      </c>
      <c r="AW347" s="12" t="s">
        <v>41</v>
      </c>
      <c r="AX347" s="12" t="s">
        <v>79</v>
      </c>
      <c r="AY347" s="163" t="s">
        <v>128</v>
      </c>
    </row>
    <row r="348" spans="2:51" s="11" customFormat="1">
      <c r="B348" s="155"/>
      <c r="D348" s="152" t="s">
        <v>142</v>
      </c>
      <c r="E348" s="156" t="s">
        <v>3</v>
      </c>
      <c r="F348" s="157" t="s">
        <v>653</v>
      </c>
      <c r="H348" s="156" t="s">
        <v>3</v>
      </c>
      <c r="I348" s="158"/>
      <c r="L348" s="155"/>
      <c r="M348" s="159"/>
      <c r="N348" s="160"/>
      <c r="O348" s="160"/>
      <c r="P348" s="160"/>
      <c r="Q348" s="160"/>
      <c r="R348" s="160"/>
      <c r="S348" s="160"/>
      <c r="T348" s="161"/>
      <c r="AT348" s="156" t="s">
        <v>142</v>
      </c>
      <c r="AU348" s="156" t="s">
        <v>87</v>
      </c>
      <c r="AV348" s="11" t="s">
        <v>22</v>
      </c>
      <c r="AW348" s="11" t="s">
        <v>41</v>
      </c>
      <c r="AX348" s="11" t="s">
        <v>79</v>
      </c>
      <c r="AY348" s="156" t="s">
        <v>128</v>
      </c>
    </row>
    <row r="349" spans="2:51" s="12" customFormat="1">
      <c r="B349" s="162"/>
      <c r="D349" s="152" t="s">
        <v>142</v>
      </c>
      <c r="E349" s="163" t="s">
        <v>3</v>
      </c>
      <c r="F349" s="164" t="s">
        <v>703</v>
      </c>
      <c r="H349" s="165">
        <v>15.8</v>
      </c>
      <c r="I349" s="166"/>
      <c r="L349" s="162"/>
      <c r="M349" s="167"/>
      <c r="N349" s="168"/>
      <c r="O349" s="168"/>
      <c r="P349" s="168"/>
      <c r="Q349" s="168"/>
      <c r="R349" s="168"/>
      <c r="S349" s="168"/>
      <c r="T349" s="169"/>
      <c r="AT349" s="163" t="s">
        <v>142</v>
      </c>
      <c r="AU349" s="163" t="s">
        <v>87</v>
      </c>
      <c r="AV349" s="12" t="s">
        <v>87</v>
      </c>
      <c r="AW349" s="12" t="s">
        <v>41</v>
      </c>
      <c r="AX349" s="12" t="s">
        <v>79</v>
      </c>
      <c r="AY349" s="163" t="s">
        <v>128</v>
      </c>
    </row>
    <row r="350" spans="2:51" s="11" customFormat="1">
      <c r="B350" s="155"/>
      <c r="D350" s="152" t="s">
        <v>142</v>
      </c>
      <c r="E350" s="156" t="s">
        <v>3</v>
      </c>
      <c r="F350" s="157" t="s">
        <v>654</v>
      </c>
      <c r="H350" s="156" t="s">
        <v>3</v>
      </c>
      <c r="I350" s="158"/>
      <c r="L350" s="155"/>
      <c r="M350" s="159"/>
      <c r="N350" s="160"/>
      <c r="O350" s="160"/>
      <c r="P350" s="160"/>
      <c r="Q350" s="160"/>
      <c r="R350" s="160"/>
      <c r="S350" s="160"/>
      <c r="T350" s="161"/>
      <c r="AT350" s="156" t="s">
        <v>142</v>
      </c>
      <c r="AU350" s="156" t="s">
        <v>87</v>
      </c>
      <c r="AV350" s="11" t="s">
        <v>22</v>
      </c>
      <c r="AW350" s="11" t="s">
        <v>41</v>
      </c>
      <c r="AX350" s="11" t="s">
        <v>79</v>
      </c>
      <c r="AY350" s="156" t="s">
        <v>128</v>
      </c>
    </row>
    <row r="351" spans="2:51" s="12" customFormat="1">
      <c r="B351" s="162"/>
      <c r="D351" s="152" t="s">
        <v>142</v>
      </c>
      <c r="E351" s="163" t="s">
        <v>3</v>
      </c>
      <c r="F351" s="164" t="s">
        <v>704</v>
      </c>
      <c r="H351" s="165">
        <v>15.95</v>
      </c>
      <c r="I351" s="166"/>
      <c r="L351" s="162"/>
      <c r="M351" s="167"/>
      <c r="N351" s="168"/>
      <c r="O351" s="168"/>
      <c r="P351" s="168"/>
      <c r="Q351" s="168"/>
      <c r="R351" s="168"/>
      <c r="S351" s="168"/>
      <c r="T351" s="169"/>
      <c r="AT351" s="163" t="s">
        <v>142</v>
      </c>
      <c r="AU351" s="163" t="s">
        <v>87</v>
      </c>
      <c r="AV351" s="12" t="s">
        <v>87</v>
      </c>
      <c r="AW351" s="12" t="s">
        <v>41</v>
      </c>
      <c r="AX351" s="12" t="s">
        <v>79</v>
      </c>
      <c r="AY351" s="163" t="s">
        <v>128</v>
      </c>
    </row>
    <row r="352" spans="2:51" s="11" customFormat="1">
      <c r="B352" s="155"/>
      <c r="D352" s="152" t="s">
        <v>142</v>
      </c>
      <c r="E352" s="156" t="s">
        <v>3</v>
      </c>
      <c r="F352" s="157" t="s">
        <v>655</v>
      </c>
      <c r="H352" s="156" t="s">
        <v>3</v>
      </c>
      <c r="I352" s="158"/>
      <c r="L352" s="155"/>
      <c r="M352" s="159"/>
      <c r="N352" s="160"/>
      <c r="O352" s="160"/>
      <c r="P352" s="160"/>
      <c r="Q352" s="160"/>
      <c r="R352" s="160"/>
      <c r="S352" s="160"/>
      <c r="T352" s="161"/>
      <c r="AT352" s="156" t="s">
        <v>142</v>
      </c>
      <c r="AU352" s="156" t="s">
        <v>87</v>
      </c>
      <c r="AV352" s="11" t="s">
        <v>22</v>
      </c>
      <c r="AW352" s="11" t="s">
        <v>41</v>
      </c>
      <c r="AX352" s="11" t="s">
        <v>79</v>
      </c>
      <c r="AY352" s="156" t="s">
        <v>128</v>
      </c>
    </row>
    <row r="353" spans="2:65" s="12" customFormat="1">
      <c r="B353" s="162"/>
      <c r="D353" s="152" t="s">
        <v>142</v>
      </c>
      <c r="E353" s="163" t="s">
        <v>3</v>
      </c>
      <c r="F353" s="164" t="s">
        <v>705</v>
      </c>
      <c r="H353" s="165">
        <v>35.6</v>
      </c>
      <c r="I353" s="166"/>
      <c r="L353" s="162"/>
      <c r="M353" s="167"/>
      <c r="N353" s="168"/>
      <c r="O353" s="168"/>
      <c r="P353" s="168"/>
      <c r="Q353" s="168"/>
      <c r="R353" s="168"/>
      <c r="S353" s="168"/>
      <c r="T353" s="169"/>
      <c r="AT353" s="163" t="s">
        <v>142</v>
      </c>
      <c r="AU353" s="163" t="s">
        <v>87</v>
      </c>
      <c r="AV353" s="12" t="s">
        <v>87</v>
      </c>
      <c r="AW353" s="12" t="s">
        <v>41</v>
      </c>
      <c r="AX353" s="12" t="s">
        <v>79</v>
      </c>
      <c r="AY353" s="163" t="s">
        <v>128</v>
      </c>
    </row>
    <row r="354" spans="2:65" s="11" customFormat="1">
      <c r="B354" s="155"/>
      <c r="D354" s="152" t="s">
        <v>142</v>
      </c>
      <c r="E354" s="156" t="s">
        <v>3</v>
      </c>
      <c r="F354" s="157" t="s">
        <v>657</v>
      </c>
      <c r="H354" s="156" t="s">
        <v>3</v>
      </c>
      <c r="I354" s="158"/>
      <c r="L354" s="155"/>
      <c r="M354" s="159"/>
      <c r="N354" s="160"/>
      <c r="O354" s="160"/>
      <c r="P354" s="160"/>
      <c r="Q354" s="160"/>
      <c r="R354" s="160"/>
      <c r="S354" s="160"/>
      <c r="T354" s="161"/>
      <c r="AT354" s="156" t="s">
        <v>142</v>
      </c>
      <c r="AU354" s="156" t="s">
        <v>87</v>
      </c>
      <c r="AV354" s="11" t="s">
        <v>22</v>
      </c>
      <c r="AW354" s="11" t="s">
        <v>41</v>
      </c>
      <c r="AX354" s="11" t="s">
        <v>79</v>
      </c>
      <c r="AY354" s="156" t="s">
        <v>128</v>
      </c>
    </row>
    <row r="355" spans="2:65" s="12" customFormat="1">
      <c r="B355" s="162"/>
      <c r="D355" s="152" t="s">
        <v>142</v>
      </c>
      <c r="E355" s="163" t="s">
        <v>3</v>
      </c>
      <c r="F355" s="164" t="s">
        <v>706</v>
      </c>
      <c r="H355" s="165">
        <v>13.45</v>
      </c>
      <c r="I355" s="166"/>
      <c r="L355" s="162"/>
      <c r="M355" s="167"/>
      <c r="N355" s="168"/>
      <c r="O355" s="168"/>
      <c r="P355" s="168"/>
      <c r="Q355" s="168"/>
      <c r="R355" s="168"/>
      <c r="S355" s="168"/>
      <c r="T355" s="169"/>
      <c r="AT355" s="163" t="s">
        <v>142</v>
      </c>
      <c r="AU355" s="163" t="s">
        <v>87</v>
      </c>
      <c r="AV355" s="12" t="s">
        <v>87</v>
      </c>
      <c r="AW355" s="12" t="s">
        <v>41</v>
      </c>
      <c r="AX355" s="12" t="s">
        <v>79</v>
      </c>
      <c r="AY355" s="163" t="s">
        <v>128</v>
      </c>
    </row>
    <row r="356" spans="2:65" s="11" customFormat="1">
      <c r="B356" s="155"/>
      <c r="D356" s="152" t="s">
        <v>142</v>
      </c>
      <c r="E356" s="156" t="s">
        <v>3</v>
      </c>
      <c r="F356" s="157" t="s">
        <v>690</v>
      </c>
      <c r="H356" s="156" t="s">
        <v>3</v>
      </c>
      <c r="I356" s="158"/>
      <c r="L356" s="155"/>
      <c r="M356" s="159"/>
      <c r="N356" s="160"/>
      <c r="O356" s="160"/>
      <c r="P356" s="160"/>
      <c r="Q356" s="160"/>
      <c r="R356" s="160"/>
      <c r="S356" s="160"/>
      <c r="T356" s="161"/>
      <c r="AT356" s="156" t="s">
        <v>142</v>
      </c>
      <c r="AU356" s="156" t="s">
        <v>87</v>
      </c>
      <c r="AV356" s="11" t="s">
        <v>22</v>
      </c>
      <c r="AW356" s="11" t="s">
        <v>41</v>
      </c>
      <c r="AX356" s="11" t="s">
        <v>79</v>
      </c>
      <c r="AY356" s="156" t="s">
        <v>128</v>
      </c>
    </row>
    <row r="357" spans="2:65" s="12" customFormat="1">
      <c r="B357" s="162"/>
      <c r="D357" s="152" t="s">
        <v>142</v>
      </c>
      <c r="E357" s="163" t="s">
        <v>3</v>
      </c>
      <c r="F357" s="164" t="s">
        <v>707</v>
      </c>
      <c r="H357" s="165">
        <v>3.1</v>
      </c>
      <c r="I357" s="166"/>
      <c r="L357" s="162"/>
      <c r="M357" s="167"/>
      <c r="N357" s="168"/>
      <c r="O357" s="168"/>
      <c r="P357" s="168"/>
      <c r="Q357" s="168"/>
      <c r="R357" s="168"/>
      <c r="S357" s="168"/>
      <c r="T357" s="169"/>
      <c r="AT357" s="163" t="s">
        <v>142</v>
      </c>
      <c r="AU357" s="163" t="s">
        <v>87</v>
      </c>
      <c r="AV357" s="12" t="s">
        <v>87</v>
      </c>
      <c r="AW357" s="12" t="s">
        <v>41</v>
      </c>
      <c r="AX357" s="12" t="s">
        <v>79</v>
      </c>
      <c r="AY357" s="163" t="s">
        <v>128</v>
      </c>
    </row>
    <row r="358" spans="2:65" s="13" customFormat="1">
      <c r="B358" s="170"/>
      <c r="D358" s="152" t="s">
        <v>142</v>
      </c>
      <c r="E358" s="171" t="s">
        <v>3</v>
      </c>
      <c r="F358" s="172" t="s">
        <v>145</v>
      </c>
      <c r="H358" s="173">
        <v>208.67499999999995</v>
      </c>
      <c r="I358" s="174"/>
      <c r="L358" s="170"/>
      <c r="M358" s="175"/>
      <c r="N358" s="176"/>
      <c r="O358" s="176"/>
      <c r="P358" s="176"/>
      <c r="Q358" s="176"/>
      <c r="R358" s="176"/>
      <c r="S358" s="176"/>
      <c r="T358" s="177"/>
      <c r="AT358" s="171" t="s">
        <v>142</v>
      </c>
      <c r="AU358" s="171" t="s">
        <v>87</v>
      </c>
      <c r="AV358" s="13" t="s">
        <v>93</v>
      </c>
      <c r="AW358" s="13" t="s">
        <v>41</v>
      </c>
      <c r="AX358" s="13" t="s">
        <v>22</v>
      </c>
      <c r="AY358" s="171" t="s">
        <v>128</v>
      </c>
    </row>
    <row r="359" spans="2:65" s="1" customFormat="1" ht="16.5" customHeight="1">
      <c r="B359" s="139"/>
      <c r="C359" s="140" t="s">
        <v>302</v>
      </c>
      <c r="D359" s="140" t="s">
        <v>131</v>
      </c>
      <c r="E359" s="141" t="s">
        <v>226</v>
      </c>
      <c r="F359" s="142" t="s">
        <v>227</v>
      </c>
      <c r="G359" s="143" t="s">
        <v>228</v>
      </c>
      <c r="H359" s="144">
        <v>112</v>
      </c>
      <c r="I359" s="145"/>
      <c r="J359" s="146">
        <f>ROUND(I359*H359,2)</f>
        <v>0</v>
      </c>
      <c r="K359" s="142" t="s">
        <v>3</v>
      </c>
      <c r="L359" s="31"/>
      <c r="M359" s="147" t="s">
        <v>3</v>
      </c>
      <c r="N359" s="148" t="s">
        <v>50</v>
      </c>
      <c r="O359" s="50"/>
      <c r="P359" s="149">
        <f>O359*H359</f>
        <v>0</v>
      </c>
      <c r="Q359" s="149">
        <v>0</v>
      </c>
      <c r="R359" s="149">
        <f>Q359*H359</f>
        <v>0</v>
      </c>
      <c r="S359" s="149">
        <v>0</v>
      </c>
      <c r="T359" s="150">
        <f>S359*H359</f>
        <v>0</v>
      </c>
      <c r="AR359" s="17" t="s">
        <v>168</v>
      </c>
      <c r="AT359" s="17" t="s">
        <v>131</v>
      </c>
      <c r="AU359" s="17" t="s">
        <v>87</v>
      </c>
      <c r="AY359" s="17" t="s">
        <v>128</v>
      </c>
      <c r="BE359" s="151">
        <f>IF(N359="základní",J359,0)</f>
        <v>0</v>
      </c>
      <c r="BF359" s="151">
        <f>IF(N359="snížená",J359,0)</f>
        <v>0</v>
      </c>
      <c r="BG359" s="151">
        <f>IF(N359="zákl. přenesená",J359,0)</f>
        <v>0</v>
      </c>
      <c r="BH359" s="151">
        <f>IF(N359="sníž. přenesená",J359,0)</f>
        <v>0</v>
      </c>
      <c r="BI359" s="151">
        <f>IF(N359="nulová",J359,0)</f>
        <v>0</v>
      </c>
      <c r="BJ359" s="17" t="s">
        <v>22</v>
      </c>
      <c r="BK359" s="151">
        <f>ROUND(I359*H359,2)</f>
        <v>0</v>
      </c>
      <c r="BL359" s="17" t="s">
        <v>168</v>
      </c>
      <c r="BM359" s="17" t="s">
        <v>710</v>
      </c>
    </row>
    <row r="360" spans="2:65" s="11" customFormat="1">
      <c r="B360" s="155"/>
      <c r="D360" s="152" t="s">
        <v>142</v>
      </c>
      <c r="E360" s="156" t="s">
        <v>3</v>
      </c>
      <c r="F360" s="157" t="s">
        <v>642</v>
      </c>
      <c r="H360" s="156" t="s">
        <v>3</v>
      </c>
      <c r="I360" s="158"/>
      <c r="L360" s="155"/>
      <c r="M360" s="159"/>
      <c r="N360" s="160"/>
      <c r="O360" s="160"/>
      <c r="P360" s="160"/>
      <c r="Q360" s="160"/>
      <c r="R360" s="160"/>
      <c r="S360" s="160"/>
      <c r="T360" s="161"/>
      <c r="AT360" s="156" t="s">
        <v>142</v>
      </c>
      <c r="AU360" s="156" t="s">
        <v>87</v>
      </c>
      <c r="AV360" s="11" t="s">
        <v>22</v>
      </c>
      <c r="AW360" s="11" t="s">
        <v>41</v>
      </c>
      <c r="AX360" s="11" t="s">
        <v>79</v>
      </c>
      <c r="AY360" s="156" t="s">
        <v>128</v>
      </c>
    </row>
    <row r="361" spans="2:65" s="11" customFormat="1">
      <c r="B361" s="155"/>
      <c r="D361" s="152" t="s">
        <v>142</v>
      </c>
      <c r="E361" s="156" t="s">
        <v>3</v>
      </c>
      <c r="F361" s="157" t="s">
        <v>643</v>
      </c>
      <c r="H361" s="156" t="s">
        <v>3</v>
      </c>
      <c r="I361" s="158"/>
      <c r="L361" s="155"/>
      <c r="M361" s="159"/>
      <c r="N361" s="160"/>
      <c r="O361" s="160"/>
      <c r="P361" s="160"/>
      <c r="Q361" s="160"/>
      <c r="R361" s="160"/>
      <c r="S361" s="160"/>
      <c r="T361" s="161"/>
      <c r="AT361" s="156" t="s">
        <v>142</v>
      </c>
      <c r="AU361" s="156" t="s">
        <v>87</v>
      </c>
      <c r="AV361" s="11" t="s">
        <v>22</v>
      </c>
      <c r="AW361" s="11" t="s">
        <v>41</v>
      </c>
      <c r="AX361" s="11" t="s">
        <v>79</v>
      </c>
      <c r="AY361" s="156" t="s">
        <v>128</v>
      </c>
    </row>
    <row r="362" spans="2:65" s="12" customFormat="1">
      <c r="B362" s="162"/>
      <c r="D362" s="152" t="s">
        <v>142</v>
      </c>
      <c r="E362" s="163" t="s">
        <v>3</v>
      </c>
      <c r="F362" s="164" t="s">
        <v>241</v>
      </c>
      <c r="H362" s="165">
        <v>14</v>
      </c>
      <c r="I362" s="166"/>
      <c r="L362" s="162"/>
      <c r="M362" s="167"/>
      <c r="N362" s="168"/>
      <c r="O362" s="168"/>
      <c r="P362" s="168"/>
      <c r="Q362" s="168"/>
      <c r="R362" s="168"/>
      <c r="S362" s="168"/>
      <c r="T362" s="169"/>
      <c r="AT362" s="163" t="s">
        <v>142</v>
      </c>
      <c r="AU362" s="163" t="s">
        <v>87</v>
      </c>
      <c r="AV362" s="12" t="s">
        <v>87</v>
      </c>
      <c r="AW362" s="12" t="s">
        <v>41</v>
      </c>
      <c r="AX362" s="12" t="s">
        <v>79</v>
      </c>
      <c r="AY362" s="163" t="s">
        <v>128</v>
      </c>
    </row>
    <row r="363" spans="2:65" s="11" customFormat="1">
      <c r="B363" s="155"/>
      <c r="D363" s="152" t="s">
        <v>142</v>
      </c>
      <c r="E363" s="156" t="s">
        <v>3</v>
      </c>
      <c r="F363" s="157" t="s">
        <v>645</v>
      </c>
      <c r="H363" s="156" t="s">
        <v>3</v>
      </c>
      <c r="I363" s="158"/>
      <c r="L363" s="155"/>
      <c r="M363" s="159"/>
      <c r="N363" s="160"/>
      <c r="O363" s="160"/>
      <c r="P363" s="160"/>
      <c r="Q363" s="160"/>
      <c r="R363" s="160"/>
      <c r="S363" s="160"/>
      <c r="T363" s="161"/>
      <c r="AT363" s="156" t="s">
        <v>142</v>
      </c>
      <c r="AU363" s="156" t="s">
        <v>87</v>
      </c>
      <c r="AV363" s="11" t="s">
        <v>22</v>
      </c>
      <c r="AW363" s="11" t="s">
        <v>41</v>
      </c>
      <c r="AX363" s="11" t="s">
        <v>79</v>
      </c>
      <c r="AY363" s="156" t="s">
        <v>128</v>
      </c>
    </row>
    <row r="364" spans="2:65" s="12" customFormat="1">
      <c r="B364" s="162"/>
      <c r="D364" s="152" t="s">
        <v>142</v>
      </c>
      <c r="E364" s="163" t="s">
        <v>3</v>
      </c>
      <c r="F364" s="164" t="s">
        <v>27</v>
      </c>
      <c r="H364" s="165">
        <v>10</v>
      </c>
      <c r="I364" s="166"/>
      <c r="L364" s="162"/>
      <c r="M364" s="167"/>
      <c r="N364" s="168"/>
      <c r="O364" s="168"/>
      <c r="P364" s="168"/>
      <c r="Q364" s="168"/>
      <c r="R364" s="168"/>
      <c r="S364" s="168"/>
      <c r="T364" s="169"/>
      <c r="AT364" s="163" t="s">
        <v>142</v>
      </c>
      <c r="AU364" s="163" t="s">
        <v>87</v>
      </c>
      <c r="AV364" s="12" t="s">
        <v>87</v>
      </c>
      <c r="AW364" s="12" t="s">
        <v>41</v>
      </c>
      <c r="AX364" s="12" t="s">
        <v>79</v>
      </c>
      <c r="AY364" s="163" t="s">
        <v>128</v>
      </c>
    </row>
    <row r="365" spans="2:65" s="11" customFormat="1">
      <c r="B365" s="155"/>
      <c r="D365" s="152" t="s">
        <v>142</v>
      </c>
      <c r="E365" s="156" t="s">
        <v>3</v>
      </c>
      <c r="F365" s="157" t="s">
        <v>647</v>
      </c>
      <c r="H365" s="156" t="s">
        <v>3</v>
      </c>
      <c r="I365" s="158"/>
      <c r="L365" s="155"/>
      <c r="M365" s="159"/>
      <c r="N365" s="160"/>
      <c r="O365" s="160"/>
      <c r="P365" s="160"/>
      <c r="Q365" s="160"/>
      <c r="R365" s="160"/>
      <c r="S365" s="160"/>
      <c r="T365" s="161"/>
      <c r="AT365" s="156" t="s">
        <v>142</v>
      </c>
      <c r="AU365" s="156" t="s">
        <v>87</v>
      </c>
      <c r="AV365" s="11" t="s">
        <v>22</v>
      </c>
      <c r="AW365" s="11" t="s">
        <v>41</v>
      </c>
      <c r="AX365" s="11" t="s">
        <v>79</v>
      </c>
      <c r="AY365" s="156" t="s">
        <v>128</v>
      </c>
    </row>
    <row r="366" spans="2:65" s="12" customFormat="1">
      <c r="B366" s="162"/>
      <c r="D366" s="152" t="s">
        <v>142</v>
      </c>
      <c r="E366" s="163" t="s">
        <v>3</v>
      </c>
      <c r="F366" s="164" t="s">
        <v>205</v>
      </c>
      <c r="H366" s="165">
        <v>8</v>
      </c>
      <c r="I366" s="166"/>
      <c r="L366" s="162"/>
      <c r="M366" s="167"/>
      <c r="N366" s="168"/>
      <c r="O366" s="168"/>
      <c r="P366" s="168"/>
      <c r="Q366" s="168"/>
      <c r="R366" s="168"/>
      <c r="S366" s="168"/>
      <c r="T366" s="169"/>
      <c r="AT366" s="163" t="s">
        <v>142</v>
      </c>
      <c r="AU366" s="163" t="s">
        <v>87</v>
      </c>
      <c r="AV366" s="12" t="s">
        <v>87</v>
      </c>
      <c r="AW366" s="12" t="s">
        <v>41</v>
      </c>
      <c r="AX366" s="12" t="s">
        <v>79</v>
      </c>
      <c r="AY366" s="163" t="s">
        <v>128</v>
      </c>
    </row>
    <row r="367" spans="2:65" s="11" customFormat="1">
      <c r="B367" s="155"/>
      <c r="D367" s="152" t="s">
        <v>142</v>
      </c>
      <c r="E367" s="156" t="s">
        <v>3</v>
      </c>
      <c r="F367" s="157" t="s">
        <v>684</v>
      </c>
      <c r="H367" s="156" t="s">
        <v>3</v>
      </c>
      <c r="I367" s="158"/>
      <c r="L367" s="155"/>
      <c r="M367" s="159"/>
      <c r="N367" s="160"/>
      <c r="O367" s="160"/>
      <c r="P367" s="160"/>
      <c r="Q367" s="160"/>
      <c r="R367" s="160"/>
      <c r="S367" s="160"/>
      <c r="T367" s="161"/>
      <c r="AT367" s="156" t="s">
        <v>142</v>
      </c>
      <c r="AU367" s="156" t="s">
        <v>87</v>
      </c>
      <c r="AV367" s="11" t="s">
        <v>22</v>
      </c>
      <c r="AW367" s="11" t="s">
        <v>41</v>
      </c>
      <c r="AX367" s="11" t="s">
        <v>79</v>
      </c>
      <c r="AY367" s="156" t="s">
        <v>128</v>
      </c>
    </row>
    <row r="368" spans="2:65" s="12" customFormat="1">
      <c r="B368" s="162"/>
      <c r="D368" s="152" t="s">
        <v>142</v>
      </c>
      <c r="E368" s="163" t="s">
        <v>3</v>
      </c>
      <c r="F368" s="164" t="s">
        <v>164</v>
      </c>
      <c r="H368" s="165">
        <v>6</v>
      </c>
      <c r="I368" s="166"/>
      <c r="L368" s="162"/>
      <c r="M368" s="167"/>
      <c r="N368" s="168"/>
      <c r="O368" s="168"/>
      <c r="P368" s="168"/>
      <c r="Q368" s="168"/>
      <c r="R368" s="168"/>
      <c r="S368" s="168"/>
      <c r="T368" s="169"/>
      <c r="AT368" s="163" t="s">
        <v>142</v>
      </c>
      <c r="AU368" s="163" t="s">
        <v>87</v>
      </c>
      <c r="AV368" s="12" t="s">
        <v>87</v>
      </c>
      <c r="AW368" s="12" t="s">
        <v>41</v>
      </c>
      <c r="AX368" s="12" t="s">
        <v>79</v>
      </c>
      <c r="AY368" s="163" t="s">
        <v>128</v>
      </c>
    </row>
    <row r="369" spans="2:51" s="11" customFormat="1">
      <c r="B369" s="155"/>
      <c r="D369" s="152" t="s">
        <v>142</v>
      </c>
      <c r="E369" s="156" t="s">
        <v>3</v>
      </c>
      <c r="F369" s="157" t="s">
        <v>648</v>
      </c>
      <c r="H369" s="156" t="s">
        <v>3</v>
      </c>
      <c r="I369" s="158"/>
      <c r="L369" s="155"/>
      <c r="M369" s="159"/>
      <c r="N369" s="160"/>
      <c r="O369" s="160"/>
      <c r="P369" s="160"/>
      <c r="Q369" s="160"/>
      <c r="R369" s="160"/>
      <c r="S369" s="160"/>
      <c r="T369" s="161"/>
      <c r="AT369" s="156" t="s">
        <v>142</v>
      </c>
      <c r="AU369" s="156" t="s">
        <v>87</v>
      </c>
      <c r="AV369" s="11" t="s">
        <v>22</v>
      </c>
      <c r="AW369" s="11" t="s">
        <v>41</v>
      </c>
      <c r="AX369" s="11" t="s">
        <v>79</v>
      </c>
      <c r="AY369" s="156" t="s">
        <v>128</v>
      </c>
    </row>
    <row r="370" spans="2:51" s="12" customFormat="1">
      <c r="B370" s="162"/>
      <c r="D370" s="152" t="s">
        <v>142</v>
      </c>
      <c r="E370" s="163" t="s">
        <v>3</v>
      </c>
      <c r="F370" s="164" t="s">
        <v>205</v>
      </c>
      <c r="H370" s="165">
        <v>8</v>
      </c>
      <c r="I370" s="166"/>
      <c r="L370" s="162"/>
      <c r="M370" s="167"/>
      <c r="N370" s="168"/>
      <c r="O370" s="168"/>
      <c r="P370" s="168"/>
      <c r="Q370" s="168"/>
      <c r="R370" s="168"/>
      <c r="S370" s="168"/>
      <c r="T370" s="169"/>
      <c r="AT370" s="163" t="s">
        <v>142</v>
      </c>
      <c r="AU370" s="163" t="s">
        <v>87</v>
      </c>
      <c r="AV370" s="12" t="s">
        <v>87</v>
      </c>
      <c r="AW370" s="12" t="s">
        <v>41</v>
      </c>
      <c r="AX370" s="12" t="s">
        <v>79</v>
      </c>
      <c r="AY370" s="163" t="s">
        <v>128</v>
      </c>
    </row>
    <row r="371" spans="2:51" s="11" customFormat="1">
      <c r="B371" s="155"/>
      <c r="D371" s="152" t="s">
        <v>142</v>
      </c>
      <c r="E371" s="156" t="s">
        <v>3</v>
      </c>
      <c r="F371" s="157" t="s">
        <v>649</v>
      </c>
      <c r="H371" s="156" t="s">
        <v>3</v>
      </c>
      <c r="I371" s="158"/>
      <c r="L371" s="155"/>
      <c r="M371" s="159"/>
      <c r="N371" s="160"/>
      <c r="O371" s="160"/>
      <c r="P371" s="160"/>
      <c r="Q371" s="160"/>
      <c r="R371" s="160"/>
      <c r="S371" s="160"/>
      <c r="T371" s="161"/>
      <c r="AT371" s="156" t="s">
        <v>142</v>
      </c>
      <c r="AU371" s="156" t="s">
        <v>87</v>
      </c>
      <c r="AV371" s="11" t="s">
        <v>22</v>
      </c>
      <c r="AW371" s="11" t="s">
        <v>41</v>
      </c>
      <c r="AX371" s="11" t="s">
        <v>79</v>
      </c>
      <c r="AY371" s="156" t="s">
        <v>128</v>
      </c>
    </row>
    <row r="372" spans="2:51" s="12" customFormat="1">
      <c r="B372" s="162"/>
      <c r="D372" s="152" t="s">
        <v>142</v>
      </c>
      <c r="E372" s="163" t="s">
        <v>3</v>
      </c>
      <c r="F372" s="164" t="s">
        <v>164</v>
      </c>
      <c r="H372" s="165">
        <v>6</v>
      </c>
      <c r="I372" s="166"/>
      <c r="L372" s="162"/>
      <c r="M372" s="167"/>
      <c r="N372" s="168"/>
      <c r="O372" s="168"/>
      <c r="P372" s="168"/>
      <c r="Q372" s="168"/>
      <c r="R372" s="168"/>
      <c r="S372" s="168"/>
      <c r="T372" s="169"/>
      <c r="AT372" s="163" t="s">
        <v>142</v>
      </c>
      <c r="AU372" s="163" t="s">
        <v>87</v>
      </c>
      <c r="AV372" s="12" t="s">
        <v>87</v>
      </c>
      <c r="AW372" s="12" t="s">
        <v>41</v>
      </c>
      <c r="AX372" s="12" t="s">
        <v>79</v>
      </c>
      <c r="AY372" s="163" t="s">
        <v>128</v>
      </c>
    </row>
    <row r="373" spans="2:51" s="11" customFormat="1">
      <c r="B373" s="155"/>
      <c r="D373" s="152" t="s">
        <v>142</v>
      </c>
      <c r="E373" s="156" t="s">
        <v>3</v>
      </c>
      <c r="F373" s="157" t="s">
        <v>650</v>
      </c>
      <c r="H373" s="156" t="s">
        <v>3</v>
      </c>
      <c r="I373" s="158"/>
      <c r="L373" s="155"/>
      <c r="M373" s="159"/>
      <c r="N373" s="160"/>
      <c r="O373" s="160"/>
      <c r="P373" s="160"/>
      <c r="Q373" s="160"/>
      <c r="R373" s="160"/>
      <c r="S373" s="160"/>
      <c r="T373" s="161"/>
      <c r="AT373" s="156" t="s">
        <v>142</v>
      </c>
      <c r="AU373" s="156" t="s">
        <v>87</v>
      </c>
      <c r="AV373" s="11" t="s">
        <v>22</v>
      </c>
      <c r="AW373" s="11" t="s">
        <v>41</v>
      </c>
      <c r="AX373" s="11" t="s">
        <v>79</v>
      </c>
      <c r="AY373" s="156" t="s">
        <v>128</v>
      </c>
    </row>
    <row r="374" spans="2:51" s="12" customFormat="1">
      <c r="B374" s="162"/>
      <c r="D374" s="152" t="s">
        <v>142</v>
      </c>
      <c r="E374" s="163" t="s">
        <v>3</v>
      </c>
      <c r="F374" s="164" t="s">
        <v>205</v>
      </c>
      <c r="H374" s="165">
        <v>8</v>
      </c>
      <c r="I374" s="166"/>
      <c r="L374" s="162"/>
      <c r="M374" s="167"/>
      <c r="N374" s="168"/>
      <c r="O374" s="168"/>
      <c r="P374" s="168"/>
      <c r="Q374" s="168"/>
      <c r="R374" s="168"/>
      <c r="S374" s="168"/>
      <c r="T374" s="169"/>
      <c r="AT374" s="163" t="s">
        <v>142</v>
      </c>
      <c r="AU374" s="163" t="s">
        <v>87</v>
      </c>
      <c r="AV374" s="12" t="s">
        <v>87</v>
      </c>
      <c r="AW374" s="12" t="s">
        <v>41</v>
      </c>
      <c r="AX374" s="12" t="s">
        <v>79</v>
      </c>
      <c r="AY374" s="163" t="s">
        <v>128</v>
      </c>
    </row>
    <row r="375" spans="2:51" s="11" customFormat="1">
      <c r="B375" s="155"/>
      <c r="D375" s="152" t="s">
        <v>142</v>
      </c>
      <c r="E375" s="156" t="s">
        <v>3</v>
      </c>
      <c r="F375" s="157" t="s">
        <v>651</v>
      </c>
      <c r="H375" s="156" t="s">
        <v>3</v>
      </c>
      <c r="I375" s="158"/>
      <c r="L375" s="155"/>
      <c r="M375" s="159"/>
      <c r="N375" s="160"/>
      <c r="O375" s="160"/>
      <c r="P375" s="160"/>
      <c r="Q375" s="160"/>
      <c r="R375" s="160"/>
      <c r="S375" s="160"/>
      <c r="T375" s="161"/>
      <c r="AT375" s="156" t="s">
        <v>142</v>
      </c>
      <c r="AU375" s="156" t="s">
        <v>87</v>
      </c>
      <c r="AV375" s="11" t="s">
        <v>22</v>
      </c>
      <c r="AW375" s="11" t="s">
        <v>41</v>
      </c>
      <c r="AX375" s="11" t="s">
        <v>79</v>
      </c>
      <c r="AY375" s="156" t="s">
        <v>128</v>
      </c>
    </row>
    <row r="376" spans="2:51" s="12" customFormat="1">
      <c r="B376" s="162"/>
      <c r="D376" s="152" t="s">
        <v>142</v>
      </c>
      <c r="E376" s="163" t="s">
        <v>3</v>
      </c>
      <c r="F376" s="164" t="s">
        <v>164</v>
      </c>
      <c r="H376" s="165">
        <v>6</v>
      </c>
      <c r="I376" s="166"/>
      <c r="L376" s="162"/>
      <c r="M376" s="167"/>
      <c r="N376" s="168"/>
      <c r="O376" s="168"/>
      <c r="P376" s="168"/>
      <c r="Q376" s="168"/>
      <c r="R376" s="168"/>
      <c r="S376" s="168"/>
      <c r="T376" s="169"/>
      <c r="AT376" s="163" t="s">
        <v>142</v>
      </c>
      <c r="AU376" s="163" t="s">
        <v>87</v>
      </c>
      <c r="AV376" s="12" t="s">
        <v>87</v>
      </c>
      <c r="AW376" s="12" t="s">
        <v>41</v>
      </c>
      <c r="AX376" s="12" t="s">
        <v>79</v>
      </c>
      <c r="AY376" s="163" t="s">
        <v>128</v>
      </c>
    </row>
    <row r="377" spans="2:51" s="11" customFormat="1">
      <c r="B377" s="155"/>
      <c r="D377" s="152" t="s">
        <v>142</v>
      </c>
      <c r="E377" s="156" t="s">
        <v>3</v>
      </c>
      <c r="F377" s="157" t="s">
        <v>652</v>
      </c>
      <c r="H377" s="156" t="s">
        <v>3</v>
      </c>
      <c r="I377" s="158"/>
      <c r="L377" s="155"/>
      <c r="M377" s="159"/>
      <c r="N377" s="160"/>
      <c r="O377" s="160"/>
      <c r="P377" s="160"/>
      <c r="Q377" s="160"/>
      <c r="R377" s="160"/>
      <c r="S377" s="160"/>
      <c r="T377" s="161"/>
      <c r="AT377" s="156" t="s">
        <v>142</v>
      </c>
      <c r="AU377" s="156" t="s">
        <v>87</v>
      </c>
      <c r="AV377" s="11" t="s">
        <v>22</v>
      </c>
      <c r="AW377" s="11" t="s">
        <v>41</v>
      </c>
      <c r="AX377" s="11" t="s">
        <v>79</v>
      </c>
      <c r="AY377" s="156" t="s">
        <v>128</v>
      </c>
    </row>
    <row r="378" spans="2:51" s="12" customFormat="1">
      <c r="B378" s="162"/>
      <c r="D378" s="152" t="s">
        <v>142</v>
      </c>
      <c r="E378" s="163" t="s">
        <v>3</v>
      </c>
      <c r="F378" s="164" t="s">
        <v>231</v>
      </c>
      <c r="H378" s="165">
        <v>12</v>
      </c>
      <c r="I378" s="166"/>
      <c r="L378" s="162"/>
      <c r="M378" s="167"/>
      <c r="N378" s="168"/>
      <c r="O378" s="168"/>
      <c r="P378" s="168"/>
      <c r="Q378" s="168"/>
      <c r="R378" s="168"/>
      <c r="S378" s="168"/>
      <c r="T378" s="169"/>
      <c r="AT378" s="163" t="s">
        <v>142</v>
      </c>
      <c r="AU378" s="163" t="s">
        <v>87</v>
      </c>
      <c r="AV378" s="12" t="s">
        <v>87</v>
      </c>
      <c r="AW378" s="12" t="s">
        <v>41</v>
      </c>
      <c r="AX378" s="12" t="s">
        <v>79</v>
      </c>
      <c r="AY378" s="163" t="s">
        <v>128</v>
      </c>
    </row>
    <row r="379" spans="2:51" s="11" customFormat="1">
      <c r="B379" s="155"/>
      <c r="D379" s="152" t="s">
        <v>142</v>
      </c>
      <c r="E379" s="156" t="s">
        <v>3</v>
      </c>
      <c r="F379" s="157" t="s">
        <v>653</v>
      </c>
      <c r="H379" s="156" t="s">
        <v>3</v>
      </c>
      <c r="I379" s="158"/>
      <c r="L379" s="155"/>
      <c r="M379" s="159"/>
      <c r="N379" s="160"/>
      <c r="O379" s="160"/>
      <c r="P379" s="160"/>
      <c r="Q379" s="160"/>
      <c r="R379" s="160"/>
      <c r="S379" s="160"/>
      <c r="T379" s="161"/>
      <c r="AT379" s="156" t="s">
        <v>142</v>
      </c>
      <c r="AU379" s="156" t="s">
        <v>87</v>
      </c>
      <c r="AV379" s="11" t="s">
        <v>22</v>
      </c>
      <c r="AW379" s="11" t="s">
        <v>41</v>
      </c>
      <c r="AX379" s="11" t="s">
        <v>79</v>
      </c>
      <c r="AY379" s="156" t="s">
        <v>128</v>
      </c>
    </row>
    <row r="380" spans="2:51" s="12" customFormat="1">
      <c r="B380" s="162"/>
      <c r="D380" s="152" t="s">
        <v>142</v>
      </c>
      <c r="E380" s="163" t="s">
        <v>3</v>
      </c>
      <c r="F380" s="164" t="s">
        <v>205</v>
      </c>
      <c r="H380" s="165">
        <v>8</v>
      </c>
      <c r="I380" s="166"/>
      <c r="L380" s="162"/>
      <c r="M380" s="167"/>
      <c r="N380" s="168"/>
      <c r="O380" s="168"/>
      <c r="P380" s="168"/>
      <c r="Q380" s="168"/>
      <c r="R380" s="168"/>
      <c r="S380" s="168"/>
      <c r="T380" s="169"/>
      <c r="AT380" s="163" t="s">
        <v>142</v>
      </c>
      <c r="AU380" s="163" t="s">
        <v>87</v>
      </c>
      <c r="AV380" s="12" t="s">
        <v>87</v>
      </c>
      <c r="AW380" s="12" t="s">
        <v>41</v>
      </c>
      <c r="AX380" s="12" t="s">
        <v>79</v>
      </c>
      <c r="AY380" s="163" t="s">
        <v>128</v>
      </c>
    </row>
    <row r="381" spans="2:51" s="11" customFormat="1">
      <c r="B381" s="155"/>
      <c r="D381" s="152" t="s">
        <v>142</v>
      </c>
      <c r="E381" s="156" t="s">
        <v>3</v>
      </c>
      <c r="F381" s="157" t="s">
        <v>654</v>
      </c>
      <c r="H381" s="156" t="s">
        <v>3</v>
      </c>
      <c r="I381" s="158"/>
      <c r="L381" s="155"/>
      <c r="M381" s="159"/>
      <c r="N381" s="160"/>
      <c r="O381" s="160"/>
      <c r="P381" s="160"/>
      <c r="Q381" s="160"/>
      <c r="R381" s="160"/>
      <c r="S381" s="160"/>
      <c r="T381" s="161"/>
      <c r="AT381" s="156" t="s">
        <v>142</v>
      </c>
      <c r="AU381" s="156" t="s">
        <v>87</v>
      </c>
      <c r="AV381" s="11" t="s">
        <v>22</v>
      </c>
      <c r="AW381" s="11" t="s">
        <v>41</v>
      </c>
      <c r="AX381" s="11" t="s">
        <v>79</v>
      </c>
      <c r="AY381" s="156" t="s">
        <v>128</v>
      </c>
    </row>
    <row r="382" spans="2:51" s="12" customFormat="1">
      <c r="B382" s="162"/>
      <c r="D382" s="152" t="s">
        <v>142</v>
      </c>
      <c r="E382" s="163" t="s">
        <v>3</v>
      </c>
      <c r="F382" s="164" t="s">
        <v>164</v>
      </c>
      <c r="H382" s="165">
        <v>6</v>
      </c>
      <c r="I382" s="166"/>
      <c r="L382" s="162"/>
      <c r="M382" s="167"/>
      <c r="N382" s="168"/>
      <c r="O382" s="168"/>
      <c r="P382" s="168"/>
      <c r="Q382" s="168"/>
      <c r="R382" s="168"/>
      <c r="S382" s="168"/>
      <c r="T382" s="169"/>
      <c r="AT382" s="163" t="s">
        <v>142</v>
      </c>
      <c r="AU382" s="163" t="s">
        <v>87</v>
      </c>
      <c r="AV382" s="12" t="s">
        <v>87</v>
      </c>
      <c r="AW382" s="12" t="s">
        <v>41</v>
      </c>
      <c r="AX382" s="12" t="s">
        <v>79</v>
      </c>
      <c r="AY382" s="163" t="s">
        <v>128</v>
      </c>
    </row>
    <row r="383" spans="2:51" s="11" customFormat="1">
      <c r="B383" s="155"/>
      <c r="D383" s="152" t="s">
        <v>142</v>
      </c>
      <c r="E383" s="156" t="s">
        <v>3</v>
      </c>
      <c r="F383" s="157" t="s">
        <v>655</v>
      </c>
      <c r="H383" s="156" t="s">
        <v>3</v>
      </c>
      <c r="I383" s="158"/>
      <c r="L383" s="155"/>
      <c r="M383" s="159"/>
      <c r="N383" s="160"/>
      <c r="O383" s="160"/>
      <c r="P383" s="160"/>
      <c r="Q383" s="160"/>
      <c r="R383" s="160"/>
      <c r="S383" s="160"/>
      <c r="T383" s="161"/>
      <c r="AT383" s="156" t="s">
        <v>142</v>
      </c>
      <c r="AU383" s="156" t="s">
        <v>87</v>
      </c>
      <c r="AV383" s="11" t="s">
        <v>22</v>
      </c>
      <c r="AW383" s="11" t="s">
        <v>41</v>
      </c>
      <c r="AX383" s="11" t="s">
        <v>79</v>
      </c>
      <c r="AY383" s="156" t="s">
        <v>128</v>
      </c>
    </row>
    <row r="384" spans="2:51" s="12" customFormat="1">
      <c r="B384" s="162"/>
      <c r="D384" s="152" t="s">
        <v>142</v>
      </c>
      <c r="E384" s="163" t="s">
        <v>3</v>
      </c>
      <c r="F384" s="164" t="s">
        <v>164</v>
      </c>
      <c r="H384" s="165">
        <v>6</v>
      </c>
      <c r="I384" s="166"/>
      <c r="L384" s="162"/>
      <c r="M384" s="167"/>
      <c r="N384" s="168"/>
      <c r="O384" s="168"/>
      <c r="P384" s="168"/>
      <c r="Q384" s="168"/>
      <c r="R384" s="168"/>
      <c r="S384" s="168"/>
      <c r="T384" s="169"/>
      <c r="AT384" s="163" t="s">
        <v>142</v>
      </c>
      <c r="AU384" s="163" t="s">
        <v>87</v>
      </c>
      <c r="AV384" s="12" t="s">
        <v>87</v>
      </c>
      <c r="AW384" s="12" t="s">
        <v>41</v>
      </c>
      <c r="AX384" s="12" t="s">
        <v>79</v>
      </c>
      <c r="AY384" s="163" t="s">
        <v>128</v>
      </c>
    </row>
    <row r="385" spans="2:65" s="11" customFormat="1">
      <c r="B385" s="155"/>
      <c r="D385" s="152" t="s">
        <v>142</v>
      </c>
      <c r="E385" s="156" t="s">
        <v>3</v>
      </c>
      <c r="F385" s="157" t="s">
        <v>657</v>
      </c>
      <c r="H385" s="156" t="s">
        <v>3</v>
      </c>
      <c r="I385" s="158"/>
      <c r="L385" s="155"/>
      <c r="M385" s="159"/>
      <c r="N385" s="160"/>
      <c r="O385" s="160"/>
      <c r="P385" s="160"/>
      <c r="Q385" s="160"/>
      <c r="R385" s="160"/>
      <c r="S385" s="160"/>
      <c r="T385" s="161"/>
      <c r="AT385" s="156" t="s">
        <v>142</v>
      </c>
      <c r="AU385" s="156" t="s">
        <v>87</v>
      </c>
      <c r="AV385" s="11" t="s">
        <v>22</v>
      </c>
      <c r="AW385" s="11" t="s">
        <v>41</v>
      </c>
      <c r="AX385" s="11" t="s">
        <v>79</v>
      </c>
      <c r="AY385" s="156" t="s">
        <v>128</v>
      </c>
    </row>
    <row r="386" spans="2:65" s="12" customFormat="1">
      <c r="B386" s="162"/>
      <c r="D386" s="152" t="s">
        <v>142</v>
      </c>
      <c r="E386" s="163" t="s">
        <v>3</v>
      </c>
      <c r="F386" s="164" t="s">
        <v>225</v>
      </c>
      <c r="H386" s="165">
        <v>11</v>
      </c>
      <c r="I386" s="166"/>
      <c r="L386" s="162"/>
      <c r="M386" s="167"/>
      <c r="N386" s="168"/>
      <c r="O386" s="168"/>
      <c r="P386" s="168"/>
      <c r="Q386" s="168"/>
      <c r="R386" s="168"/>
      <c r="S386" s="168"/>
      <c r="T386" s="169"/>
      <c r="AT386" s="163" t="s">
        <v>142</v>
      </c>
      <c r="AU386" s="163" t="s">
        <v>87</v>
      </c>
      <c r="AV386" s="12" t="s">
        <v>87</v>
      </c>
      <c r="AW386" s="12" t="s">
        <v>41</v>
      </c>
      <c r="AX386" s="12" t="s">
        <v>79</v>
      </c>
      <c r="AY386" s="163" t="s">
        <v>128</v>
      </c>
    </row>
    <row r="387" spans="2:65" s="11" customFormat="1">
      <c r="B387" s="155"/>
      <c r="D387" s="152" t="s">
        <v>142</v>
      </c>
      <c r="E387" s="156" t="s">
        <v>3</v>
      </c>
      <c r="F387" s="157" t="s">
        <v>690</v>
      </c>
      <c r="H387" s="156" t="s">
        <v>3</v>
      </c>
      <c r="I387" s="158"/>
      <c r="L387" s="155"/>
      <c r="M387" s="159"/>
      <c r="N387" s="160"/>
      <c r="O387" s="160"/>
      <c r="P387" s="160"/>
      <c r="Q387" s="160"/>
      <c r="R387" s="160"/>
      <c r="S387" s="160"/>
      <c r="T387" s="161"/>
      <c r="AT387" s="156" t="s">
        <v>142</v>
      </c>
      <c r="AU387" s="156" t="s">
        <v>87</v>
      </c>
      <c r="AV387" s="11" t="s">
        <v>22</v>
      </c>
      <c r="AW387" s="11" t="s">
        <v>41</v>
      </c>
      <c r="AX387" s="11" t="s">
        <v>79</v>
      </c>
      <c r="AY387" s="156" t="s">
        <v>128</v>
      </c>
    </row>
    <row r="388" spans="2:65" s="12" customFormat="1">
      <c r="B388" s="162"/>
      <c r="D388" s="152" t="s">
        <v>142</v>
      </c>
      <c r="E388" s="163" t="s">
        <v>3</v>
      </c>
      <c r="F388" s="164" t="s">
        <v>90</v>
      </c>
      <c r="H388" s="165">
        <v>3</v>
      </c>
      <c r="I388" s="166"/>
      <c r="L388" s="162"/>
      <c r="M388" s="167"/>
      <c r="N388" s="168"/>
      <c r="O388" s="168"/>
      <c r="P388" s="168"/>
      <c r="Q388" s="168"/>
      <c r="R388" s="168"/>
      <c r="S388" s="168"/>
      <c r="T388" s="169"/>
      <c r="AT388" s="163" t="s">
        <v>142</v>
      </c>
      <c r="AU388" s="163" t="s">
        <v>87</v>
      </c>
      <c r="AV388" s="12" t="s">
        <v>87</v>
      </c>
      <c r="AW388" s="12" t="s">
        <v>41</v>
      </c>
      <c r="AX388" s="12" t="s">
        <v>79</v>
      </c>
      <c r="AY388" s="163" t="s">
        <v>128</v>
      </c>
    </row>
    <row r="389" spans="2:65" s="13" customFormat="1">
      <c r="B389" s="170"/>
      <c r="D389" s="152" t="s">
        <v>142</v>
      </c>
      <c r="E389" s="171" t="s">
        <v>3</v>
      </c>
      <c r="F389" s="172" t="s">
        <v>145</v>
      </c>
      <c r="H389" s="173">
        <v>112</v>
      </c>
      <c r="I389" s="174"/>
      <c r="L389" s="170"/>
      <c r="M389" s="175"/>
      <c r="N389" s="176"/>
      <c r="O389" s="176"/>
      <c r="P389" s="176"/>
      <c r="Q389" s="176"/>
      <c r="R389" s="176"/>
      <c r="S389" s="176"/>
      <c r="T389" s="177"/>
      <c r="AT389" s="171" t="s">
        <v>142</v>
      </c>
      <c r="AU389" s="171" t="s">
        <v>87</v>
      </c>
      <c r="AV389" s="13" t="s">
        <v>93</v>
      </c>
      <c r="AW389" s="13" t="s">
        <v>41</v>
      </c>
      <c r="AX389" s="13" t="s">
        <v>22</v>
      </c>
      <c r="AY389" s="171" t="s">
        <v>128</v>
      </c>
    </row>
    <row r="390" spans="2:65" s="1" customFormat="1" ht="16.5" customHeight="1">
      <c r="B390" s="139"/>
      <c r="C390" s="140" t="s">
        <v>307</v>
      </c>
      <c r="D390" s="140" t="s">
        <v>131</v>
      </c>
      <c r="E390" s="141" t="s">
        <v>232</v>
      </c>
      <c r="F390" s="142" t="s">
        <v>233</v>
      </c>
      <c r="G390" s="143" t="s">
        <v>228</v>
      </c>
      <c r="H390" s="144">
        <v>61</v>
      </c>
      <c r="I390" s="145"/>
      <c r="J390" s="146">
        <f>ROUND(I390*H390,2)</f>
        <v>0</v>
      </c>
      <c r="K390" s="142" t="s">
        <v>3</v>
      </c>
      <c r="L390" s="31"/>
      <c r="M390" s="147" t="s">
        <v>3</v>
      </c>
      <c r="N390" s="148" t="s">
        <v>50</v>
      </c>
      <c r="O390" s="50"/>
      <c r="P390" s="149">
        <f>O390*H390</f>
        <v>0</v>
      </c>
      <c r="Q390" s="149">
        <v>1.0000000000000001E-5</v>
      </c>
      <c r="R390" s="149">
        <f>Q390*H390</f>
        <v>6.1000000000000008E-4</v>
      </c>
      <c r="S390" s="149">
        <v>0</v>
      </c>
      <c r="T390" s="150">
        <f>S390*H390</f>
        <v>0</v>
      </c>
      <c r="AR390" s="17" t="s">
        <v>168</v>
      </c>
      <c r="AT390" s="17" t="s">
        <v>131</v>
      </c>
      <c r="AU390" s="17" t="s">
        <v>87</v>
      </c>
      <c r="AY390" s="17" t="s">
        <v>128</v>
      </c>
      <c r="BE390" s="151">
        <f>IF(N390="základní",J390,0)</f>
        <v>0</v>
      </c>
      <c r="BF390" s="151">
        <f>IF(N390="snížená",J390,0)</f>
        <v>0</v>
      </c>
      <c r="BG390" s="151">
        <f>IF(N390="zákl. přenesená",J390,0)</f>
        <v>0</v>
      </c>
      <c r="BH390" s="151">
        <f>IF(N390="sníž. přenesená",J390,0)</f>
        <v>0</v>
      </c>
      <c r="BI390" s="151">
        <f>IF(N390="nulová",J390,0)</f>
        <v>0</v>
      </c>
      <c r="BJ390" s="17" t="s">
        <v>22</v>
      </c>
      <c r="BK390" s="151">
        <f>ROUND(I390*H390,2)</f>
        <v>0</v>
      </c>
      <c r="BL390" s="17" t="s">
        <v>168</v>
      </c>
      <c r="BM390" s="17" t="s">
        <v>711</v>
      </c>
    </row>
    <row r="391" spans="2:65" s="11" customFormat="1">
      <c r="B391" s="155"/>
      <c r="D391" s="152" t="s">
        <v>142</v>
      </c>
      <c r="E391" s="156" t="s">
        <v>3</v>
      </c>
      <c r="F391" s="157" t="s">
        <v>642</v>
      </c>
      <c r="H391" s="156" t="s">
        <v>3</v>
      </c>
      <c r="I391" s="158"/>
      <c r="L391" s="155"/>
      <c r="M391" s="159"/>
      <c r="N391" s="160"/>
      <c r="O391" s="160"/>
      <c r="P391" s="160"/>
      <c r="Q391" s="160"/>
      <c r="R391" s="160"/>
      <c r="S391" s="160"/>
      <c r="T391" s="161"/>
      <c r="AT391" s="156" t="s">
        <v>142</v>
      </c>
      <c r="AU391" s="156" t="s">
        <v>87</v>
      </c>
      <c r="AV391" s="11" t="s">
        <v>22</v>
      </c>
      <c r="AW391" s="11" t="s">
        <v>41</v>
      </c>
      <c r="AX391" s="11" t="s">
        <v>79</v>
      </c>
      <c r="AY391" s="156" t="s">
        <v>128</v>
      </c>
    </row>
    <row r="392" spans="2:65" s="11" customFormat="1">
      <c r="B392" s="155"/>
      <c r="D392" s="152" t="s">
        <v>142</v>
      </c>
      <c r="E392" s="156" t="s">
        <v>3</v>
      </c>
      <c r="F392" s="157" t="s">
        <v>643</v>
      </c>
      <c r="H392" s="156" t="s">
        <v>3</v>
      </c>
      <c r="I392" s="158"/>
      <c r="L392" s="155"/>
      <c r="M392" s="159"/>
      <c r="N392" s="160"/>
      <c r="O392" s="160"/>
      <c r="P392" s="160"/>
      <c r="Q392" s="160"/>
      <c r="R392" s="160"/>
      <c r="S392" s="160"/>
      <c r="T392" s="161"/>
      <c r="AT392" s="156" t="s">
        <v>142</v>
      </c>
      <c r="AU392" s="156" t="s">
        <v>87</v>
      </c>
      <c r="AV392" s="11" t="s">
        <v>22</v>
      </c>
      <c r="AW392" s="11" t="s">
        <v>41</v>
      </c>
      <c r="AX392" s="11" t="s">
        <v>79</v>
      </c>
      <c r="AY392" s="156" t="s">
        <v>128</v>
      </c>
    </row>
    <row r="393" spans="2:65" s="12" customFormat="1">
      <c r="B393" s="162"/>
      <c r="D393" s="152" t="s">
        <v>142</v>
      </c>
      <c r="E393" s="163" t="s">
        <v>3</v>
      </c>
      <c r="F393" s="164" t="s">
        <v>27</v>
      </c>
      <c r="H393" s="165">
        <v>10</v>
      </c>
      <c r="I393" s="166"/>
      <c r="L393" s="162"/>
      <c r="M393" s="167"/>
      <c r="N393" s="168"/>
      <c r="O393" s="168"/>
      <c r="P393" s="168"/>
      <c r="Q393" s="168"/>
      <c r="R393" s="168"/>
      <c r="S393" s="168"/>
      <c r="T393" s="169"/>
      <c r="AT393" s="163" t="s">
        <v>142</v>
      </c>
      <c r="AU393" s="163" t="s">
        <v>87</v>
      </c>
      <c r="AV393" s="12" t="s">
        <v>87</v>
      </c>
      <c r="AW393" s="12" t="s">
        <v>41</v>
      </c>
      <c r="AX393" s="12" t="s">
        <v>79</v>
      </c>
      <c r="AY393" s="163" t="s">
        <v>128</v>
      </c>
    </row>
    <row r="394" spans="2:65" s="11" customFormat="1">
      <c r="B394" s="155"/>
      <c r="D394" s="152" t="s">
        <v>142</v>
      </c>
      <c r="E394" s="156" t="s">
        <v>3</v>
      </c>
      <c r="F394" s="157" t="s">
        <v>645</v>
      </c>
      <c r="H394" s="156" t="s">
        <v>3</v>
      </c>
      <c r="I394" s="158"/>
      <c r="L394" s="155"/>
      <c r="M394" s="159"/>
      <c r="N394" s="160"/>
      <c r="O394" s="160"/>
      <c r="P394" s="160"/>
      <c r="Q394" s="160"/>
      <c r="R394" s="160"/>
      <c r="S394" s="160"/>
      <c r="T394" s="161"/>
      <c r="AT394" s="156" t="s">
        <v>142</v>
      </c>
      <c r="AU394" s="156" t="s">
        <v>87</v>
      </c>
      <c r="AV394" s="11" t="s">
        <v>22</v>
      </c>
      <c r="AW394" s="11" t="s">
        <v>41</v>
      </c>
      <c r="AX394" s="11" t="s">
        <v>79</v>
      </c>
      <c r="AY394" s="156" t="s">
        <v>128</v>
      </c>
    </row>
    <row r="395" spans="2:65" s="12" customFormat="1">
      <c r="B395" s="162"/>
      <c r="D395" s="152" t="s">
        <v>142</v>
      </c>
      <c r="E395" s="163" t="s">
        <v>3</v>
      </c>
      <c r="F395" s="164" t="s">
        <v>164</v>
      </c>
      <c r="H395" s="165">
        <v>6</v>
      </c>
      <c r="I395" s="166"/>
      <c r="L395" s="162"/>
      <c r="M395" s="167"/>
      <c r="N395" s="168"/>
      <c r="O395" s="168"/>
      <c r="P395" s="168"/>
      <c r="Q395" s="168"/>
      <c r="R395" s="168"/>
      <c r="S395" s="168"/>
      <c r="T395" s="169"/>
      <c r="AT395" s="163" t="s">
        <v>142</v>
      </c>
      <c r="AU395" s="163" t="s">
        <v>87</v>
      </c>
      <c r="AV395" s="12" t="s">
        <v>87</v>
      </c>
      <c r="AW395" s="12" t="s">
        <v>41</v>
      </c>
      <c r="AX395" s="12" t="s">
        <v>79</v>
      </c>
      <c r="AY395" s="163" t="s">
        <v>128</v>
      </c>
    </row>
    <row r="396" spans="2:65" s="11" customFormat="1">
      <c r="B396" s="155"/>
      <c r="D396" s="152" t="s">
        <v>142</v>
      </c>
      <c r="E396" s="156" t="s">
        <v>3</v>
      </c>
      <c r="F396" s="157" t="s">
        <v>647</v>
      </c>
      <c r="H396" s="156" t="s">
        <v>3</v>
      </c>
      <c r="I396" s="158"/>
      <c r="L396" s="155"/>
      <c r="M396" s="159"/>
      <c r="N396" s="160"/>
      <c r="O396" s="160"/>
      <c r="P396" s="160"/>
      <c r="Q396" s="160"/>
      <c r="R396" s="160"/>
      <c r="S396" s="160"/>
      <c r="T396" s="161"/>
      <c r="AT396" s="156" t="s">
        <v>142</v>
      </c>
      <c r="AU396" s="156" t="s">
        <v>87</v>
      </c>
      <c r="AV396" s="11" t="s">
        <v>22</v>
      </c>
      <c r="AW396" s="11" t="s">
        <v>41</v>
      </c>
      <c r="AX396" s="11" t="s">
        <v>79</v>
      </c>
      <c r="AY396" s="156" t="s">
        <v>128</v>
      </c>
    </row>
    <row r="397" spans="2:65" s="12" customFormat="1">
      <c r="B397" s="162"/>
      <c r="D397" s="152" t="s">
        <v>142</v>
      </c>
      <c r="E397" s="163" t="s">
        <v>3</v>
      </c>
      <c r="F397" s="164" t="s">
        <v>93</v>
      </c>
      <c r="H397" s="165">
        <v>4</v>
      </c>
      <c r="I397" s="166"/>
      <c r="L397" s="162"/>
      <c r="M397" s="167"/>
      <c r="N397" s="168"/>
      <c r="O397" s="168"/>
      <c r="P397" s="168"/>
      <c r="Q397" s="168"/>
      <c r="R397" s="168"/>
      <c r="S397" s="168"/>
      <c r="T397" s="169"/>
      <c r="AT397" s="163" t="s">
        <v>142</v>
      </c>
      <c r="AU397" s="163" t="s">
        <v>87</v>
      </c>
      <c r="AV397" s="12" t="s">
        <v>87</v>
      </c>
      <c r="AW397" s="12" t="s">
        <v>41</v>
      </c>
      <c r="AX397" s="12" t="s">
        <v>79</v>
      </c>
      <c r="AY397" s="163" t="s">
        <v>128</v>
      </c>
    </row>
    <row r="398" spans="2:65" s="11" customFormat="1">
      <c r="B398" s="155"/>
      <c r="D398" s="152" t="s">
        <v>142</v>
      </c>
      <c r="E398" s="156" t="s">
        <v>3</v>
      </c>
      <c r="F398" s="157" t="s">
        <v>684</v>
      </c>
      <c r="H398" s="156" t="s">
        <v>3</v>
      </c>
      <c r="I398" s="158"/>
      <c r="L398" s="155"/>
      <c r="M398" s="159"/>
      <c r="N398" s="160"/>
      <c r="O398" s="160"/>
      <c r="P398" s="160"/>
      <c r="Q398" s="160"/>
      <c r="R398" s="160"/>
      <c r="S398" s="160"/>
      <c r="T398" s="161"/>
      <c r="AT398" s="156" t="s">
        <v>142</v>
      </c>
      <c r="AU398" s="156" t="s">
        <v>87</v>
      </c>
      <c r="AV398" s="11" t="s">
        <v>22</v>
      </c>
      <c r="AW398" s="11" t="s">
        <v>41</v>
      </c>
      <c r="AX398" s="11" t="s">
        <v>79</v>
      </c>
      <c r="AY398" s="156" t="s">
        <v>128</v>
      </c>
    </row>
    <row r="399" spans="2:65" s="12" customFormat="1">
      <c r="B399" s="162"/>
      <c r="D399" s="152" t="s">
        <v>142</v>
      </c>
      <c r="E399" s="163" t="s">
        <v>3</v>
      </c>
      <c r="F399" s="164" t="s">
        <v>87</v>
      </c>
      <c r="H399" s="165">
        <v>2</v>
      </c>
      <c r="I399" s="166"/>
      <c r="L399" s="162"/>
      <c r="M399" s="167"/>
      <c r="N399" s="168"/>
      <c r="O399" s="168"/>
      <c r="P399" s="168"/>
      <c r="Q399" s="168"/>
      <c r="R399" s="168"/>
      <c r="S399" s="168"/>
      <c r="T399" s="169"/>
      <c r="AT399" s="163" t="s">
        <v>142</v>
      </c>
      <c r="AU399" s="163" t="s">
        <v>87</v>
      </c>
      <c r="AV399" s="12" t="s">
        <v>87</v>
      </c>
      <c r="AW399" s="12" t="s">
        <v>41</v>
      </c>
      <c r="AX399" s="12" t="s">
        <v>79</v>
      </c>
      <c r="AY399" s="163" t="s">
        <v>128</v>
      </c>
    </row>
    <row r="400" spans="2:65" s="11" customFormat="1">
      <c r="B400" s="155"/>
      <c r="D400" s="152" t="s">
        <v>142</v>
      </c>
      <c r="E400" s="156" t="s">
        <v>3</v>
      </c>
      <c r="F400" s="157" t="s">
        <v>648</v>
      </c>
      <c r="H400" s="156" t="s">
        <v>3</v>
      </c>
      <c r="I400" s="158"/>
      <c r="L400" s="155"/>
      <c r="M400" s="159"/>
      <c r="N400" s="160"/>
      <c r="O400" s="160"/>
      <c r="P400" s="160"/>
      <c r="Q400" s="160"/>
      <c r="R400" s="160"/>
      <c r="S400" s="160"/>
      <c r="T400" s="161"/>
      <c r="AT400" s="156" t="s">
        <v>142</v>
      </c>
      <c r="AU400" s="156" t="s">
        <v>87</v>
      </c>
      <c r="AV400" s="11" t="s">
        <v>22</v>
      </c>
      <c r="AW400" s="11" t="s">
        <v>41</v>
      </c>
      <c r="AX400" s="11" t="s">
        <v>79</v>
      </c>
      <c r="AY400" s="156" t="s">
        <v>128</v>
      </c>
    </row>
    <row r="401" spans="2:51" s="12" customFormat="1">
      <c r="B401" s="162"/>
      <c r="D401" s="152" t="s">
        <v>142</v>
      </c>
      <c r="E401" s="163" t="s">
        <v>3</v>
      </c>
      <c r="F401" s="164" t="s">
        <v>93</v>
      </c>
      <c r="H401" s="165">
        <v>4</v>
      </c>
      <c r="I401" s="166"/>
      <c r="L401" s="162"/>
      <c r="M401" s="167"/>
      <c r="N401" s="168"/>
      <c r="O401" s="168"/>
      <c r="P401" s="168"/>
      <c r="Q401" s="168"/>
      <c r="R401" s="168"/>
      <c r="S401" s="168"/>
      <c r="T401" s="169"/>
      <c r="AT401" s="163" t="s">
        <v>142</v>
      </c>
      <c r="AU401" s="163" t="s">
        <v>87</v>
      </c>
      <c r="AV401" s="12" t="s">
        <v>87</v>
      </c>
      <c r="AW401" s="12" t="s">
        <v>41</v>
      </c>
      <c r="AX401" s="12" t="s">
        <v>79</v>
      </c>
      <c r="AY401" s="163" t="s">
        <v>128</v>
      </c>
    </row>
    <row r="402" spans="2:51" s="11" customFormat="1">
      <c r="B402" s="155"/>
      <c r="D402" s="152" t="s">
        <v>142</v>
      </c>
      <c r="E402" s="156" t="s">
        <v>3</v>
      </c>
      <c r="F402" s="157" t="s">
        <v>649</v>
      </c>
      <c r="H402" s="156" t="s">
        <v>3</v>
      </c>
      <c r="I402" s="158"/>
      <c r="L402" s="155"/>
      <c r="M402" s="159"/>
      <c r="N402" s="160"/>
      <c r="O402" s="160"/>
      <c r="P402" s="160"/>
      <c r="Q402" s="160"/>
      <c r="R402" s="160"/>
      <c r="S402" s="160"/>
      <c r="T402" s="161"/>
      <c r="AT402" s="156" t="s">
        <v>142</v>
      </c>
      <c r="AU402" s="156" t="s">
        <v>87</v>
      </c>
      <c r="AV402" s="11" t="s">
        <v>22</v>
      </c>
      <c r="AW402" s="11" t="s">
        <v>41</v>
      </c>
      <c r="AX402" s="11" t="s">
        <v>79</v>
      </c>
      <c r="AY402" s="156" t="s">
        <v>128</v>
      </c>
    </row>
    <row r="403" spans="2:51" s="12" customFormat="1">
      <c r="B403" s="162"/>
      <c r="D403" s="152" t="s">
        <v>142</v>
      </c>
      <c r="E403" s="163" t="s">
        <v>3</v>
      </c>
      <c r="F403" s="164" t="s">
        <v>87</v>
      </c>
      <c r="H403" s="165">
        <v>2</v>
      </c>
      <c r="I403" s="166"/>
      <c r="L403" s="162"/>
      <c r="M403" s="167"/>
      <c r="N403" s="168"/>
      <c r="O403" s="168"/>
      <c r="P403" s="168"/>
      <c r="Q403" s="168"/>
      <c r="R403" s="168"/>
      <c r="S403" s="168"/>
      <c r="T403" s="169"/>
      <c r="AT403" s="163" t="s">
        <v>142</v>
      </c>
      <c r="AU403" s="163" t="s">
        <v>87</v>
      </c>
      <c r="AV403" s="12" t="s">
        <v>87</v>
      </c>
      <c r="AW403" s="12" t="s">
        <v>41</v>
      </c>
      <c r="AX403" s="12" t="s">
        <v>79</v>
      </c>
      <c r="AY403" s="163" t="s">
        <v>128</v>
      </c>
    </row>
    <row r="404" spans="2:51" s="11" customFormat="1">
      <c r="B404" s="155"/>
      <c r="D404" s="152" t="s">
        <v>142</v>
      </c>
      <c r="E404" s="156" t="s">
        <v>3</v>
      </c>
      <c r="F404" s="157" t="s">
        <v>650</v>
      </c>
      <c r="H404" s="156" t="s">
        <v>3</v>
      </c>
      <c r="I404" s="158"/>
      <c r="L404" s="155"/>
      <c r="M404" s="159"/>
      <c r="N404" s="160"/>
      <c r="O404" s="160"/>
      <c r="P404" s="160"/>
      <c r="Q404" s="160"/>
      <c r="R404" s="160"/>
      <c r="S404" s="160"/>
      <c r="T404" s="161"/>
      <c r="AT404" s="156" t="s">
        <v>142</v>
      </c>
      <c r="AU404" s="156" t="s">
        <v>87</v>
      </c>
      <c r="AV404" s="11" t="s">
        <v>22</v>
      </c>
      <c r="AW404" s="11" t="s">
        <v>41</v>
      </c>
      <c r="AX404" s="11" t="s">
        <v>79</v>
      </c>
      <c r="AY404" s="156" t="s">
        <v>128</v>
      </c>
    </row>
    <row r="405" spans="2:51" s="12" customFormat="1">
      <c r="B405" s="162"/>
      <c r="D405" s="152" t="s">
        <v>142</v>
      </c>
      <c r="E405" s="163" t="s">
        <v>3</v>
      </c>
      <c r="F405" s="164" t="s">
        <v>93</v>
      </c>
      <c r="H405" s="165">
        <v>4</v>
      </c>
      <c r="I405" s="166"/>
      <c r="L405" s="162"/>
      <c r="M405" s="167"/>
      <c r="N405" s="168"/>
      <c r="O405" s="168"/>
      <c r="P405" s="168"/>
      <c r="Q405" s="168"/>
      <c r="R405" s="168"/>
      <c r="S405" s="168"/>
      <c r="T405" s="169"/>
      <c r="AT405" s="163" t="s">
        <v>142</v>
      </c>
      <c r="AU405" s="163" t="s">
        <v>87</v>
      </c>
      <c r="AV405" s="12" t="s">
        <v>87</v>
      </c>
      <c r="AW405" s="12" t="s">
        <v>41</v>
      </c>
      <c r="AX405" s="12" t="s">
        <v>79</v>
      </c>
      <c r="AY405" s="163" t="s">
        <v>128</v>
      </c>
    </row>
    <row r="406" spans="2:51" s="11" customFormat="1">
      <c r="B406" s="155"/>
      <c r="D406" s="152" t="s">
        <v>142</v>
      </c>
      <c r="E406" s="156" t="s">
        <v>3</v>
      </c>
      <c r="F406" s="157" t="s">
        <v>651</v>
      </c>
      <c r="H406" s="156" t="s">
        <v>3</v>
      </c>
      <c r="I406" s="158"/>
      <c r="L406" s="155"/>
      <c r="M406" s="159"/>
      <c r="N406" s="160"/>
      <c r="O406" s="160"/>
      <c r="P406" s="160"/>
      <c r="Q406" s="160"/>
      <c r="R406" s="160"/>
      <c r="S406" s="160"/>
      <c r="T406" s="161"/>
      <c r="AT406" s="156" t="s">
        <v>142</v>
      </c>
      <c r="AU406" s="156" t="s">
        <v>87</v>
      </c>
      <c r="AV406" s="11" t="s">
        <v>22</v>
      </c>
      <c r="AW406" s="11" t="s">
        <v>41</v>
      </c>
      <c r="AX406" s="11" t="s">
        <v>79</v>
      </c>
      <c r="AY406" s="156" t="s">
        <v>128</v>
      </c>
    </row>
    <row r="407" spans="2:51" s="12" customFormat="1">
      <c r="B407" s="162"/>
      <c r="D407" s="152" t="s">
        <v>142</v>
      </c>
      <c r="E407" s="163" t="s">
        <v>3</v>
      </c>
      <c r="F407" s="164" t="s">
        <v>87</v>
      </c>
      <c r="H407" s="165">
        <v>2</v>
      </c>
      <c r="I407" s="166"/>
      <c r="L407" s="162"/>
      <c r="M407" s="167"/>
      <c r="N407" s="168"/>
      <c r="O407" s="168"/>
      <c r="P407" s="168"/>
      <c r="Q407" s="168"/>
      <c r="R407" s="168"/>
      <c r="S407" s="168"/>
      <c r="T407" s="169"/>
      <c r="AT407" s="163" t="s">
        <v>142</v>
      </c>
      <c r="AU407" s="163" t="s">
        <v>87</v>
      </c>
      <c r="AV407" s="12" t="s">
        <v>87</v>
      </c>
      <c r="AW407" s="12" t="s">
        <v>41</v>
      </c>
      <c r="AX407" s="12" t="s">
        <v>79</v>
      </c>
      <c r="AY407" s="163" t="s">
        <v>128</v>
      </c>
    </row>
    <row r="408" spans="2:51" s="11" customFormat="1">
      <c r="B408" s="155"/>
      <c r="D408" s="152" t="s">
        <v>142</v>
      </c>
      <c r="E408" s="156" t="s">
        <v>3</v>
      </c>
      <c r="F408" s="157" t="s">
        <v>652</v>
      </c>
      <c r="H408" s="156" t="s">
        <v>3</v>
      </c>
      <c r="I408" s="158"/>
      <c r="L408" s="155"/>
      <c r="M408" s="159"/>
      <c r="N408" s="160"/>
      <c r="O408" s="160"/>
      <c r="P408" s="160"/>
      <c r="Q408" s="160"/>
      <c r="R408" s="160"/>
      <c r="S408" s="160"/>
      <c r="T408" s="161"/>
      <c r="AT408" s="156" t="s">
        <v>142</v>
      </c>
      <c r="AU408" s="156" t="s">
        <v>87</v>
      </c>
      <c r="AV408" s="11" t="s">
        <v>22</v>
      </c>
      <c r="AW408" s="11" t="s">
        <v>41</v>
      </c>
      <c r="AX408" s="11" t="s">
        <v>79</v>
      </c>
      <c r="AY408" s="156" t="s">
        <v>128</v>
      </c>
    </row>
    <row r="409" spans="2:51" s="12" customFormat="1">
      <c r="B409" s="162"/>
      <c r="D409" s="152" t="s">
        <v>142</v>
      </c>
      <c r="E409" s="163" t="s">
        <v>3</v>
      </c>
      <c r="F409" s="164" t="s">
        <v>205</v>
      </c>
      <c r="H409" s="165">
        <v>8</v>
      </c>
      <c r="I409" s="166"/>
      <c r="L409" s="162"/>
      <c r="M409" s="167"/>
      <c r="N409" s="168"/>
      <c r="O409" s="168"/>
      <c r="P409" s="168"/>
      <c r="Q409" s="168"/>
      <c r="R409" s="168"/>
      <c r="S409" s="168"/>
      <c r="T409" s="169"/>
      <c r="AT409" s="163" t="s">
        <v>142</v>
      </c>
      <c r="AU409" s="163" t="s">
        <v>87</v>
      </c>
      <c r="AV409" s="12" t="s">
        <v>87</v>
      </c>
      <c r="AW409" s="12" t="s">
        <v>41</v>
      </c>
      <c r="AX409" s="12" t="s">
        <v>79</v>
      </c>
      <c r="AY409" s="163" t="s">
        <v>128</v>
      </c>
    </row>
    <row r="410" spans="2:51" s="11" customFormat="1">
      <c r="B410" s="155"/>
      <c r="D410" s="152" t="s">
        <v>142</v>
      </c>
      <c r="E410" s="156" t="s">
        <v>3</v>
      </c>
      <c r="F410" s="157" t="s">
        <v>653</v>
      </c>
      <c r="H410" s="156" t="s">
        <v>3</v>
      </c>
      <c r="I410" s="158"/>
      <c r="L410" s="155"/>
      <c r="M410" s="159"/>
      <c r="N410" s="160"/>
      <c r="O410" s="160"/>
      <c r="P410" s="160"/>
      <c r="Q410" s="160"/>
      <c r="R410" s="160"/>
      <c r="S410" s="160"/>
      <c r="T410" s="161"/>
      <c r="AT410" s="156" t="s">
        <v>142</v>
      </c>
      <c r="AU410" s="156" t="s">
        <v>87</v>
      </c>
      <c r="AV410" s="11" t="s">
        <v>22</v>
      </c>
      <c r="AW410" s="11" t="s">
        <v>41</v>
      </c>
      <c r="AX410" s="11" t="s">
        <v>79</v>
      </c>
      <c r="AY410" s="156" t="s">
        <v>128</v>
      </c>
    </row>
    <row r="411" spans="2:51" s="12" customFormat="1">
      <c r="B411" s="162"/>
      <c r="D411" s="152" t="s">
        <v>142</v>
      </c>
      <c r="E411" s="163" t="s">
        <v>3</v>
      </c>
      <c r="F411" s="164" t="s">
        <v>93</v>
      </c>
      <c r="H411" s="165">
        <v>4</v>
      </c>
      <c r="I411" s="166"/>
      <c r="L411" s="162"/>
      <c r="M411" s="167"/>
      <c r="N411" s="168"/>
      <c r="O411" s="168"/>
      <c r="P411" s="168"/>
      <c r="Q411" s="168"/>
      <c r="R411" s="168"/>
      <c r="S411" s="168"/>
      <c r="T411" s="169"/>
      <c r="AT411" s="163" t="s">
        <v>142</v>
      </c>
      <c r="AU411" s="163" t="s">
        <v>87</v>
      </c>
      <c r="AV411" s="12" t="s">
        <v>87</v>
      </c>
      <c r="AW411" s="12" t="s">
        <v>41</v>
      </c>
      <c r="AX411" s="12" t="s">
        <v>79</v>
      </c>
      <c r="AY411" s="163" t="s">
        <v>128</v>
      </c>
    </row>
    <row r="412" spans="2:51" s="11" customFormat="1">
      <c r="B412" s="155"/>
      <c r="D412" s="152" t="s">
        <v>142</v>
      </c>
      <c r="E412" s="156" t="s">
        <v>3</v>
      </c>
      <c r="F412" s="157" t="s">
        <v>654</v>
      </c>
      <c r="H412" s="156" t="s">
        <v>3</v>
      </c>
      <c r="I412" s="158"/>
      <c r="L412" s="155"/>
      <c r="M412" s="159"/>
      <c r="N412" s="160"/>
      <c r="O412" s="160"/>
      <c r="P412" s="160"/>
      <c r="Q412" s="160"/>
      <c r="R412" s="160"/>
      <c r="S412" s="160"/>
      <c r="T412" s="161"/>
      <c r="AT412" s="156" t="s">
        <v>142</v>
      </c>
      <c r="AU412" s="156" t="s">
        <v>87</v>
      </c>
      <c r="AV412" s="11" t="s">
        <v>22</v>
      </c>
      <c r="AW412" s="11" t="s">
        <v>41</v>
      </c>
      <c r="AX412" s="11" t="s">
        <v>79</v>
      </c>
      <c r="AY412" s="156" t="s">
        <v>128</v>
      </c>
    </row>
    <row r="413" spans="2:51" s="12" customFormat="1">
      <c r="B413" s="162"/>
      <c r="D413" s="152" t="s">
        <v>142</v>
      </c>
      <c r="E413" s="163" t="s">
        <v>3</v>
      </c>
      <c r="F413" s="164" t="s">
        <v>87</v>
      </c>
      <c r="H413" s="165">
        <v>2</v>
      </c>
      <c r="I413" s="166"/>
      <c r="L413" s="162"/>
      <c r="M413" s="167"/>
      <c r="N413" s="168"/>
      <c r="O413" s="168"/>
      <c r="P413" s="168"/>
      <c r="Q413" s="168"/>
      <c r="R413" s="168"/>
      <c r="S413" s="168"/>
      <c r="T413" s="169"/>
      <c r="AT413" s="163" t="s">
        <v>142</v>
      </c>
      <c r="AU413" s="163" t="s">
        <v>87</v>
      </c>
      <c r="AV413" s="12" t="s">
        <v>87</v>
      </c>
      <c r="AW413" s="12" t="s">
        <v>41</v>
      </c>
      <c r="AX413" s="12" t="s">
        <v>79</v>
      </c>
      <c r="AY413" s="163" t="s">
        <v>128</v>
      </c>
    </row>
    <row r="414" spans="2:51" s="11" customFormat="1">
      <c r="B414" s="155"/>
      <c r="D414" s="152" t="s">
        <v>142</v>
      </c>
      <c r="E414" s="156" t="s">
        <v>3</v>
      </c>
      <c r="F414" s="157" t="s">
        <v>655</v>
      </c>
      <c r="H414" s="156" t="s">
        <v>3</v>
      </c>
      <c r="I414" s="158"/>
      <c r="L414" s="155"/>
      <c r="M414" s="159"/>
      <c r="N414" s="160"/>
      <c r="O414" s="160"/>
      <c r="P414" s="160"/>
      <c r="Q414" s="160"/>
      <c r="R414" s="160"/>
      <c r="S414" s="160"/>
      <c r="T414" s="161"/>
      <c r="AT414" s="156" t="s">
        <v>142</v>
      </c>
      <c r="AU414" s="156" t="s">
        <v>87</v>
      </c>
      <c r="AV414" s="11" t="s">
        <v>22</v>
      </c>
      <c r="AW414" s="11" t="s">
        <v>41</v>
      </c>
      <c r="AX414" s="11" t="s">
        <v>79</v>
      </c>
      <c r="AY414" s="156" t="s">
        <v>128</v>
      </c>
    </row>
    <row r="415" spans="2:51" s="12" customFormat="1">
      <c r="B415" s="162"/>
      <c r="D415" s="152" t="s">
        <v>142</v>
      </c>
      <c r="E415" s="163" t="s">
        <v>3</v>
      </c>
      <c r="F415" s="164" t="s">
        <v>87</v>
      </c>
      <c r="H415" s="165">
        <v>2</v>
      </c>
      <c r="I415" s="166"/>
      <c r="L415" s="162"/>
      <c r="M415" s="167"/>
      <c r="N415" s="168"/>
      <c r="O415" s="168"/>
      <c r="P415" s="168"/>
      <c r="Q415" s="168"/>
      <c r="R415" s="168"/>
      <c r="S415" s="168"/>
      <c r="T415" s="169"/>
      <c r="AT415" s="163" t="s">
        <v>142</v>
      </c>
      <c r="AU415" s="163" t="s">
        <v>87</v>
      </c>
      <c r="AV415" s="12" t="s">
        <v>87</v>
      </c>
      <c r="AW415" s="12" t="s">
        <v>41</v>
      </c>
      <c r="AX415" s="12" t="s">
        <v>79</v>
      </c>
      <c r="AY415" s="163" t="s">
        <v>128</v>
      </c>
    </row>
    <row r="416" spans="2:51" s="11" customFormat="1">
      <c r="B416" s="155"/>
      <c r="D416" s="152" t="s">
        <v>142</v>
      </c>
      <c r="E416" s="156" t="s">
        <v>3</v>
      </c>
      <c r="F416" s="157" t="s">
        <v>657</v>
      </c>
      <c r="H416" s="156" t="s">
        <v>3</v>
      </c>
      <c r="I416" s="158"/>
      <c r="L416" s="155"/>
      <c r="M416" s="159"/>
      <c r="N416" s="160"/>
      <c r="O416" s="160"/>
      <c r="P416" s="160"/>
      <c r="Q416" s="160"/>
      <c r="R416" s="160"/>
      <c r="S416" s="160"/>
      <c r="T416" s="161"/>
      <c r="AT416" s="156" t="s">
        <v>142</v>
      </c>
      <c r="AU416" s="156" t="s">
        <v>87</v>
      </c>
      <c r="AV416" s="11" t="s">
        <v>22</v>
      </c>
      <c r="AW416" s="11" t="s">
        <v>41</v>
      </c>
      <c r="AX416" s="11" t="s">
        <v>79</v>
      </c>
      <c r="AY416" s="156" t="s">
        <v>128</v>
      </c>
    </row>
    <row r="417" spans="2:65" s="12" customFormat="1">
      <c r="B417" s="162"/>
      <c r="D417" s="152" t="s">
        <v>142</v>
      </c>
      <c r="E417" s="163" t="s">
        <v>3</v>
      </c>
      <c r="F417" s="164" t="s">
        <v>211</v>
      </c>
      <c r="H417" s="165">
        <v>9</v>
      </c>
      <c r="I417" s="166"/>
      <c r="L417" s="162"/>
      <c r="M417" s="167"/>
      <c r="N417" s="168"/>
      <c r="O417" s="168"/>
      <c r="P417" s="168"/>
      <c r="Q417" s="168"/>
      <c r="R417" s="168"/>
      <c r="S417" s="168"/>
      <c r="T417" s="169"/>
      <c r="AT417" s="163" t="s">
        <v>142</v>
      </c>
      <c r="AU417" s="163" t="s">
        <v>87</v>
      </c>
      <c r="AV417" s="12" t="s">
        <v>87</v>
      </c>
      <c r="AW417" s="12" t="s">
        <v>41</v>
      </c>
      <c r="AX417" s="12" t="s">
        <v>79</v>
      </c>
      <c r="AY417" s="163" t="s">
        <v>128</v>
      </c>
    </row>
    <row r="418" spans="2:65" s="11" customFormat="1">
      <c r="B418" s="155"/>
      <c r="D418" s="152" t="s">
        <v>142</v>
      </c>
      <c r="E418" s="156" t="s">
        <v>3</v>
      </c>
      <c r="F418" s="157" t="s">
        <v>690</v>
      </c>
      <c r="H418" s="156" t="s">
        <v>3</v>
      </c>
      <c r="I418" s="158"/>
      <c r="L418" s="155"/>
      <c r="M418" s="159"/>
      <c r="N418" s="160"/>
      <c r="O418" s="160"/>
      <c r="P418" s="160"/>
      <c r="Q418" s="160"/>
      <c r="R418" s="160"/>
      <c r="S418" s="160"/>
      <c r="T418" s="161"/>
      <c r="AT418" s="156" t="s">
        <v>142</v>
      </c>
      <c r="AU418" s="156" t="s">
        <v>87</v>
      </c>
      <c r="AV418" s="11" t="s">
        <v>22</v>
      </c>
      <c r="AW418" s="11" t="s">
        <v>41</v>
      </c>
      <c r="AX418" s="11" t="s">
        <v>79</v>
      </c>
      <c r="AY418" s="156" t="s">
        <v>128</v>
      </c>
    </row>
    <row r="419" spans="2:65" s="12" customFormat="1">
      <c r="B419" s="162"/>
      <c r="D419" s="152" t="s">
        <v>142</v>
      </c>
      <c r="E419" s="163" t="s">
        <v>3</v>
      </c>
      <c r="F419" s="164" t="s">
        <v>87</v>
      </c>
      <c r="H419" s="165">
        <v>2</v>
      </c>
      <c r="I419" s="166"/>
      <c r="L419" s="162"/>
      <c r="M419" s="167"/>
      <c r="N419" s="168"/>
      <c r="O419" s="168"/>
      <c r="P419" s="168"/>
      <c r="Q419" s="168"/>
      <c r="R419" s="168"/>
      <c r="S419" s="168"/>
      <c r="T419" s="169"/>
      <c r="AT419" s="163" t="s">
        <v>142</v>
      </c>
      <c r="AU419" s="163" t="s">
        <v>87</v>
      </c>
      <c r="AV419" s="12" t="s">
        <v>87</v>
      </c>
      <c r="AW419" s="12" t="s">
        <v>41</v>
      </c>
      <c r="AX419" s="12" t="s">
        <v>79</v>
      </c>
      <c r="AY419" s="163" t="s">
        <v>128</v>
      </c>
    </row>
    <row r="420" spans="2:65" s="13" customFormat="1">
      <c r="B420" s="170"/>
      <c r="D420" s="152" t="s">
        <v>142</v>
      </c>
      <c r="E420" s="171" t="s">
        <v>3</v>
      </c>
      <c r="F420" s="172" t="s">
        <v>145</v>
      </c>
      <c r="H420" s="173">
        <v>61</v>
      </c>
      <c r="I420" s="174"/>
      <c r="L420" s="170"/>
      <c r="M420" s="175"/>
      <c r="N420" s="176"/>
      <c r="O420" s="176"/>
      <c r="P420" s="176"/>
      <c r="Q420" s="176"/>
      <c r="R420" s="176"/>
      <c r="S420" s="176"/>
      <c r="T420" s="177"/>
      <c r="AT420" s="171" t="s">
        <v>142</v>
      </c>
      <c r="AU420" s="171" t="s">
        <v>87</v>
      </c>
      <c r="AV420" s="13" t="s">
        <v>93</v>
      </c>
      <c r="AW420" s="13" t="s">
        <v>41</v>
      </c>
      <c r="AX420" s="13" t="s">
        <v>22</v>
      </c>
      <c r="AY420" s="171" t="s">
        <v>128</v>
      </c>
    </row>
    <row r="421" spans="2:65" s="1" customFormat="1" ht="16.5" customHeight="1">
      <c r="B421" s="139"/>
      <c r="C421" s="140" t="s">
        <v>8</v>
      </c>
      <c r="D421" s="140" t="s">
        <v>131</v>
      </c>
      <c r="E421" s="141" t="s">
        <v>235</v>
      </c>
      <c r="F421" s="142" t="s">
        <v>236</v>
      </c>
      <c r="G421" s="143" t="s">
        <v>237</v>
      </c>
      <c r="H421" s="144">
        <v>20.867999999999999</v>
      </c>
      <c r="I421" s="145"/>
      <c r="J421" s="146">
        <f>ROUND(I421*H421,2)</f>
        <v>0</v>
      </c>
      <c r="K421" s="142" t="s">
        <v>3</v>
      </c>
      <c r="L421" s="31"/>
      <c r="M421" s="147" t="s">
        <v>3</v>
      </c>
      <c r="N421" s="148" t="s">
        <v>50</v>
      </c>
      <c r="O421" s="50"/>
      <c r="P421" s="149">
        <f>O421*H421</f>
        <v>0</v>
      </c>
      <c r="Q421" s="149">
        <v>0</v>
      </c>
      <c r="R421" s="149">
        <f>Q421*H421</f>
        <v>0</v>
      </c>
      <c r="S421" s="149">
        <v>0</v>
      </c>
      <c r="T421" s="150">
        <f>S421*H421</f>
        <v>0</v>
      </c>
      <c r="AR421" s="17" t="s">
        <v>168</v>
      </c>
      <c r="AT421" s="17" t="s">
        <v>131</v>
      </c>
      <c r="AU421" s="17" t="s">
        <v>87</v>
      </c>
      <c r="AY421" s="17" t="s">
        <v>128</v>
      </c>
      <c r="BE421" s="151">
        <f>IF(N421="základní",J421,0)</f>
        <v>0</v>
      </c>
      <c r="BF421" s="151">
        <f>IF(N421="snížená",J421,0)</f>
        <v>0</v>
      </c>
      <c r="BG421" s="151">
        <f>IF(N421="zákl. přenesená",J421,0)</f>
        <v>0</v>
      </c>
      <c r="BH421" s="151">
        <f>IF(N421="sníž. přenesená",J421,0)</f>
        <v>0</v>
      </c>
      <c r="BI421" s="151">
        <f>IF(N421="nulová",J421,0)</f>
        <v>0</v>
      </c>
      <c r="BJ421" s="17" t="s">
        <v>22</v>
      </c>
      <c r="BK421" s="151">
        <f>ROUND(I421*H421,2)</f>
        <v>0</v>
      </c>
      <c r="BL421" s="17" t="s">
        <v>168</v>
      </c>
      <c r="BM421" s="17" t="s">
        <v>712</v>
      </c>
    </row>
    <row r="422" spans="2:65" s="11" customFormat="1">
      <c r="B422" s="155"/>
      <c r="D422" s="152" t="s">
        <v>142</v>
      </c>
      <c r="E422" s="156" t="s">
        <v>3</v>
      </c>
      <c r="F422" s="157" t="s">
        <v>239</v>
      </c>
      <c r="H422" s="156" t="s">
        <v>3</v>
      </c>
      <c r="I422" s="158"/>
      <c r="L422" s="155"/>
      <c r="M422" s="159"/>
      <c r="N422" s="160"/>
      <c r="O422" s="160"/>
      <c r="P422" s="160"/>
      <c r="Q422" s="160"/>
      <c r="R422" s="160"/>
      <c r="S422" s="160"/>
      <c r="T422" s="161"/>
      <c r="AT422" s="156" t="s">
        <v>142</v>
      </c>
      <c r="AU422" s="156" t="s">
        <v>87</v>
      </c>
      <c r="AV422" s="11" t="s">
        <v>22</v>
      </c>
      <c r="AW422" s="11" t="s">
        <v>41</v>
      </c>
      <c r="AX422" s="11" t="s">
        <v>79</v>
      </c>
      <c r="AY422" s="156" t="s">
        <v>128</v>
      </c>
    </row>
    <row r="423" spans="2:65" s="11" customFormat="1">
      <c r="B423" s="155"/>
      <c r="D423" s="152" t="s">
        <v>142</v>
      </c>
      <c r="E423" s="156" t="s">
        <v>3</v>
      </c>
      <c r="F423" s="157" t="s">
        <v>642</v>
      </c>
      <c r="H423" s="156" t="s">
        <v>3</v>
      </c>
      <c r="I423" s="158"/>
      <c r="L423" s="155"/>
      <c r="M423" s="159"/>
      <c r="N423" s="160"/>
      <c r="O423" s="160"/>
      <c r="P423" s="160"/>
      <c r="Q423" s="160"/>
      <c r="R423" s="160"/>
      <c r="S423" s="160"/>
      <c r="T423" s="161"/>
      <c r="AT423" s="156" t="s">
        <v>142</v>
      </c>
      <c r="AU423" s="156" t="s">
        <v>87</v>
      </c>
      <c r="AV423" s="11" t="s">
        <v>22</v>
      </c>
      <c r="AW423" s="11" t="s">
        <v>41</v>
      </c>
      <c r="AX423" s="11" t="s">
        <v>79</v>
      </c>
      <c r="AY423" s="156" t="s">
        <v>128</v>
      </c>
    </row>
    <row r="424" spans="2:65" s="11" customFormat="1">
      <c r="B424" s="155"/>
      <c r="D424" s="152" t="s">
        <v>142</v>
      </c>
      <c r="E424" s="156" t="s">
        <v>3</v>
      </c>
      <c r="F424" s="157" t="s">
        <v>643</v>
      </c>
      <c r="H424" s="156" t="s">
        <v>3</v>
      </c>
      <c r="I424" s="158"/>
      <c r="L424" s="155"/>
      <c r="M424" s="159"/>
      <c r="N424" s="160"/>
      <c r="O424" s="160"/>
      <c r="P424" s="160"/>
      <c r="Q424" s="160"/>
      <c r="R424" s="160"/>
      <c r="S424" s="160"/>
      <c r="T424" s="161"/>
      <c r="AT424" s="156" t="s">
        <v>142</v>
      </c>
      <c r="AU424" s="156" t="s">
        <v>87</v>
      </c>
      <c r="AV424" s="11" t="s">
        <v>22</v>
      </c>
      <c r="AW424" s="11" t="s">
        <v>41</v>
      </c>
      <c r="AX424" s="11" t="s">
        <v>79</v>
      </c>
      <c r="AY424" s="156" t="s">
        <v>128</v>
      </c>
    </row>
    <row r="425" spans="2:65" s="12" customFormat="1" ht="20.399999999999999">
      <c r="B425" s="162"/>
      <c r="D425" s="152" t="s">
        <v>142</v>
      </c>
      <c r="E425" s="163" t="s">
        <v>3</v>
      </c>
      <c r="F425" s="164" t="s">
        <v>713</v>
      </c>
      <c r="H425" s="165">
        <v>1.57</v>
      </c>
      <c r="I425" s="166"/>
      <c r="L425" s="162"/>
      <c r="M425" s="167"/>
      <c r="N425" s="168"/>
      <c r="O425" s="168"/>
      <c r="P425" s="168"/>
      <c r="Q425" s="168"/>
      <c r="R425" s="168"/>
      <c r="S425" s="168"/>
      <c r="T425" s="169"/>
      <c r="AT425" s="163" t="s">
        <v>142</v>
      </c>
      <c r="AU425" s="163" t="s">
        <v>87</v>
      </c>
      <c r="AV425" s="12" t="s">
        <v>87</v>
      </c>
      <c r="AW425" s="12" t="s">
        <v>41</v>
      </c>
      <c r="AX425" s="12" t="s">
        <v>79</v>
      </c>
      <c r="AY425" s="163" t="s">
        <v>128</v>
      </c>
    </row>
    <row r="426" spans="2:65" s="11" customFormat="1">
      <c r="B426" s="155"/>
      <c r="D426" s="152" t="s">
        <v>142</v>
      </c>
      <c r="E426" s="156" t="s">
        <v>3</v>
      </c>
      <c r="F426" s="157" t="s">
        <v>645</v>
      </c>
      <c r="H426" s="156" t="s">
        <v>3</v>
      </c>
      <c r="I426" s="158"/>
      <c r="L426" s="155"/>
      <c r="M426" s="159"/>
      <c r="N426" s="160"/>
      <c r="O426" s="160"/>
      <c r="P426" s="160"/>
      <c r="Q426" s="160"/>
      <c r="R426" s="160"/>
      <c r="S426" s="160"/>
      <c r="T426" s="161"/>
      <c r="AT426" s="156" t="s">
        <v>142</v>
      </c>
      <c r="AU426" s="156" t="s">
        <v>87</v>
      </c>
      <c r="AV426" s="11" t="s">
        <v>22</v>
      </c>
      <c r="AW426" s="11" t="s">
        <v>41</v>
      </c>
      <c r="AX426" s="11" t="s">
        <v>79</v>
      </c>
      <c r="AY426" s="156" t="s">
        <v>128</v>
      </c>
    </row>
    <row r="427" spans="2:65" s="12" customFormat="1">
      <c r="B427" s="162"/>
      <c r="D427" s="152" t="s">
        <v>142</v>
      </c>
      <c r="E427" s="163" t="s">
        <v>3</v>
      </c>
      <c r="F427" s="164" t="s">
        <v>714</v>
      </c>
      <c r="H427" s="165">
        <v>1.2</v>
      </c>
      <c r="I427" s="166"/>
      <c r="L427" s="162"/>
      <c r="M427" s="167"/>
      <c r="N427" s="168"/>
      <c r="O427" s="168"/>
      <c r="P427" s="168"/>
      <c r="Q427" s="168"/>
      <c r="R427" s="168"/>
      <c r="S427" s="168"/>
      <c r="T427" s="169"/>
      <c r="AT427" s="163" t="s">
        <v>142</v>
      </c>
      <c r="AU427" s="163" t="s">
        <v>87</v>
      </c>
      <c r="AV427" s="12" t="s">
        <v>87</v>
      </c>
      <c r="AW427" s="12" t="s">
        <v>41</v>
      </c>
      <c r="AX427" s="12" t="s">
        <v>79</v>
      </c>
      <c r="AY427" s="163" t="s">
        <v>128</v>
      </c>
    </row>
    <row r="428" spans="2:65" s="11" customFormat="1">
      <c r="B428" s="155"/>
      <c r="D428" s="152" t="s">
        <v>142</v>
      </c>
      <c r="E428" s="156" t="s">
        <v>3</v>
      </c>
      <c r="F428" s="157" t="s">
        <v>647</v>
      </c>
      <c r="H428" s="156" t="s">
        <v>3</v>
      </c>
      <c r="I428" s="158"/>
      <c r="L428" s="155"/>
      <c r="M428" s="159"/>
      <c r="N428" s="160"/>
      <c r="O428" s="160"/>
      <c r="P428" s="160"/>
      <c r="Q428" s="160"/>
      <c r="R428" s="160"/>
      <c r="S428" s="160"/>
      <c r="T428" s="161"/>
      <c r="AT428" s="156" t="s">
        <v>142</v>
      </c>
      <c r="AU428" s="156" t="s">
        <v>87</v>
      </c>
      <c r="AV428" s="11" t="s">
        <v>22</v>
      </c>
      <c r="AW428" s="11" t="s">
        <v>41</v>
      </c>
      <c r="AX428" s="11" t="s">
        <v>79</v>
      </c>
      <c r="AY428" s="156" t="s">
        <v>128</v>
      </c>
    </row>
    <row r="429" spans="2:65" s="12" customFormat="1">
      <c r="B429" s="162"/>
      <c r="D429" s="152" t="s">
        <v>142</v>
      </c>
      <c r="E429" s="163" t="s">
        <v>3</v>
      </c>
      <c r="F429" s="164" t="s">
        <v>715</v>
      </c>
      <c r="H429" s="165">
        <v>1.06</v>
      </c>
      <c r="I429" s="166"/>
      <c r="L429" s="162"/>
      <c r="M429" s="167"/>
      <c r="N429" s="168"/>
      <c r="O429" s="168"/>
      <c r="P429" s="168"/>
      <c r="Q429" s="168"/>
      <c r="R429" s="168"/>
      <c r="S429" s="168"/>
      <c r="T429" s="169"/>
      <c r="AT429" s="163" t="s">
        <v>142</v>
      </c>
      <c r="AU429" s="163" t="s">
        <v>87</v>
      </c>
      <c r="AV429" s="12" t="s">
        <v>87</v>
      </c>
      <c r="AW429" s="12" t="s">
        <v>41</v>
      </c>
      <c r="AX429" s="12" t="s">
        <v>79</v>
      </c>
      <c r="AY429" s="163" t="s">
        <v>128</v>
      </c>
    </row>
    <row r="430" spans="2:65" s="11" customFormat="1">
      <c r="B430" s="155"/>
      <c r="D430" s="152" t="s">
        <v>142</v>
      </c>
      <c r="E430" s="156" t="s">
        <v>3</v>
      </c>
      <c r="F430" s="157" t="s">
        <v>684</v>
      </c>
      <c r="H430" s="156" t="s">
        <v>3</v>
      </c>
      <c r="I430" s="158"/>
      <c r="L430" s="155"/>
      <c r="M430" s="159"/>
      <c r="N430" s="160"/>
      <c r="O430" s="160"/>
      <c r="P430" s="160"/>
      <c r="Q430" s="160"/>
      <c r="R430" s="160"/>
      <c r="S430" s="160"/>
      <c r="T430" s="161"/>
      <c r="AT430" s="156" t="s">
        <v>142</v>
      </c>
      <c r="AU430" s="156" t="s">
        <v>87</v>
      </c>
      <c r="AV430" s="11" t="s">
        <v>22</v>
      </c>
      <c r="AW430" s="11" t="s">
        <v>41</v>
      </c>
      <c r="AX430" s="11" t="s">
        <v>79</v>
      </c>
      <c r="AY430" s="156" t="s">
        <v>128</v>
      </c>
    </row>
    <row r="431" spans="2:65" s="12" customFormat="1">
      <c r="B431" s="162"/>
      <c r="D431" s="152" t="s">
        <v>142</v>
      </c>
      <c r="E431" s="163" t="s">
        <v>3</v>
      </c>
      <c r="F431" s="164" t="s">
        <v>716</v>
      </c>
      <c r="H431" s="165">
        <v>1.28</v>
      </c>
      <c r="I431" s="166"/>
      <c r="L431" s="162"/>
      <c r="M431" s="167"/>
      <c r="N431" s="168"/>
      <c r="O431" s="168"/>
      <c r="P431" s="168"/>
      <c r="Q431" s="168"/>
      <c r="R431" s="168"/>
      <c r="S431" s="168"/>
      <c r="T431" s="169"/>
      <c r="AT431" s="163" t="s">
        <v>142</v>
      </c>
      <c r="AU431" s="163" t="s">
        <v>87</v>
      </c>
      <c r="AV431" s="12" t="s">
        <v>87</v>
      </c>
      <c r="AW431" s="12" t="s">
        <v>41</v>
      </c>
      <c r="AX431" s="12" t="s">
        <v>79</v>
      </c>
      <c r="AY431" s="163" t="s">
        <v>128</v>
      </c>
    </row>
    <row r="432" spans="2:65" s="11" customFormat="1">
      <c r="B432" s="155"/>
      <c r="D432" s="152" t="s">
        <v>142</v>
      </c>
      <c r="E432" s="156" t="s">
        <v>3</v>
      </c>
      <c r="F432" s="157" t="s">
        <v>648</v>
      </c>
      <c r="H432" s="156" t="s">
        <v>3</v>
      </c>
      <c r="I432" s="158"/>
      <c r="L432" s="155"/>
      <c r="M432" s="159"/>
      <c r="N432" s="160"/>
      <c r="O432" s="160"/>
      <c r="P432" s="160"/>
      <c r="Q432" s="160"/>
      <c r="R432" s="160"/>
      <c r="S432" s="160"/>
      <c r="T432" s="161"/>
      <c r="AT432" s="156" t="s">
        <v>142</v>
      </c>
      <c r="AU432" s="156" t="s">
        <v>87</v>
      </c>
      <c r="AV432" s="11" t="s">
        <v>22</v>
      </c>
      <c r="AW432" s="11" t="s">
        <v>41</v>
      </c>
      <c r="AX432" s="11" t="s">
        <v>79</v>
      </c>
      <c r="AY432" s="156" t="s">
        <v>128</v>
      </c>
    </row>
    <row r="433" spans="2:51" s="12" customFormat="1">
      <c r="B433" s="162"/>
      <c r="D433" s="152" t="s">
        <v>142</v>
      </c>
      <c r="E433" s="163" t="s">
        <v>3</v>
      </c>
      <c r="F433" s="164" t="s">
        <v>717</v>
      </c>
      <c r="H433" s="165">
        <v>1.62</v>
      </c>
      <c r="I433" s="166"/>
      <c r="L433" s="162"/>
      <c r="M433" s="167"/>
      <c r="N433" s="168"/>
      <c r="O433" s="168"/>
      <c r="P433" s="168"/>
      <c r="Q433" s="168"/>
      <c r="R433" s="168"/>
      <c r="S433" s="168"/>
      <c r="T433" s="169"/>
      <c r="AT433" s="163" t="s">
        <v>142</v>
      </c>
      <c r="AU433" s="163" t="s">
        <v>87</v>
      </c>
      <c r="AV433" s="12" t="s">
        <v>87</v>
      </c>
      <c r="AW433" s="12" t="s">
        <v>41</v>
      </c>
      <c r="AX433" s="12" t="s">
        <v>79</v>
      </c>
      <c r="AY433" s="163" t="s">
        <v>128</v>
      </c>
    </row>
    <row r="434" spans="2:51" s="11" customFormat="1">
      <c r="B434" s="155"/>
      <c r="D434" s="152" t="s">
        <v>142</v>
      </c>
      <c r="E434" s="156" t="s">
        <v>3</v>
      </c>
      <c r="F434" s="157" t="s">
        <v>649</v>
      </c>
      <c r="H434" s="156" t="s">
        <v>3</v>
      </c>
      <c r="I434" s="158"/>
      <c r="L434" s="155"/>
      <c r="M434" s="159"/>
      <c r="N434" s="160"/>
      <c r="O434" s="160"/>
      <c r="P434" s="160"/>
      <c r="Q434" s="160"/>
      <c r="R434" s="160"/>
      <c r="S434" s="160"/>
      <c r="T434" s="161"/>
      <c r="AT434" s="156" t="s">
        <v>142</v>
      </c>
      <c r="AU434" s="156" t="s">
        <v>87</v>
      </c>
      <c r="AV434" s="11" t="s">
        <v>22</v>
      </c>
      <c r="AW434" s="11" t="s">
        <v>41</v>
      </c>
      <c r="AX434" s="11" t="s">
        <v>79</v>
      </c>
      <c r="AY434" s="156" t="s">
        <v>128</v>
      </c>
    </row>
    <row r="435" spans="2:51" s="12" customFormat="1">
      <c r="B435" s="162"/>
      <c r="D435" s="152" t="s">
        <v>142</v>
      </c>
      <c r="E435" s="163" t="s">
        <v>3</v>
      </c>
      <c r="F435" s="164" t="s">
        <v>718</v>
      </c>
      <c r="H435" s="165">
        <v>1.46</v>
      </c>
      <c r="I435" s="166"/>
      <c r="L435" s="162"/>
      <c r="M435" s="167"/>
      <c r="N435" s="168"/>
      <c r="O435" s="168"/>
      <c r="P435" s="168"/>
      <c r="Q435" s="168"/>
      <c r="R435" s="168"/>
      <c r="S435" s="168"/>
      <c r="T435" s="169"/>
      <c r="AT435" s="163" t="s">
        <v>142</v>
      </c>
      <c r="AU435" s="163" t="s">
        <v>87</v>
      </c>
      <c r="AV435" s="12" t="s">
        <v>87</v>
      </c>
      <c r="AW435" s="12" t="s">
        <v>41</v>
      </c>
      <c r="AX435" s="12" t="s">
        <v>79</v>
      </c>
      <c r="AY435" s="163" t="s">
        <v>128</v>
      </c>
    </row>
    <row r="436" spans="2:51" s="11" customFormat="1">
      <c r="B436" s="155"/>
      <c r="D436" s="152" t="s">
        <v>142</v>
      </c>
      <c r="E436" s="156" t="s">
        <v>3</v>
      </c>
      <c r="F436" s="157" t="s">
        <v>650</v>
      </c>
      <c r="H436" s="156" t="s">
        <v>3</v>
      </c>
      <c r="I436" s="158"/>
      <c r="L436" s="155"/>
      <c r="M436" s="159"/>
      <c r="N436" s="160"/>
      <c r="O436" s="160"/>
      <c r="P436" s="160"/>
      <c r="Q436" s="160"/>
      <c r="R436" s="160"/>
      <c r="S436" s="160"/>
      <c r="T436" s="161"/>
      <c r="AT436" s="156" t="s">
        <v>142</v>
      </c>
      <c r="AU436" s="156" t="s">
        <v>87</v>
      </c>
      <c r="AV436" s="11" t="s">
        <v>22</v>
      </c>
      <c r="AW436" s="11" t="s">
        <v>41</v>
      </c>
      <c r="AX436" s="11" t="s">
        <v>79</v>
      </c>
      <c r="AY436" s="156" t="s">
        <v>128</v>
      </c>
    </row>
    <row r="437" spans="2:51" s="12" customFormat="1">
      <c r="B437" s="162"/>
      <c r="D437" s="152" t="s">
        <v>142</v>
      </c>
      <c r="E437" s="163" t="s">
        <v>3</v>
      </c>
      <c r="F437" s="164" t="s">
        <v>719</v>
      </c>
      <c r="H437" s="165">
        <v>1.43</v>
      </c>
      <c r="I437" s="166"/>
      <c r="L437" s="162"/>
      <c r="M437" s="167"/>
      <c r="N437" s="168"/>
      <c r="O437" s="168"/>
      <c r="P437" s="168"/>
      <c r="Q437" s="168"/>
      <c r="R437" s="168"/>
      <c r="S437" s="168"/>
      <c r="T437" s="169"/>
      <c r="AT437" s="163" t="s">
        <v>142</v>
      </c>
      <c r="AU437" s="163" t="s">
        <v>87</v>
      </c>
      <c r="AV437" s="12" t="s">
        <v>87</v>
      </c>
      <c r="AW437" s="12" t="s">
        <v>41</v>
      </c>
      <c r="AX437" s="12" t="s">
        <v>79</v>
      </c>
      <c r="AY437" s="163" t="s">
        <v>128</v>
      </c>
    </row>
    <row r="438" spans="2:51" s="11" customFormat="1">
      <c r="B438" s="155"/>
      <c r="D438" s="152" t="s">
        <v>142</v>
      </c>
      <c r="E438" s="156" t="s">
        <v>3</v>
      </c>
      <c r="F438" s="157" t="s">
        <v>651</v>
      </c>
      <c r="H438" s="156" t="s">
        <v>3</v>
      </c>
      <c r="I438" s="158"/>
      <c r="L438" s="155"/>
      <c r="M438" s="159"/>
      <c r="N438" s="160"/>
      <c r="O438" s="160"/>
      <c r="P438" s="160"/>
      <c r="Q438" s="160"/>
      <c r="R438" s="160"/>
      <c r="S438" s="160"/>
      <c r="T438" s="161"/>
      <c r="AT438" s="156" t="s">
        <v>142</v>
      </c>
      <c r="AU438" s="156" t="s">
        <v>87</v>
      </c>
      <c r="AV438" s="11" t="s">
        <v>22</v>
      </c>
      <c r="AW438" s="11" t="s">
        <v>41</v>
      </c>
      <c r="AX438" s="11" t="s">
        <v>79</v>
      </c>
      <c r="AY438" s="156" t="s">
        <v>128</v>
      </c>
    </row>
    <row r="439" spans="2:51" s="12" customFormat="1">
      <c r="B439" s="162"/>
      <c r="D439" s="152" t="s">
        <v>142</v>
      </c>
      <c r="E439" s="163" t="s">
        <v>3</v>
      </c>
      <c r="F439" s="164" t="s">
        <v>720</v>
      </c>
      <c r="H439" s="165">
        <v>1.405</v>
      </c>
      <c r="I439" s="166"/>
      <c r="L439" s="162"/>
      <c r="M439" s="167"/>
      <c r="N439" s="168"/>
      <c r="O439" s="168"/>
      <c r="P439" s="168"/>
      <c r="Q439" s="168"/>
      <c r="R439" s="168"/>
      <c r="S439" s="168"/>
      <c r="T439" s="169"/>
      <c r="AT439" s="163" t="s">
        <v>142</v>
      </c>
      <c r="AU439" s="163" t="s">
        <v>87</v>
      </c>
      <c r="AV439" s="12" t="s">
        <v>87</v>
      </c>
      <c r="AW439" s="12" t="s">
        <v>41</v>
      </c>
      <c r="AX439" s="12" t="s">
        <v>79</v>
      </c>
      <c r="AY439" s="163" t="s">
        <v>128</v>
      </c>
    </row>
    <row r="440" spans="2:51" s="11" customFormat="1">
      <c r="B440" s="155"/>
      <c r="D440" s="152" t="s">
        <v>142</v>
      </c>
      <c r="E440" s="156" t="s">
        <v>3</v>
      </c>
      <c r="F440" s="157" t="s">
        <v>652</v>
      </c>
      <c r="H440" s="156" t="s">
        <v>3</v>
      </c>
      <c r="I440" s="158"/>
      <c r="L440" s="155"/>
      <c r="M440" s="159"/>
      <c r="N440" s="160"/>
      <c r="O440" s="160"/>
      <c r="P440" s="160"/>
      <c r="Q440" s="160"/>
      <c r="R440" s="160"/>
      <c r="S440" s="160"/>
      <c r="T440" s="161"/>
      <c r="AT440" s="156" t="s">
        <v>142</v>
      </c>
      <c r="AU440" s="156" t="s">
        <v>87</v>
      </c>
      <c r="AV440" s="11" t="s">
        <v>22</v>
      </c>
      <c r="AW440" s="11" t="s">
        <v>41</v>
      </c>
      <c r="AX440" s="11" t="s">
        <v>79</v>
      </c>
      <c r="AY440" s="156" t="s">
        <v>128</v>
      </c>
    </row>
    <row r="441" spans="2:51" s="12" customFormat="1" ht="20.399999999999999">
      <c r="B441" s="162"/>
      <c r="D441" s="152" t="s">
        <v>142</v>
      </c>
      <c r="E441" s="163" t="s">
        <v>3</v>
      </c>
      <c r="F441" s="164" t="s">
        <v>721</v>
      </c>
      <c r="H441" s="165">
        <v>1.4530000000000001</v>
      </c>
      <c r="I441" s="166"/>
      <c r="L441" s="162"/>
      <c r="M441" s="167"/>
      <c r="N441" s="168"/>
      <c r="O441" s="168"/>
      <c r="P441" s="168"/>
      <c r="Q441" s="168"/>
      <c r="R441" s="168"/>
      <c r="S441" s="168"/>
      <c r="T441" s="169"/>
      <c r="AT441" s="163" t="s">
        <v>142</v>
      </c>
      <c r="AU441" s="163" t="s">
        <v>87</v>
      </c>
      <c r="AV441" s="12" t="s">
        <v>87</v>
      </c>
      <c r="AW441" s="12" t="s">
        <v>41</v>
      </c>
      <c r="AX441" s="12" t="s">
        <v>79</v>
      </c>
      <c r="AY441" s="163" t="s">
        <v>128</v>
      </c>
    </row>
    <row r="442" spans="2:51" s="11" customFormat="1">
      <c r="B442" s="155"/>
      <c r="D442" s="152" t="s">
        <v>142</v>
      </c>
      <c r="E442" s="156" t="s">
        <v>3</v>
      </c>
      <c r="F442" s="157" t="s">
        <v>653</v>
      </c>
      <c r="H442" s="156" t="s">
        <v>3</v>
      </c>
      <c r="I442" s="158"/>
      <c r="L442" s="155"/>
      <c r="M442" s="159"/>
      <c r="N442" s="160"/>
      <c r="O442" s="160"/>
      <c r="P442" s="160"/>
      <c r="Q442" s="160"/>
      <c r="R442" s="160"/>
      <c r="S442" s="160"/>
      <c r="T442" s="161"/>
      <c r="AT442" s="156" t="s">
        <v>142</v>
      </c>
      <c r="AU442" s="156" t="s">
        <v>87</v>
      </c>
      <c r="AV442" s="11" t="s">
        <v>22</v>
      </c>
      <c r="AW442" s="11" t="s">
        <v>41</v>
      </c>
      <c r="AX442" s="11" t="s">
        <v>79</v>
      </c>
      <c r="AY442" s="156" t="s">
        <v>128</v>
      </c>
    </row>
    <row r="443" spans="2:51" s="12" customFormat="1">
      <c r="B443" s="162"/>
      <c r="D443" s="152" t="s">
        <v>142</v>
      </c>
      <c r="E443" s="163" t="s">
        <v>3</v>
      </c>
      <c r="F443" s="164" t="s">
        <v>722</v>
      </c>
      <c r="H443" s="165">
        <v>1.58</v>
      </c>
      <c r="I443" s="166"/>
      <c r="L443" s="162"/>
      <c r="M443" s="167"/>
      <c r="N443" s="168"/>
      <c r="O443" s="168"/>
      <c r="P443" s="168"/>
      <c r="Q443" s="168"/>
      <c r="R443" s="168"/>
      <c r="S443" s="168"/>
      <c r="T443" s="169"/>
      <c r="AT443" s="163" t="s">
        <v>142</v>
      </c>
      <c r="AU443" s="163" t="s">
        <v>87</v>
      </c>
      <c r="AV443" s="12" t="s">
        <v>87</v>
      </c>
      <c r="AW443" s="12" t="s">
        <v>41</v>
      </c>
      <c r="AX443" s="12" t="s">
        <v>79</v>
      </c>
      <c r="AY443" s="163" t="s">
        <v>128</v>
      </c>
    </row>
    <row r="444" spans="2:51" s="11" customFormat="1">
      <c r="B444" s="155"/>
      <c r="D444" s="152" t="s">
        <v>142</v>
      </c>
      <c r="E444" s="156" t="s">
        <v>3</v>
      </c>
      <c r="F444" s="157" t="s">
        <v>654</v>
      </c>
      <c r="H444" s="156" t="s">
        <v>3</v>
      </c>
      <c r="I444" s="158"/>
      <c r="L444" s="155"/>
      <c r="M444" s="159"/>
      <c r="N444" s="160"/>
      <c r="O444" s="160"/>
      <c r="P444" s="160"/>
      <c r="Q444" s="160"/>
      <c r="R444" s="160"/>
      <c r="S444" s="160"/>
      <c r="T444" s="161"/>
      <c r="AT444" s="156" t="s">
        <v>142</v>
      </c>
      <c r="AU444" s="156" t="s">
        <v>87</v>
      </c>
      <c r="AV444" s="11" t="s">
        <v>22</v>
      </c>
      <c r="AW444" s="11" t="s">
        <v>41</v>
      </c>
      <c r="AX444" s="11" t="s">
        <v>79</v>
      </c>
      <c r="AY444" s="156" t="s">
        <v>128</v>
      </c>
    </row>
    <row r="445" spans="2:51" s="12" customFormat="1">
      <c r="B445" s="162"/>
      <c r="D445" s="152" t="s">
        <v>142</v>
      </c>
      <c r="E445" s="163" t="s">
        <v>3</v>
      </c>
      <c r="F445" s="164" t="s">
        <v>723</v>
      </c>
      <c r="H445" s="165">
        <v>1.595</v>
      </c>
      <c r="I445" s="166"/>
      <c r="L445" s="162"/>
      <c r="M445" s="167"/>
      <c r="N445" s="168"/>
      <c r="O445" s="168"/>
      <c r="P445" s="168"/>
      <c r="Q445" s="168"/>
      <c r="R445" s="168"/>
      <c r="S445" s="168"/>
      <c r="T445" s="169"/>
      <c r="AT445" s="163" t="s">
        <v>142</v>
      </c>
      <c r="AU445" s="163" t="s">
        <v>87</v>
      </c>
      <c r="AV445" s="12" t="s">
        <v>87</v>
      </c>
      <c r="AW445" s="12" t="s">
        <v>41</v>
      </c>
      <c r="AX445" s="12" t="s">
        <v>79</v>
      </c>
      <c r="AY445" s="163" t="s">
        <v>128</v>
      </c>
    </row>
    <row r="446" spans="2:51" s="11" customFormat="1">
      <c r="B446" s="155"/>
      <c r="D446" s="152" t="s">
        <v>142</v>
      </c>
      <c r="E446" s="156" t="s">
        <v>3</v>
      </c>
      <c r="F446" s="157" t="s">
        <v>655</v>
      </c>
      <c r="H446" s="156" t="s">
        <v>3</v>
      </c>
      <c r="I446" s="158"/>
      <c r="L446" s="155"/>
      <c r="M446" s="159"/>
      <c r="N446" s="160"/>
      <c r="O446" s="160"/>
      <c r="P446" s="160"/>
      <c r="Q446" s="160"/>
      <c r="R446" s="160"/>
      <c r="S446" s="160"/>
      <c r="T446" s="161"/>
      <c r="AT446" s="156" t="s">
        <v>142</v>
      </c>
      <c r="AU446" s="156" t="s">
        <v>87</v>
      </c>
      <c r="AV446" s="11" t="s">
        <v>22</v>
      </c>
      <c r="AW446" s="11" t="s">
        <v>41</v>
      </c>
      <c r="AX446" s="11" t="s">
        <v>79</v>
      </c>
      <c r="AY446" s="156" t="s">
        <v>128</v>
      </c>
    </row>
    <row r="447" spans="2:51" s="12" customFormat="1">
      <c r="B447" s="162"/>
      <c r="D447" s="152" t="s">
        <v>142</v>
      </c>
      <c r="E447" s="163" t="s">
        <v>3</v>
      </c>
      <c r="F447" s="164" t="s">
        <v>724</v>
      </c>
      <c r="H447" s="165">
        <v>3.56</v>
      </c>
      <c r="I447" s="166"/>
      <c r="L447" s="162"/>
      <c r="M447" s="167"/>
      <c r="N447" s="168"/>
      <c r="O447" s="168"/>
      <c r="P447" s="168"/>
      <c r="Q447" s="168"/>
      <c r="R447" s="168"/>
      <c r="S447" s="168"/>
      <c r="T447" s="169"/>
      <c r="AT447" s="163" t="s">
        <v>142</v>
      </c>
      <c r="AU447" s="163" t="s">
        <v>87</v>
      </c>
      <c r="AV447" s="12" t="s">
        <v>87</v>
      </c>
      <c r="AW447" s="12" t="s">
        <v>41</v>
      </c>
      <c r="AX447" s="12" t="s">
        <v>79</v>
      </c>
      <c r="AY447" s="163" t="s">
        <v>128</v>
      </c>
    </row>
    <row r="448" spans="2:51" s="11" customFormat="1">
      <c r="B448" s="155"/>
      <c r="D448" s="152" t="s">
        <v>142</v>
      </c>
      <c r="E448" s="156" t="s">
        <v>3</v>
      </c>
      <c r="F448" s="157" t="s">
        <v>657</v>
      </c>
      <c r="H448" s="156" t="s">
        <v>3</v>
      </c>
      <c r="I448" s="158"/>
      <c r="L448" s="155"/>
      <c r="M448" s="159"/>
      <c r="N448" s="160"/>
      <c r="O448" s="160"/>
      <c r="P448" s="160"/>
      <c r="Q448" s="160"/>
      <c r="R448" s="160"/>
      <c r="S448" s="160"/>
      <c r="T448" s="161"/>
      <c r="AT448" s="156" t="s">
        <v>142</v>
      </c>
      <c r="AU448" s="156" t="s">
        <v>87</v>
      </c>
      <c r="AV448" s="11" t="s">
        <v>22</v>
      </c>
      <c r="AW448" s="11" t="s">
        <v>41</v>
      </c>
      <c r="AX448" s="11" t="s">
        <v>79</v>
      </c>
      <c r="AY448" s="156" t="s">
        <v>128</v>
      </c>
    </row>
    <row r="449" spans="2:65" s="12" customFormat="1" ht="20.399999999999999">
      <c r="B449" s="162"/>
      <c r="D449" s="152" t="s">
        <v>142</v>
      </c>
      <c r="E449" s="163" t="s">
        <v>3</v>
      </c>
      <c r="F449" s="164" t="s">
        <v>725</v>
      </c>
      <c r="H449" s="165">
        <v>1.345</v>
      </c>
      <c r="I449" s="166"/>
      <c r="L449" s="162"/>
      <c r="M449" s="167"/>
      <c r="N449" s="168"/>
      <c r="O449" s="168"/>
      <c r="P449" s="168"/>
      <c r="Q449" s="168"/>
      <c r="R449" s="168"/>
      <c r="S449" s="168"/>
      <c r="T449" s="169"/>
      <c r="AT449" s="163" t="s">
        <v>142</v>
      </c>
      <c r="AU449" s="163" t="s">
        <v>87</v>
      </c>
      <c r="AV449" s="12" t="s">
        <v>87</v>
      </c>
      <c r="AW449" s="12" t="s">
        <v>41</v>
      </c>
      <c r="AX449" s="12" t="s">
        <v>79</v>
      </c>
      <c r="AY449" s="163" t="s">
        <v>128</v>
      </c>
    </row>
    <row r="450" spans="2:65" s="11" customFormat="1">
      <c r="B450" s="155"/>
      <c r="D450" s="152" t="s">
        <v>142</v>
      </c>
      <c r="E450" s="156" t="s">
        <v>3</v>
      </c>
      <c r="F450" s="157" t="s">
        <v>690</v>
      </c>
      <c r="H450" s="156" t="s">
        <v>3</v>
      </c>
      <c r="I450" s="158"/>
      <c r="L450" s="155"/>
      <c r="M450" s="159"/>
      <c r="N450" s="160"/>
      <c r="O450" s="160"/>
      <c r="P450" s="160"/>
      <c r="Q450" s="160"/>
      <c r="R450" s="160"/>
      <c r="S450" s="160"/>
      <c r="T450" s="161"/>
      <c r="AT450" s="156" t="s">
        <v>142</v>
      </c>
      <c r="AU450" s="156" t="s">
        <v>87</v>
      </c>
      <c r="AV450" s="11" t="s">
        <v>22</v>
      </c>
      <c r="AW450" s="11" t="s">
        <v>41</v>
      </c>
      <c r="AX450" s="11" t="s">
        <v>79</v>
      </c>
      <c r="AY450" s="156" t="s">
        <v>128</v>
      </c>
    </row>
    <row r="451" spans="2:65" s="12" customFormat="1">
      <c r="B451" s="162"/>
      <c r="D451" s="152" t="s">
        <v>142</v>
      </c>
      <c r="E451" s="163" t="s">
        <v>3</v>
      </c>
      <c r="F451" s="164" t="s">
        <v>726</v>
      </c>
      <c r="H451" s="165">
        <v>0.31</v>
      </c>
      <c r="I451" s="166"/>
      <c r="L451" s="162"/>
      <c r="M451" s="167"/>
      <c r="N451" s="168"/>
      <c r="O451" s="168"/>
      <c r="P451" s="168"/>
      <c r="Q451" s="168"/>
      <c r="R451" s="168"/>
      <c r="S451" s="168"/>
      <c r="T451" s="169"/>
      <c r="AT451" s="163" t="s">
        <v>142</v>
      </c>
      <c r="AU451" s="163" t="s">
        <v>87</v>
      </c>
      <c r="AV451" s="12" t="s">
        <v>87</v>
      </c>
      <c r="AW451" s="12" t="s">
        <v>41</v>
      </c>
      <c r="AX451" s="12" t="s">
        <v>79</v>
      </c>
      <c r="AY451" s="163" t="s">
        <v>128</v>
      </c>
    </row>
    <row r="452" spans="2:65" s="13" customFormat="1">
      <c r="B452" s="170"/>
      <c r="D452" s="152" t="s">
        <v>142</v>
      </c>
      <c r="E452" s="171" t="s">
        <v>3</v>
      </c>
      <c r="F452" s="172" t="s">
        <v>145</v>
      </c>
      <c r="H452" s="173">
        <v>20.867999999999999</v>
      </c>
      <c r="I452" s="174"/>
      <c r="L452" s="170"/>
      <c r="M452" s="175"/>
      <c r="N452" s="176"/>
      <c r="O452" s="176"/>
      <c r="P452" s="176"/>
      <c r="Q452" s="176"/>
      <c r="R452" s="176"/>
      <c r="S452" s="176"/>
      <c r="T452" s="177"/>
      <c r="AT452" s="171" t="s">
        <v>142</v>
      </c>
      <c r="AU452" s="171" t="s">
        <v>87</v>
      </c>
      <c r="AV452" s="13" t="s">
        <v>93</v>
      </c>
      <c r="AW452" s="13" t="s">
        <v>41</v>
      </c>
      <c r="AX452" s="13" t="s">
        <v>22</v>
      </c>
      <c r="AY452" s="171" t="s">
        <v>128</v>
      </c>
    </row>
    <row r="453" spans="2:65" s="1" customFormat="1" ht="16.5" customHeight="1">
      <c r="B453" s="139"/>
      <c r="C453" s="140" t="s">
        <v>332</v>
      </c>
      <c r="D453" s="140" t="s">
        <v>131</v>
      </c>
      <c r="E453" s="141" t="s">
        <v>242</v>
      </c>
      <c r="F453" s="142" t="s">
        <v>243</v>
      </c>
      <c r="G453" s="143" t="s">
        <v>214</v>
      </c>
      <c r="H453" s="144">
        <v>208.67500000000001</v>
      </c>
      <c r="I453" s="145"/>
      <c r="J453" s="146">
        <f>ROUND(I453*H453,2)</f>
        <v>0</v>
      </c>
      <c r="K453" s="142" t="s">
        <v>3</v>
      </c>
      <c r="L453" s="31"/>
      <c r="M453" s="147" t="s">
        <v>3</v>
      </c>
      <c r="N453" s="148" t="s">
        <v>50</v>
      </c>
      <c r="O453" s="50"/>
      <c r="P453" s="149">
        <f>O453*H453</f>
        <v>0</v>
      </c>
      <c r="Q453" s="149">
        <v>0</v>
      </c>
      <c r="R453" s="149">
        <f>Q453*H453</f>
        <v>0</v>
      </c>
      <c r="S453" s="149">
        <v>0</v>
      </c>
      <c r="T453" s="150">
        <f>S453*H453</f>
        <v>0</v>
      </c>
      <c r="AR453" s="17" t="s">
        <v>168</v>
      </c>
      <c r="AT453" s="17" t="s">
        <v>131</v>
      </c>
      <c r="AU453" s="17" t="s">
        <v>87</v>
      </c>
      <c r="AY453" s="17" t="s">
        <v>128</v>
      </c>
      <c r="BE453" s="151">
        <f>IF(N453="základní",J453,0)</f>
        <v>0</v>
      </c>
      <c r="BF453" s="151">
        <f>IF(N453="snížená",J453,0)</f>
        <v>0</v>
      </c>
      <c r="BG453" s="151">
        <f>IF(N453="zákl. přenesená",J453,0)</f>
        <v>0</v>
      </c>
      <c r="BH453" s="151">
        <f>IF(N453="sníž. přenesená",J453,0)</f>
        <v>0</v>
      </c>
      <c r="BI453" s="151">
        <f>IF(N453="nulová",J453,0)</f>
        <v>0</v>
      </c>
      <c r="BJ453" s="17" t="s">
        <v>22</v>
      </c>
      <c r="BK453" s="151">
        <f>ROUND(I453*H453,2)</f>
        <v>0</v>
      </c>
      <c r="BL453" s="17" t="s">
        <v>168</v>
      </c>
      <c r="BM453" s="17" t="s">
        <v>727</v>
      </c>
    </row>
    <row r="454" spans="2:65" s="11" customFormat="1">
      <c r="B454" s="155"/>
      <c r="D454" s="152" t="s">
        <v>142</v>
      </c>
      <c r="E454" s="156" t="s">
        <v>3</v>
      </c>
      <c r="F454" s="157" t="s">
        <v>642</v>
      </c>
      <c r="H454" s="156" t="s">
        <v>3</v>
      </c>
      <c r="I454" s="158"/>
      <c r="L454" s="155"/>
      <c r="M454" s="159"/>
      <c r="N454" s="160"/>
      <c r="O454" s="160"/>
      <c r="P454" s="160"/>
      <c r="Q454" s="160"/>
      <c r="R454" s="160"/>
      <c r="S454" s="160"/>
      <c r="T454" s="161"/>
      <c r="AT454" s="156" t="s">
        <v>142</v>
      </c>
      <c r="AU454" s="156" t="s">
        <v>87</v>
      </c>
      <c r="AV454" s="11" t="s">
        <v>22</v>
      </c>
      <c r="AW454" s="11" t="s">
        <v>41</v>
      </c>
      <c r="AX454" s="11" t="s">
        <v>79</v>
      </c>
      <c r="AY454" s="156" t="s">
        <v>128</v>
      </c>
    </row>
    <row r="455" spans="2:65" s="11" customFormat="1">
      <c r="B455" s="155"/>
      <c r="D455" s="152" t="s">
        <v>142</v>
      </c>
      <c r="E455" s="156" t="s">
        <v>3</v>
      </c>
      <c r="F455" s="157" t="s">
        <v>643</v>
      </c>
      <c r="H455" s="156" t="s">
        <v>3</v>
      </c>
      <c r="I455" s="158"/>
      <c r="L455" s="155"/>
      <c r="M455" s="159"/>
      <c r="N455" s="160"/>
      <c r="O455" s="160"/>
      <c r="P455" s="160"/>
      <c r="Q455" s="160"/>
      <c r="R455" s="160"/>
      <c r="S455" s="160"/>
      <c r="T455" s="161"/>
      <c r="AT455" s="156" t="s">
        <v>142</v>
      </c>
      <c r="AU455" s="156" t="s">
        <v>87</v>
      </c>
      <c r="AV455" s="11" t="s">
        <v>22</v>
      </c>
      <c r="AW455" s="11" t="s">
        <v>41</v>
      </c>
      <c r="AX455" s="11" t="s">
        <v>79</v>
      </c>
      <c r="AY455" s="156" t="s">
        <v>128</v>
      </c>
    </row>
    <row r="456" spans="2:65" s="12" customFormat="1" ht="20.399999999999999">
      <c r="B456" s="162"/>
      <c r="D456" s="152" t="s">
        <v>142</v>
      </c>
      <c r="E456" s="163" t="s">
        <v>3</v>
      </c>
      <c r="F456" s="164" t="s">
        <v>694</v>
      </c>
      <c r="H456" s="165">
        <v>15.7</v>
      </c>
      <c r="I456" s="166"/>
      <c r="L456" s="162"/>
      <c r="M456" s="167"/>
      <c r="N456" s="168"/>
      <c r="O456" s="168"/>
      <c r="P456" s="168"/>
      <c r="Q456" s="168"/>
      <c r="R456" s="168"/>
      <c r="S456" s="168"/>
      <c r="T456" s="169"/>
      <c r="AT456" s="163" t="s">
        <v>142</v>
      </c>
      <c r="AU456" s="163" t="s">
        <v>87</v>
      </c>
      <c r="AV456" s="12" t="s">
        <v>87</v>
      </c>
      <c r="AW456" s="12" t="s">
        <v>41</v>
      </c>
      <c r="AX456" s="12" t="s">
        <v>79</v>
      </c>
      <c r="AY456" s="163" t="s">
        <v>128</v>
      </c>
    </row>
    <row r="457" spans="2:65" s="11" customFormat="1">
      <c r="B457" s="155"/>
      <c r="D457" s="152" t="s">
        <v>142</v>
      </c>
      <c r="E457" s="156" t="s">
        <v>3</v>
      </c>
      <c r="F457" s="157" t="s">
        <v>645</v>
      </c>
      <c r="H457" s="156" t="s">
        <v>3</v>
      </c>
      <c r="I457" s="158"/>
      <c r="L457" s="155"/>
      <c r="M457" s="159"/>
      <c r="N457" s="160"/>
      <c r="O457" s="160"/>
      <c r="P457" s="160"/>
      <c r="Q457" s="160"/>
      <c r="R457" s="160"/>
      <c r="S457" s="160"/>
      <c r="T457" s="161"/>
      <c r="AT457" s="156" t="s">
        <v>142</v>
      </c>
      <c r="AU457" s="156" t="s">
        <v>87</v>
      </c>
      <c r="AV457" s="11" t="s">
        <v>22</v>
      </c>
      <c r="AW457" s="11" t="s">
        <v>41</v>
      </c>
      <c r="AX457" s="11" t="s">
        <v>79</v>
      </c>
      <c r="AY457" s="156" t="s">
        <v>128</v>
      </c>
    </row>
    <row r="458" spans="2:65" s="12" customFormat="1">
      <c r="B458" s="162"/>
      <c r="D458" s="152" t="s">
        <v>142</v>
      </c>
      <c r="E458" s="163" t="s">
        <v>3</v>
      </c>
      <c r="F458" s="164" t="s">
        <v>695</v>
      </c>
      <c r="H458" s="165">
        <v>12</v>
      </c>
      <c r="I458" s="166"/>
      <c r="L458" s="162"/>
      <c r="M458" s="167"/>
      <c r="N458" s="168"/>
      <c r="O458" s="168"/>
      <c r="P458" s="168"/>
      <c r="Q458" s="168"/>
      <c r="R458" s="168"/>
      <c r="S458" s="168"/>
      <c r="T458" s="169"/>
      <c r="AT458" s="163" t="s">
        <v>142</v>
      </c>
      <c r="AU458" s="163" t="s">
        <v>87</v>
      </c>
      <c r="AV458" s="12" t="s">
        <v>87</v>
      </c>
      <c r="AW458" s="12" t="s">
        <v>41</v>
      </c>
      <c r="AX458" s="12" t="s">
        <v>79</v>
      </c>
      <c r="AY458" s="163" t="s">
        <v>128</v>
      </c>
    </row>
    <row r="459" spans="2:65" s="11" customFormat="1">
      <c r="B459" s="155"/>
      <c r="D459" s="152" t="s">
        <v>142</v>
      </c>
      <c r="E459" s="156" t="s">
        <v>3</v>
      </c>
      <c r="F459" s="157" t="s">
        <v>647</v>
      </c>
      <c r="H459" s="156" t="s">
        <v>3</v>
      </c>
      <c r="I459" s="158"/>
      <c r="L459" s="155"/>
      <c r="M459" s="159"/>
      <c r="N459" s="160"/>
      <c r="O459" s="160"/>
      <c r="P459" s="160"/>
      <c r="Q459" s="160"/>
      <c r="R459" s="160"/>
      <c r="S459" s="160"/>
      <c r="T459" s="161"/>
      <c r="AT459" s="156" t="s">
        <v>142</v>
      </c>
      <c r="AU459" s="156" t="s">
        <v>87</v>
      </c>
      <c r="AV459" s="11" t="s">
        <v>22</v>
      </c>
      <c r="AW459" s="11" t="s">
        <v>41</v>
      </c>
      <c r="AX459" s="11" t="s">
        <v>79</v>
      </c>
      <c r="AY459" s="156" t="s">
        <v>128</v>
      </c>
    </row>
    <row r="460" spans="2:65" s="12" customFormat="1">
      <c r="B460" s="162"/>
      <c r="D460" s="152" t="s">
        <v>142</v>
      </c>
      <c r="E460" s="163" t="s">
        <v>3</v>
      </c>
      <c r="F460" s="164" t="s">
        <v>696</v>
      </c>
      <c r="H460" s="165">
        <v>10.6</v>
      </c>
      <c r="I460" s="166"/>
      <c r="L460" s="162"/>
      <c r="M460" s="167"/>
      <c r="N460" s="168"/>
      <c r="O460" s="168"/>
      <c r="P460" s="168"/>
      <c r="Q460" s="168"/>
      <c r="R460" s="168"/>
      <c r="S460" s="168"/>
      <c r="T460" s="169"/>
      <c r="AT460" s="163" t="s">
        <v>142</v>
      </c>
      <c r="AU460" s="163" t="s">
        <v>87</v>
      </c>
      <c r="AV460" s="12" t="s">
        <v>87</v>
      </c>
      <c r="AW460" s="12" t="s">
        <v>41</v>
      </c>
      <c r="AX460" s="12" t="s">
        <v>79</v>
      </c>
      <c r="AY460" s="163" t="s">
        <v>128</v>
      </c>
    </row>
    <row r="461" spans="2:65" s="11" customFormat="1">
      <c r="B461" s="155"/>
      <c r="D461" s="152" t="s">
        <v>142</v>
      </c>
      <c r="E461" s="156" t="s">
        <v>3</v>
      </c>
      <c r="F461" s="157" t="s">
        <v>684</v>
      </c>
      <c r="H461" s="156" t="s">
        <v>3</v>
      </c>
      <c r="I461" s="158"/>
      <c r="L461" s="155"/>
      <c r="M461" s="159"/>
      <c r="N461" s="160"/>
      <c r="O461" s="160"/>
      <c r="P461" s="160"/>
      <c r="Q461" s="160"/>
      <c r="R461" s="160"/>
      <c r="S461" s="160"/>
      <c r="T461" s="161"/>
      <c r="AT461" s="156" t="s">
        <v>142</v>
      </c>
      <c r="AU461" s="156" t="s">
        <v>87</v>
      </c>
      <c r="AV461" s="11" t="s">
        <v>22</v>
      </c>
      <c r="AW461" s="11" t="s">
        <v>41</v>
      </c>
      <c r="AX461" s="11" t="s">
        <v>79</v>
      </c>
      <c r="AY461" s="156" t="s">
        <v>128</v>
      </c>
    </row>
    <row r="462" spans="2:65" s="12" customFormat="1">
      <c r="B462" s="162"/>
      <c r="D462" s="152" t="s">
        <v>142</v>
      </c>
      <c r="E462" s="163" t="s">
        <v>3</v>
      </c>
      <c r="F462" s="164" t="s">
        <v>697</v>
      </c>
      <c r="H462" s="165">
        <v>12.8</v>
      </c>
      <c r="I462" s="166"/>
      <c r="L462" s="162"/>
      <c r="M462" s="167"/>
      <c r="N462" s="168"/>
      <c r="O462" s="168"/>
      <c r="P462" s="168"/>
      <c r="Q462" s="168"/>
      <c r="R462" s="168"/>
      <c r="S462" s="168"/>
      <c r="T462" s="169"/>
      <c r="AT462" s="163" t="s">
        <v>142</v>
      </c>
      <c r="AU462" s="163" t="s">
        <v>87</v>
      </c>
      <c r="AV462" s="12" t="s">
        <v>87</v>
      </c>
      <c r="AW462" s="12" t="s">
        <v>41</v>
      </c>
      <c r="AX462" s="12" t="s">
        <v>79</v>
      </c>
      <c r="AY462" s="163" t="s">
        <v>128</v>
      </c>
    </row>
    <row r="463" spans="2:65" s="11" customFormat="1">
      <c r="B463" s="155"/>
      <c r="D463" s="152" t="s">
        <v>142</v>
      </c>
      <c r="E463" s="156" t="s">
        <v>3</v>
      </c>
      <c r="F463" s="157" t="s">
        <v>648</v>
      </c>
      <c r="H463" s="156" t="s">
        <v>3</v>
      </c>
      <c r="I463" s="158"/>
      <c r="L463" s="155"/>
      <c r="M463" s="159"/>
      <c r="N463" s="160"/>
      <c r="O463" s="160"/>
      <c r="P463" s="160"/>
      <c r="Q463" s="160"/>
      <c r="R463" s="160"/>
      <c r="S463" s="160"/>
      <c r="T463" s="161"/>
      <c r="AT463" s="156" t="s">
        <v>142</v>
      </c>
      <c r="AU463" s="156" t="s">
        <v>87</v>
      </c>
      <c r="AV463" s="11" t="s">
        <v>22</v>
      </c>
      <c r="AW463" s="11" t="s">
        <v>41</v>
      </c>
      <c r="AX463" s="11" t="s">
        <v>79</v>
      </c>
      <c r="AY463" s="156" t="s">
        <v>128</v>
      </c>
    </row>
    <row r="464" spans="2:65" s="12" customFormat="1">
      <c r="B464" s="162"/>
      <c r="D464" s="152" t="s">
        <v>142</v>
      </c>
      <c r="E464" s="163" t="s">
        <v>3</v>
      </c>
      <c r="F464" s="164" t="s">
        <v>698</v>
      </c>
      <c r="H464" s="165">
        <v>16.2</v>
      </c>
      <c r="I464" s="166"/>
      <c r="L464" s="162"/>
      <c r="M464" s="167"/>
      <c r="N464" s="168"/>
      <c r="O464" s="168"/>
      <c r="P464" s="168"/>
      <c r="Q464" s="168"/>
      <c r="R464" s="168"/>
      <c r="S464" s="168"/>
      <c r="T464" s="169"/>
      <c r="AT464" s="163" t="s">
        <v>142</v>
      </c>
      <c r="AU464" s="163" t="s">
        <v>87</v>
      </c>
      <c r="AV464" s="12" t="s">
        <v>87</v>
      </c>
      <c r="AW464" s="12" t="s">
        <v>41</v>
      </c>
      <c r="AX464" s="12" t="s">
        <v>79</v>
      </c>
      <c r="AY464" s="163" t="s">
        <v>128</v>
      </c>
    </row>
    <row r="465" spans="2:51" s="11" customFormat="1">
      <c r="B465" s="155"/>
      <c r="D465" s="152" t="s">
        <v>142</v>
      </c>
      <c r="E465" s="156" t="s">
        <v>3</v>
      </c>
      <c r="F465" s="157" t="s">
        <v>649</v>
      </c>
      <c r="H465" s="156" t="s">
        <v>3</v>
      </c>
      <c r="I465" s="158"/>
      <c r="L465" s="155"/>
      <c r="M465" s="159"/>
      <c r="N465" s="160"/>
      <c r="O465" s="160"/>
      <c r="P465" s="160"/>
      <c r="Q465" s="160"/>
      <c r="R465" s="160"/>
      <c r="S465" s="160"/>
      <c r="T465" s="161"/>
      <c r="AT465" s="156" t="s">
        <v>142</v>
      </c>
      <c r="AU465" s="156" t="s">
        <v>87</v>
      </c>
      <c r="AV465" s="11" t="s">
        <v>22</v>
      </c>
      <c r="AW465" s="11" t="s">
        <v>41</v>
      </c>
      <c r="AX465" s="11" t="s">
        <v>79</v>
      </c>
      <c r="AY465" s="156" t="s">
        <v>128</v>
      </c>
    </row>
    <row r="466" spans="2:51" s="12" customFormat="1">
      <c r="B466" s="162"/>
      <c r="D466" s="152" t="s">
        <v>142</v>
      </c>
      <c r="E466" s="163" t="s">
        <v>3</v>
      </c>
      <c r="F466" s="164" t="s">
        <v>699</v>
      </c>
      <c r="H466" s="165">
        <v>14.6</v>
      </c>
      <c r="I466" s="166"/>
      <c r="L466" s="162"/>
      <c r="M466" s="167"/>
      <c r="N466" s="168"/>
      <c r="O466" s="168"/>
      <c r="P466" s="168"/>
      <c r="Q466" s="168"/>
      <c r="R466" s="168"/>
      <c r="S466" s="168"/>
      <c r="T466" s="169"/>
      <c r="AT466" s="163" t="s">
        <v>142</v>
      </c>
      <c r="AU466" s="163" t="s">
        <v>87</v>
      </c>
      <c r="AV466" s="12" t="s">
        <v>87</v>
      </c>
      <c r="AW466" s="12" t="s">
        <v>41</v>
      </c>
      <c r="AX466" s="12" t="s">
        <v>79</v>
      </c>
      <c r="AY466" s="163" t="s">
        <v>128</v>
      </c>
    </row>
    <row r="467" spans="2:51" s="11" customFormat="1">
      <c r="B467" s="155"/>
      <c r="D467" s="152" t="s">
        <v>142</v>
      </c>
      <c r="E467" s="156" t="s">
        <v>3</v>
      </c>
      <c r="F467" s="157" t="s">
        <v>650</v>
      </c>
      <c r="H467" s="156" t="s">
        <v>3</v>
      </c>
      <c r="I467" s="158"/>
      <c r="L467" s="155"/>
      <c r="M467" s="159"/>
      <c r="N467" s="160"/>
      <c r="O467" s="160"/>
      <c r="P467" s="160"/>
      <c r="Q467" s="160"/>
      <c r="R467" s="160"/>
      <c r="S467" s="160"/>
      <c r="T467" s="161"/>
      <c r="AT467" s="156" t="s">
        <v>142</v>
      </c>
      <c r="AU467" s="156" t="s">
        <v>87</v>
      </c>
      <c r="AV467" s="11" t="s">
        <v>22</v>
      </c>
      <c r="AW467" s="11" t="s">
        <v>41</v>
      </c>
      <c r="AX467" s="11" t="s">
        <v>79</v>
      </c>
      <c r="AY467" s="156" t="s">
        <v>128</v>
      </c>
    </row>
    <row r="468" spans="2:51" s="12" customFormat="1">
      <c r="B468" s="162"/>
      <c r="D468" s="152" t="s">
        <v>142</v>
      </c>
      <c r="E468" s="163" t="s">
        <v>3</v>
      </c>
      <c r="F468" s="164" t="s">
        <v>700</v>
      </c>
      <c r="H468" s="165">
        <v>14.3</v>
      </c>
      <c r="I468" s="166"/>
      <c r="L468" s="162"/>
      <c r="M468" s="167"/>
      <c r="N468" s="168"/>
      <c r="O468" s="168"/>
      <c r="P468" s="168"/>
      <c r="Q468" s="168"/>
      <c r="R468" s="168"/>
      <c r="S468" s="168"/>
      <c r="T468" s="169"/>
      <c r="AT468" s="163" t="s">
        <v>142</v>
      </c>
      <c r="AU468" s="163" t="s">
        <v>87</v>
      </c>
      <c r="AV468" s="12" t="s">
        <v>87</v>
      </c>
      <c r="AW468" s="12" t="s">
        <v>41</v>
      </c>
      <c r="AX468" s="12" t="s">
        <v>79</v>
      </c>
      <c r="AY468" s="163" t="s">
        <v>128</v>
      </c>
    </row>
    <row r="469" spans="2:51" s="11" customFormat="1">
      <c r="B469" s="155"/>
      <c r="D469" s="152" t="s">
        <v>142</v>
      </c>
      <c r="E469" s="156" t="s">
        <v>3</v>
      </c>
      <c r="F469" s="157" t="s">
        <v>651</v>
      </c>
      <c r="H469" s="156" t="s">
        <v>3</v>
      </c>
      <c r="I469" s="158"/>
      <c r="L469" s="155"/>
      <c r="M469" s="159"/>
      <c r="N469" s="160"/>
      <c r="O469" s="160"/>
      <c r="P469" s="160"/>
      <c r="Q469" s="160"/>
      <c r="R469" s="160"/>
      <c r="S469" s="160"/>
      <c r="T469" s="161"/>
      <c r="AT469" s="156" t="s">
        <v>142</v>
      </c>
      <c r="AU469" s="156" t="s">
        <v>87</v>
      </c>
      <c r="AV469" s="11" t="s">
        <v>22</v>
      </c>
      <c r="AW469" s="11" t="s">
        <v>41</v>
      </c>
      <c r="AX469" s="11" t="s">
        <v>79</v>
      </c>
      <c r="AY469" s="156" t="s">
        <v>128</v>
      </c>
    </row>
    <row r="470" spans="2:51" s="12" customFormat="1">
      <c r="B470" s="162"/>
      <c r="D470" s="152" t="s">
        <v>142</v>
      </c>
      <c r="E470" s="163" t="s">
        <v>3</v>
      </c>
      <c r="F470" s="164" t="s">
        <v>701</v>
      </c>
      <c r="H470" s="165">
        <v>14.05</v>
      </c>
      <c r="I470" s="166"/>
      <c r="L470" s="162"/>
      <c r="M470" s="167"/>
      <c r="N470" s="168"/>
      <c r="O470" s="168"/>
      <c r="P470" s="168"/>
      <c r="Q470" s="168"/>
      <c r="R470" s="168"/>
      <c r="S470" s="168"/>
      <c r="T470" s="169"/>
      <c r="AT470" s="163" t="s">
        <v>142</v>
      </c>
      <c r="AU470" s="163" t="s">
        <v>87</v>
      </c>
      <c r="AV470" s="12" t="s">
        <v>87</v>
      </c>
      <c r="AW470" s="12" t="s">
        <v>41</v>
      </c>
      <c r="AX470" s="12" t="s">
        <v>79</v>
      </c>
      <c r="AY470" s="163" t="s">
        <v>128</v>
      </c>
    </row>
    <row r="471" spans="2:51" s="11" customFormat="1">
      <c r="B471" s="155"/>
      <c r="D471" s="152" t="s">
        <v>142</v>
      </c>
      <c r="E471" s="156" t="s">
        <v>3</v>
      </c>
      <c r="F471" s="157" t="s">
        <v>652</v>
      </c>
      <c r="H471" s="156" t="s">
        <v>3</v>
      </c>
      <c r="I471" s="158"/>
      <c r="L471" s="155"/>
      <c r="M471" s="159"/>
      <c r="N471" s="160"/>
      <c r="O471" s="160"/>
      <c r="P471" s="160"/>
      <c r="Q471" s="160"/>
      <c r="R471" s="160"/>
      <c r="S471" s="160"/>
      <c r="T471" s="161"/>
      <c r="AT471" s="156" t="s">
        <v>142</v>
      </c>
      <c r="AU471" s="156" t="s">
        <v>87</v>
      </c>
      <c r="AV471" s="11" t="s">
        <v>22</v>
      </c>
      <c r="AW471" s="11" t="s">
        <v>41</v>
      </c>
      <c r="AX471" s="11" t="s">
        <v>79</v>
      </c>
      <c r="AY471" s="156" t="s">
        <v>128</v>
      </c>
    </row>
    <row r="472" spans="2:51" s="12" customFormat="1" ht="20.399999999999999">
      <c r="B472" s="162"/>
      <c r="D472" s="152" t="s">
        <v>142</v>
      </c>
      <c r="E472" s="163" t="s">
        <v>3</v>
      </c>
      <c r="F472" s="164" t="s">
        <v>702</v>
      </c>
      <c r="H472" s="165">
        <v>14.525</v>
      </c>
      <c r="I472" s="166"/>
      <c r="L472" s="162"/>
      <c r="M472" s="167"/>
      <c r="N472" s="168"/>
      <c r="O472" s="168"/>
      <c r="P472" s="168"/>
      <c r="Q472" s="168"/>
      <c r="R472" s="168"/>
      <c r="S472" s="168"/>
      <c r="T472" s="169"/>
      <c r="AT472" s="163" t="s">
        <v>142</v>
      </c>
      <c r="AU472" s="163" t="s">
        <v>87</v>
      </c>
      <c r="AV472" s="12" t="s">
        <v>87</v>
      </c>
      <c r="AW472" s="12" t="s">
        <v>41</v>
      </c>
      <c r="AX472" s="12" t="s">
        <v>79</v>
      </c>
      <c r="AY472" s="163" t="s">
        <v>128</v>
      </c>
    </row>
    <row r="473" spans="2:51" s="11" customFormat="1">
      <c r="B473" s="155"/>
      <c r="D473" s="152" t="s">
        <v>142</v>
      </c>
      <c r="E473" s="156" t="s">
        <v>3</v>
      </c>
      <c r="F473" s="157" t="s">
        <v>653</v>
      </c>
      <c r="H473" s="156" t="s">
        <v>3</v>
      </c>
      <c r="I473" s="158"/>
      <c r="L473" s="155"/>
      <c r="M473" s="159"/>
      <c r="N473" s="160"/>
      <c r="O473" s="160"/>
      <c r="P473" s="160"/>
      <c r="Q473" s="160"/>
      <c r="R473" s="160"/>
      <c r="S473" s="160"/>
      <c r="T473" s="161"/>
      <c r="AT473" s="156" t="s">
        <v>142</v>
      </c>
      <c r="AU473" s="156" t="s">
        <v>87</v>
      </c>
      <c r="AV473" s="11" t="s">
        <v>22</v>
      </c>
      <c r="AW473" s="11" t="s">
        <v>41</v>
      </c>
      <c r="AX473" s="11" t="s">
        <v>79</v>
      </c>
      <c r="AY473" s="156" t="s">
        <v>128</v>
      </c>
    </row>
    <row r="474" spans="2:51" s="12" customFormat="1">
      <c r="B474" s="162"/>
      <c r="D474" s="152" t="s">
        <v>142</v>
      </c>
      <c r="E474" s="163" t="s">
        <v>3</v>
      </c>
      <c r="F474" s="164" t="s">
        <v>703</v>
      </c>
      <c r="H474" s="165">
        <v>15.8</v>
      </c>
      <c r="I474" s="166"/>
      <c r="L474" s="162"/>
      <c r="M474" s="167"/>
      <c r="N474" s="168"/>
      <c r="O474" s="168"/>
      <c r="P474" s="168"/>
      <c r="Q474" s="168"/>
      <c r="R474" s="168"/>
      <c r="S474" s="168"/>
      <c r="T474" s="169"/>
      <c r="AT474" s="163" t="s">
        <v>142</v>
      </c>
      <c r="AU474" s="163" t="s">
        <v>87</v>
      </c>
      <c r="AV474" s="12" t="s">
        <v>87</v>
      </c>
      <c r="AW474" s="12" t="s">
        <v>41</v>
      </c>
      <c r="AX474" s="12" t="s">
        <v>79</v>
      </c>
      <c r="AY474" s="163" t="s">
        <v>128</v>
      </c>
    </row>
    <row r="475" spans="2:51" s="11" customFormat="1">
      <c r="B475" s="155"/>
      <c r="D475" s="152" t="s">
        <v>142</v>
      </c>
      <c r="E475" s="156" t="s">
        <v>3</v>
      </c>
      <c r="F475" s="157" t="s">
        <v>654</v>
      </c>
      <c r="H475" s="156" t="s">
        <v>3</v>
      </c>
      <c r="I475" s="158"/>
      <c r="L475" s="155"/>
      <c r="M475" s="159"/>
      <c r="N475" s="160"/>
      <c r="O475" s="160"/>
      <c r="P475" s="160"/>
      <c r="Q475" s="160"/>
      <c r="R475" s="160"/>
      <c r="S475" s="160"/>
      <c r="T475" s="161"/>
      <c r="AT475" s="156" t="s">
        <v>142</v>
      </c>
      <c r="AU475" s="156" t="s">
        <v>87</v>
      </c>
      <c r="AV475" s="11" t="s">
        <v>22</v>
      </c>
      <c r="AW475" s="11" t="s">
        <v>41</v>
      </c>
      <c r="AX475" s="11" t="s">
        <v>79</v>
      </c>
      <c r="AY475" s="156" t="s">
        <v>128</v>
      </c>
    </row>
    <row r="476" spans="2:51" s="12" customFormat="1">
      <c r="B476" s="162"/>
      <c r="D476" s="152" t="s">
        <v>142</v>
      </c>
      <c r="E476" s="163" t="s">
        <v>3</v>
      </c>
      <c r="F476" s="164" t="s">
        <v>704</v>
      </c>
      <c r="H476" s="165">
        <v>15.95</v>
      </c>
      <c r="I476" s="166"/>
      <c r="L476" s="162"/>
      <c r="M476" s="167"/>
      <c r="N476" s="168"/>
      <c r="O476" s="168"/>
      <c r="P476" s="168"/>
      <c r="Q476" s="168"/>
      <c r="R476" s="168"/>
      <c r="S476" s="168"/>
      <c r="T476" s="169"/>
      <c r="AT476" s="163" t="s">
        <v>142</v>
      </c>
      <c r="AU476" s="163" t="s">
        <v>87</v>
      </c>
      <c r="AV476" s="12" t="s">
        <v>87</v>
      </c>
      <c r="AW476" s="12" t="s">
        <v>41</v>
      </c>
      <c r="AX476" s="12" t="s">
        <v>79</v>
      </c>
      <c r="AY476" s="163" t="s">
        <v>128</v>
      </c>
    </row>
    <row r="477" spans="2:51" s="11" customFormat="1">
      <c r="B477" s="155"/>
      <c r="D477" s="152" t="s">
        <v>142</v>
      </c>
      <c r="E477" s="156" t="s">
        <v>3</v>
      </c>
      <c r="F477" s="157" t="s">
        <v>655</v>
      </c>
      <c r="H477" s="156" t="s">
        <v>3</v>
      </c>
      <c r="I477" s="158"/>
      <c r="L477" s="155"/>
      <c r="M477" s="159"/>
      <c r="N477" s="160"/>
      <c r="O477" s="160"/>
      <c r="P477" s="160"/>
      <c r="Q477" s="160"/>
      <c r="R477" s="160"/>
      <c r="S477" s="160"/>
      <c r="T477" s="161"/>
      <c r="AT477" s="156" t="s">
        <v>142</v>
      </c>
      <c r="AU477" s="156" t="s">
        <v>87</v>
      </c>
      <c r="AV477" s="11" t="s">
        <v>22</v>
      </c>
      <c r="AW477" s="11" t="s">
        <v>41</v>
      </c>
      <c r="AX477" s="11" t="s">
        <v>79</v>
      </c>
      <c r="AY477" s="156" t="s">
        <v>128</v>
      </c>
    </row>
    <row r="478" spans="2:51" s="12" customFormat="1">
      <c r="B478" s="162"/>
      <c r="D478" s="152" t="s">
        <v>142</v>
      </c>
      <c r="E478" s="163" t="s">
        <v>3</v>
      </c>
      <c r="F478" s="164" t="s">
        <v>705</v>
      </c>
      <c r="H478" s="165">
        <v>35.6</v>
      </c>
      <c r="I478" s="166"/>
      <c r="L478" s="162"/>
      <c r="M478" s="167"/>
      <c r="N478" s="168"/>
      <c r="O478" s="168"/>
      <c r="P478" s="168"/>
      <c r="Q478" s="168"/>
      <c r="R478" s="168"/>
      <c r="S478" s="168"/>
      <c r="T478" s="169"/>
      <c r="AT478" s="163" t="s">
        <v>142</v>
      </c>
      <c r="AU478" s="163" t="s">
        <v>87</v>
      </c>
      <c r="AV478" s="12" t="s">
        <v>87</v>
      </c>
      <c r="AW478" s="12" t="s">
        <v>41</v>
      </c>
      <c r="AX478" s="12" t="s">
        <v>79</v>
      </c>
      <c r="AY478" s="163" t="s">
        <v>128</v>
      </c>
    </row>
    <row r="479" spans="2:51" s="11" customFormat="1">
      <c r="B479" s="155"/>
      <c r="D479" s="152" t="s">
        <v>142</v>
      </c>
      <c r="E479" s="156" t="s">
        <v>3</v>
      </c>
      <c r="F479" s="157" t="s">
        <v>657</v>
      </c>
      <c r="H479" s="156" t="s">
        <v>3</v>
      </c>
      <c r="I479" s="158"/>
      <c r="L479" s="155"/>
      <c r="M479" s="159"/>
      <c r="N479" s="160"/>
      <c r="O479" s="160"/>
      <c r="P479" s="160"/>
      <c r="Q479" s="160"/>
      <c r="R479" s="160"/>
      <c r="S479" s="160"/>
      <c r="T479" s="161"/>
      <c r="AT479" s="156" t="s">
        <v>142</v>
      </c>
      <c r="AU479" s="156" t="s">
        <v>87</v>
      </c>
      <c r="AV479" s="11" t="s">
        <v>22</v>
      </c>
      <c r="AW479" s="11" t="s">
        <v>41</v>
      </c>
      <c r="AX479" s="11" t="s">
        <v>79</v>
      </c>
      <c r="AY479" s="156" t="s">
        <v>128</v>
      </c>
    </row>
    <row r="480" spans="2:51" s="12" customFormat="1">
      <c r="B480" s="162"/>
      <c r="D480" s="152" t="s">
        <v>142</v>
      </c>
      <c r="E480" s="163" t="s">
        <v>3</v>
      </c>
      <c r="F480" s="164" t="s">
        <v>706</v>
      </c>
      <c r="H480" s="165">
        <v>13.45</v>
      </c>
      <c r="I480" s="166"/>
      <c r="L480" s="162"/>
      <c r="M480" s="167"/>
      <c r="N480" s="168"/>
      <c r="O480" s="168"/>
      <c r="P480" s="168"/>
      <c r="Q480" s="168"/>
      <c r="R480" s="168"/>
      <c r="S480" s="168"/>
      <c r="T480" s="169"/>
      <c r="AT480" s="163" t="s">
        <v>142</v>
      </c>
      <c r="AU480" s="163" t="s">
        <v>87</v>
      </c>
      <c r="AV480" s="12" t="s">
        <v>87</v>
      </c>
      <c r="AW480" s="12" t="s">
        <v>41</v>
      </c>
      <c r="AX480" s="12" t="s">
        <v>79</v>
      </c>
      <c r="AY480" s="163" t="s">
        <v>128</v>
      </c>
    </row>
    <row r="481" spans="2:65" s="11" customFormat="1">
      <c r="B481" s="155"/>
      <c r="D481" s="152" t="s">
        <v>142</v>
      </c>
      <c r="E481" s="156" t="s">
        <v>3</v>
      </c>
      <c r="F481" s="157" t="s">
        <v>690</v>
      </c>
      <c r="H481" s="156" t="s">
        <v>3</v>
      </c>
      <c r="I481" s="158"/>
      <c r="L481" s="155"/>
      <c r="M481" s="159"/>
      <c r="N481" s="160"/>
      <c r="O481" s="160"/>
      <c r="P481" s="160"/>
      <c r="Q481" s="160"/>
      <c r="R481" s="160"/>
      <c r="S481" s="160"/>
      <c r="T481" s="161"/>
      <c r="AT481" s="156" t="s">
        <v>142</v>
      </c>
      <c r="AU481" s="156" t="s">
        <v>87</v>
      </c>
      <c r="AV481" s="11" t="s">
        <v>22</v>
      </c>
      <c r="AW481" s="11" t="s">
        <v>41</v>
      </c>
      <c r="AX481" s="11" t="s">
        <v>79</v>
      </c>
      <c r="AY481" s="156" t="s">
        <v>128</v>
      </c>
    </row>
    <row r="482" spans="2:65" s="12" customFormat="1">
      <c r="B482" s="162"/>
      <c r="D482" s="152" t="s">
        <v>142</v>
      </c>
      <c r="E482" s="163" t="s">
        <v>3</v>
      </c>
      <c r="F482" s="164" t="s">
        <v>707</v>
      </c>
      <c r="H482" s="165">
        <v>3.1</v>
      </c>
      <c r="I482" s="166"/>
      <c r="L482" s="162"/>
      <c r="M482" s="167"/>
      <c r="N482" s="168"/>
      <c r="O482" s="168"/>
      <c r="P482" s="168"/>
      <c r="Q482" s="168"/>
      <c r="R482" s="168"/>
      <c r="S482" s="168"/>
      <c r="T482" s="169"/>
      <c r="AT482" s="163" t="s">
        <v>142</v>
      </c>
      <c r="AU482" s="163" t="s">
        <v>87</v>
      </c>
      <c r="AV482" s="12" t="s">
        <v>87</v>
      </c>
      <c r="AW482" s="12" t="s">
        <v>41</v>
      </c>
      <c r="AX482" s="12" t="s">
        <v>79</v>
      </c>
      <c r="AY482" s="163" t="s">
        <v>128</v>
      </c>
    </row>
    <row r="483" spans="2:65" s="13" customFormat="1">
      <c r="B483" s="170"/>
      <c r="D483" s="152" t="s">
        <v>142</v>
      </c>
      <c r="E483" s="171" t="s">
        <v>3</v>
      </c>
      <c r="F483" s="172" t="s">
        <v>145</v>
      </c>
      <c r="H483" s="173">
        <v>208.67499999999995</v>
      </c>
      <c r="I483" s="174"/>
      <c r="L483" s="170"/>
      <c r="M483" s="175"/>
      <c r="N483" s="176"/>
      <c r="O483" s="176"/>
      <c r="P483" s="176"/>
      <c r="Q483" s="176"/>
      <c r="R483" s="176"/>
      <c r="S483" s="176"/>
      <c r="T483" s="177"/>
      <c r="AT483" s="171" t="s">
        <v>142</v>
      </c>
      <c r="AU483" s="171" t="s">
        <v>87</v>
      </c>
      <c r="AV483" s="13" t="s">
        <v>93</v>
      </c>
      <c r="AW483" s="13" t="s">
        <v>41</v>
      </c>
      <c r="AX483" s="13" t="s">
        <v>22</v>
      </c>
      <c r="AY483" s="171" t="s">
        <v>128</v>
      </c>
    </row>
    <row r="484" spans="2:65" s="1" customFormat="1" ht="16.5" customHeight="1">
      <c r="B484" s="139"/>
      <c r="C484" s="140" t="s">
        <v>336</v>
      </c>
      <c r="D484" s="140" t="s">
        <v>131</v>
      </c>
      <c r="E484" s="141" t="s">
        <v>245</v>
      </c>
      <c r="F484" s="142" t="s">
        <v>246</v>
      </c>
      <c r="G484" s="143" t="s">
        <v>214</v>
      </c>
      <c r="H484" s="144">
        <v>219.10900000000001</v>
      </c>
      <c r="I484" s="145"/>
      <c r="J484" s="146">
        <f>ROUND(I484*H484,2)</f>
        <v>0</v>
      </c>
      <c r="K484" s="142" t="s">
        <v>3</v>
      </c>
      <c r="L484" s="31"/>
      <c r="M484" s="147" t="s">
        <v>3</v>
      </c>
      <c r="N484" s="148" t="s">
        <v>50</v>
      </c>
      <c r="O484" s="50"/>
      <c r="P484" s="149">
        <f>O484*H484</f>
        <v>0</v>
      </c>
      <c r="Q484" s="149">
        <v>0</v>
      </c>
      <c r="R484" s="149">
        <f>Q484*H484</f>
        <v>0</v>
      </c>
      <c r="S484" s="149">
        <v>0</v>
      </c>
      <c r="T484" s="150">
        <f>S484*H484</f>
        <v>0</v>
      </c>
      <c r="AR484" s="17" t="s">
        <v>168</v>
      </c>
      <c r="AT484" s="17" t="s">
        <v>131</v>
      </c>
      <c r="AU484" s="17" t="s">
        <v>87</v>
      </c>
      <c r="AY484" s="17" t="s">
        <v>128</v>
      </c>
      <c r="BE484" s="151">
        <f>IF(N484="základní",J484,0)</f>
        <v>0</v>
      </c>
      <c r="BF484" s="151">
        <f>IF(N484="snížená",J484,0)</f>
        <v>0</v>
      </c>
      <c r="BG484" s="151">
        <f>IF(N484="zákl. přenesená",J484,0)</f>
        <v>0</v>
      </c>
      <c r="BH484" s="151">
        <f>IF(N484="sníž. přenesená",J484,0)</f>
        <v>0</v>
      </c>
      <c r="BI484" s="151">
        <f>IF(N484="nulová",J484,0)</f>
        <v>0</v>
      </c>
      <c r="BJ484" s="17" t="s">
        <v>22</v>
      </c>
      <c r="BK484" s="151">
        <f>ROUND(I484*H484,2)</f>
        <v>0</v>
      </c>
      <c r="BL484" s="17" t="s">
        <v>168</v>
      </c>
      <c r="BM484" s="17" t="s">
        <v>728</v>
      </c>
    </row>
    <row r="485" spans="2:65" s="11" customFormat="1">
      <c r="B485" s="155"/>
      <c r="D485" s="152" t="s">
        <v>142</v>
      </c>
      <c r="E485" s="156" t="s">
        <v>3</v>
      </c>
      <c r="F485" s="157" t="s">
        <v>642</v>
      </c>
      <c r="H485" s="156" t="s">
        <v>3</v>
      </c>
      <c r="I485" s="158"/>
      <c r="L485" s="155"/>
      <c r="M485" s="159"/>
      <c r="N485" s="160"/>
      <c r="O485" s="160"/>
      <c r="P485" s="160"/>
      <c r="Q485" s="160"/>
      <c r="R485" s="160"/>
      <c r="S485" s="160"/>
      <c r="T485" s="161"/>
      <c r="AT485" s="156" t="s">
        <v>142</v>
      </c>
      <c r="AU485" s="156" t="s">
        <v>87</v>
      </c>
      <c r="AV485" s="11" t="s">
        <v>22</v>
      </c>
      <c r="AW485" s="11" t="s">
        <v>41</v>
      </c>
      <c r="AX485" s="11" t="s">
        <v>79</v>
      </c>
      <c r="AY485" s="156" t="s">
        <v>128</v>
      </c>
    </row>
    <row r="486" spans="2:65" s="11" customFormat="1">
      <c r="B486" s="155"/>
      <c r="D486" s="152" t="s">
        <v>142</v>
      </c>
      <c r="E486" s="156" t="s">
        <v>3</v>
      </c>
      <c r="F486" s="157" t="s">
        <v>643</v>
      </c>
      <c r="H486" s="156" t="s">
        <v>3</v>
      </c>
      <c r="I486" s="158"/>
      <c r="L486" s="155"/>
      <c r="M486" s="159"/>
      <c r="N486" s="160"/>
      <c r="O486" s="160"/>
      <c r="P486" s="160"/>
      <c r="Q486" s="160"/>
      <c r="R486" s="160"/>
      <c r="S486" s="160"/>
      <c r="T486" s="161"/>
      <c r="AT486" s="156" t="s">
        <v>142</v>
      </c>
      <c r="AU486" s="156" t="s">
        <v>87</v>
      </c>
      <c r="AV486" s="11" t="s">
        <v>22</v>
      </c>
      <c r="AW486" s="11" t="s">
        <v>41</v>
      </c>
      <c r="AX486" s="11" t="s">
        <v>79</v>
      </c>
      <c r="AY486" s="156" t="s">
        <v>128</v>
      </c>
    </row>
    <row r="487" spans="2:65" s="12" customFormat="1" ht="20.399999999999999">
      <c r="B487" s="162"/>
      <c r="D487" s="152" t="s">
        <v>142</v>
      </c>
      <c r="E487" s="163" t="s">
        <v>3</v>
      </c>
      <c r="F487" s="164" t="s">
        <v>694</v>
      </c>
      <c r="H487" s="165">
        <v>15.7</v>
      </c>
      <c r="I487" s="166"/>
      <c r="L487" s="162"/>
      <c r="M487" s="167"/>
      <c r="N487" s="168"/>
      <c r="O487" s="168"/>
      <c r="P487" s="168"/>
      <c r="Q487" s="168"/>
      <c r="R487" s="168"/>
      <c r="S487" s="168"/>
      <c r="T487" s="169"/>
      <c r="AT487" s="163" t="s">
        <v>142</v>
      </c>
      <c r="AU487" s="163" t="s">
        <v>87</v>
      </c>
      <c r="AV487" s="12" t="s">
        <v>87</v>
      </c>
      <c r="AW487" s="12" t="s">
        <v>41</v>
      </c>
      <c r="AX487" s="12" t="s">
        <v>79</v>
      </c>
      <c r="AY487" s="163" t="s">
        <v>128</v>
      </c>
    </row>
    <row r="488" spans="2:65" s="11" customFormat="1">
      <c r="B488" s="155"/>
      <c r="D488" s="152" t="s">
        <v>142</v>
      </c>
      <c r="E488" s="156" t="s">
        <v>3</v>
      </c>
      <c r="F488" s="157" t="s">
        <v>645</v>
      </c>
      <c r="H488" s="156" t="s">
        <v>3</v>
      </c>
      <c r="I488" s="158"/>
      <c r="L488" s="155"/>
      <c r="M488" s="159"/>
      <c r="N488" s="160"/>
      <c r="O488" s="160"/>
      <c r="P488" s="160"/>
      <c r="Q488" s="160"/>
      <c r="R488" s="160"/>
      <c r="S488" s="160"/>
      <c r="T488" s="161"/>
      <c r="AT488" s="156" t="s">
        <v>142</v>
      </c>
      <c r="AU488" s="156" t="s">
        <v>87</v>
      </c>
      <c r="AV488" s="11" t="s">
        <v>22</v>
      </c>
      <c r="AW488" s="11" t="s">
        <v>41</v>
      </c>
      <c r="AX488" s="11" t="s">
        <v>79</v>
      </c>
      <c r="AY488" s="156" t="s">
        <v>128</v>
      </c>
    </row>
    <row r="489" spans="2:65" s="12" customFormat="1">
      <c r="B489" s="162"/>
      <c r="D489" s="152" t="s">
        <v>142</v>
      </c>
      <c r="E489" s="163" t="s">
        <v>3</v>
      </c>
      <c r="F489" s="164" t="s">
        <v>695</v>
      </c>
      <c r="H489" s="165">
        <v>12</v>
      </c>
      <c r="I489" s="166"/>
      <c r="L489" s="162"/>
      <c r="M489" s="167"/>
      <c r="N489" s="168"/>
      <c r="O489" s="168"/>
      <c r="P489" s="168"/>
      <c r="Q489" s="168"/>
      <c r="R489" s="168"/>
      <c r="S489" s="168"/>
      <c r="T489" s="169"/>
      <c r="AT489" s="163" t="s">
        <v>142</v>
      </c>
      <c r="AU489" s="163" t="s">
        <v>87</v>
      </c>
      <c r="AV489" s="12" t="s">
        <v>87</v>
      </c>
      <c r="AW489" s="12" t="s">
        <v>41</v>
      </c>
      <c r="AX489" s="12" t="s">
        <v>79</v>
      </c>
      <c r="AY489" s="163" t="s">
        <v>128</v>
      </c>
    </row>
    <row r="490" spans="2:65" s="11" customFormat="1">
      <c r="B490" s="155"/>
      <c r="D490" s="152" t="s">
        <v>142</v>
      </c>
      <c r="E490" s="156" t="s">
        <v>3</v>
      </c>
      <c r="F490" s="157" t="s">
        <v>647</v>
      </c>
      <c r="H490" s="156" t="s">
        <v>3</v>
      </c>
      <c r="I490" s="158"/>
      <c r="L490" s="155"/>
      <c r="M490" s="159"/>
      <c r="N490" s="160"/>
      <c r="O490" s="160"/>
      <c r="P490" s="160"/>
      <c r="Q490" s="160"/>
      <c r="R490" s="160"/>
      <c r="S490" s="160"/>
      <c r="T490" s="161"/>
      <c r="AT490" s="156" t="s">
        <v>142</v>
      </c>
      <c r="AU490" s="156" t="s">
        <v>87</v>
      </c>
      <c r="AV490" s="11" t="s">
        <v>22</v>
      </c>
      <c r="AW490" s="11" t="s">
        <v>41</v>
      </c>
      <c r="AX490" s="11" t="s">
        <v>79</v>
      </c>
      <c r="AY490" s="156" t="s">
        <v>128</v>
      </c>
    </row>
    <row r="491" spans="2:65" s="12" customFormat="1">
      <c r="B491" s="162"/>
      <c r="D491" s="152" t="s">
        <v>142</v>
      </c>
      <c r="E491" s="163" t="s">
        <v>3</v>
      </c>
      <c r="F491" s="164" t="s">
        <v>696</v>
      </c>
      <c r="H491" s="165">
        <v>10.6</v>
      </c>
      <c r="I491" s="166"/>
      <c r="L491" s="162"/>
      <c r="M491" s="167"/>
      <c r="N491" s="168"/>
      <c r="O491" s="168"/>
      <c r="P491" s="168"/>
      <c r="Q491" s="168"/>
      <c r="R491" s="168"/>
      <c r="S491" s="168"/>
      <c r="T491" s="169"/>
      <c r="AT491" s="163" t="s">
        <v>142</v>
      </c>
      <c r="AU491" s="163" t="s">
        <v>87</v>
      </c>
      <c r="AV491" s="12" t="s">
        <v>87</v>
      </c>
      <c r="AW491" s="12" t="s">
        <v>41</v>
      </c>
      <c r="AX491" s="12" t="s">
        <v>79</v>
      </c>
      <c r="AY491" s="163" t="s">
        <v>128</v>
      </c>
    </row>
    <row r="492" spans="2:65" s="11" customFormat="1">
      <c r="B492" s="155"/>
      <c r="D492" s="152" t="s">
        <v>142</v>
      </c>
      <c r="E492" s="156" t="s">
        <v>3</v>
      </c>
      <c r="F492" s="157" t="s">
        <v>684</v>
      </c>
      <c r="H492" s="156" t="s">
        <v>3</v>
      </c>
      <c r="I492" s="158"/>
      <c r="L492" s="155"/>
      <c r="M492" s="159"/>
      <c r="N492" s="160"/>
      <c r="O492" s="160"/>
      <c r="P492" s="160"/>
      <c r="Q492" s="160"/>
      <c r="R492" s="160"/>
      <c r="S492" s="160"/>
      <c r="T492" s="161"/>
      <c r="AT492" s="156" t="s">
        <v>142</v>
      </c>
      <c r="AU492" s="156" t="s">
        <v>87</v>
      </c>
      <c r="AV492" s="11" t="s">
        <v>22</v>
      </c>
      <c r="AW492" s="11" t="s">
        <v>41</v>
      </c>
      <c r="AX492" s="11" t="s">
        <v>79</v>
      </c>
      <c r="AY492" s="156" t="s">
        <v>128</v>
      </c>
    </row>
    <row r="493" spans="2:65" s="12" customFormat="1">
      <c r="B493" s="162"/>
      <c r="D493" s="152" t="s">
        <v>142</v>
      </c>
      <c r="E493" s="163" t="s">
        <v>3</v>
      </c>
      <c r="F493" s="164" t="s">
        <v>697</v>
      </c>
      <c r="H493" s="165">
        <v>12.8</v>
      </c>
      <c r="I493" s="166"/>
      <c r="L493" s="162"/>
      <c r="M493" s="167"/>
      <c r="N493" s="168"/>
      <c r="O493" s="168"/>
      <c r="P493" s="168"/>
      <c r="Q493" s="168"/>
      <c r="R493" s="168"/>
      <c r="S493" s="168"/>
      <c r="T493" s="169"/>
      <c r="AT493" s="163" t="s">
        <v>142</v>
      </c>
      <c r="AU493" s="163" t="s">
        <v>87</v>
      </c>
      <c r="AV493" s="12" t="s">
        <v>87</v>
      </c>
      <c r="AW493" s="12" t="s">
        <v>41</v>
      </c>
      <c r="AX493" s="12" t="s">
        <v>79</v>
      </c>
      <c r="AY493" s="163" t="s">
        <v>128</v>
      </c>
    </row>
    <row r="494" spans="2:65" s="11" customFormat="1">
      <c r="B494" s="155"/>
      <c r="D494" s="152" t="s">
        <v>142</v>
      </c>
      <c r="E494" s="156" t="s">
        <v>3</v>
      </c>
      <c r="F494" s="157" t="s">
        <v>648</v>
      </c>
      <c r="H494" s="156" t="s">
        <v>3</v>
      </c>
      <c r="I494" s="158"/>
      <c r="L494" s="155"/>
      <c r="M494" s="159"/>
      <c r="N494" s="160"/>
      <c r="O494" s="160"/>
      <c r="P494" s="160"/>
      <c r="Q494" s="160"/>
      <c r="R494" s="160"/>
      <c r="S494" s="160"/>
      <c r="T494" s="161"/>
      <c r="AT494" s="156" t="s">
        <v>142</v>
      </c>
      <c r="AU494" s="156" t="s">
        <v>87</v>
      </c>
      <c r="AV494" s="11" t="s">
        <v>22</v>
      </c>
      <c r="AW494" s="11" t="s">
        <v>41</v>
      </c>
      <c r="AX494" s="11" t="s">
        <v>79</v>
      </c>
      <c r="AY494" s="156" t="s">
        <v>128</v>
      </c>
    </row>
    <row r="495" spans="2:65" s="12" customFormat="1">
      <c r="B495" s="162"/>
      <c r="D495" s="152" t="s">
        <v>142</v>
      </c>
      <c r="E495" s="163" t="s">
        <v>3</v>
      </c>
      <c r="F495" s="164" t="s">
        <v>698</v>
      </c>
      <c r="H495" s="165">
        <v>16.2</v>
      </c>
      <c r="I495" s="166"/>
      <c r="L495" s="162"/>
      <c r="M495" s="167"/>
      <c r="N495" s="168"/>
      <c r="O495" s="168"/>
      <c r="P495" s="168"/>
      <c r="Q495" s="168"/>
      <c r="R495" s="168"/>
      <c r="S495" s="168"/>
      <c r="T495" s="169"/>
      <c r="AT495" s="163" t="s">
        <v>142</v>
      </c>
      <c r="AU495" s="163" t="s">
        <v>87</v>
      </c>
      <c r="AV495" s="12" t="s">
        <v>87</v>
      </c>
      <c r="AW495" s="12" t="s">
        <v>41</v>
      </c>
      <c r="AX495" s="12" t="s">
        <v>79</v>
      </c>
      <c r="AY495" s="163" t="s">
        <v>128</v>
      </c>
    </row>
    <row r="496" spans="2:65" s="11" customFormat="1">
      <c r="B496" s="155"/>
      <c r="D496" s="152" t="s">
        <v>142</v>
      </c>
      <c r="E496" s="156" t="s">
        <v>3</v>
      </c>
      <c r="F496" s="157" t="s">
        <v>649</v>
      </c>
      <c r="H496" s="156" t="s">
        <v>3</v>
      </c>
      <c r="I496" s="158"/>
      <c r="L496" s="155"/>
      <c r="M496" s="159"/>
      <c r="N496" s="160"/>
      <c r="O496" s="160"/>
      <c r="P496" s="160"/>
      <c r="Q496" s="160"/>
      <c r="R496" s="160"/>
      <c r="S496" s="160"/>
      <c r="T496" s="161"/>
      <c r="AT496" s="156" t="s">
        <v>142</v>
      </c>
      <c r="AU496" s="156" t="s">
        <v>87</v>
      </c>
      <c r="AV496" s="11" t="s">
        <v>22</v>
      </c>
      <c r="AW496" s="11" t="s">
        <v>41</v>
      </c>
      <c r="AX496" s="11" t="s">
        <v>79</v>
      </c>
      <c r="AY496" s="156" t="s">
        <v>128</v>
      </c>
    </row>
    <row r="497" spans="2:51" s="12" customFormat="1">
      <c r="B497" s="162"/>
      <c r="D497" s="152" t="s">
        <v>142</v>
      </c>
      <c r="E497" s="163" t="s">
        <v>3</v>
      </c>
      <c r="F497" s="164" t="s">
        <v>699</v>
      </c>
      <c r="H497" s="165">
        <v>14.6</v>
      </c>
      <c r="I497" s="166"/>
      <c r="L497" s="162"/>
      <c r="M497" s="167"/>
      <c r="N497" s="168"/>
      <c r="O497" s="168"/>
      <c r="P497" s="168"/>
      <c r="Q497" s="168"/>
      <c r="R497" s="168"/>
      <c r="S497" s="168"/>
      <c r="T497" s="169"/>
      <c r="AT497" s="163" t="s">
        <v>142</v>
      </c>
      <c r="AU497" s="163" t="s">
        <v>87</v>
      </c>
      <c r="AV497" s="12" t="s">
        <v>87</v>
      </c>
      <c r="AW497" s="12" t="s">
        <v>41</v>
      </c>
      <c r="AX497" s="12" t="s">
        <v>79</v>
      </c>
      <c r="AY497" s="163" t="s">
        <v>128</v>
      </c>
    </row>
    <row r="498" spans="2:51" s="11" customFormat="1">
      <c r="B498" s="155"/>
      <c r="D498" s="152" t="s">
        <v>142</v>
      </c>
      <c r="E498" s="156" t="s">
        <v>3</v>
      </c>
      <c r="F498" s="157" t="s">
        <v>650</v>
      </c>
      <c r="H498" s="156" t="s">
        <v>3</v>
      </c>
      <c r="I498" s="158"/>
      <c r="L498" s="155"/>
      <c r="M498" s="159"/>
      <c r="N498" s="160"/>
      <c r="O498" s="160"/>
      <c r="P498" s="160"/>
      <c r="Q498" s="160"/>
      <c r="R498" s="160"/>
      <c r="S498" s="160"/>
      <c r="T498" s="161"/>
      <c r="AT498" s="156" t="s">
        <v>142</v>
      </c>
      <c r="AU498" s="156" t="s">
        <v>87</v>
      </c>
      <c r="AV498" s="11" t="s">
        <v>22</v>
      </c>
      <c r="AW498" s="11" t="s">
        <v>41</v>
      </c>
      <c r="AX498" s="11" t="s">
        <v>79</v>
      </c>
      <c r="AY498" s="156" t="s">
        <v>128</v>
      </c>
    </row>
    <row r="499" spans="2:51" s="12" customFormat="1">
      <c r="B499" s="162"/>
      <c r="D499" s="152" t="s">
        <v>142</v>
      </c>
      <c r="E499" s="163" t="s">
        <v>3</v>
      </c>
      <c r="F499" s="164" t="s">
        <v>700</v>
      </c>
      <c r="H499" s="165">
        <v>14.3</v>
      </c>
      <c r="I499" s="166"/>
      <c r="L499" s="162"/>
      <c r="M499" s="167"/>
      <c r="N499" s="168"/>
      <c r="O499" s="168"/>
      <c r="P499" s="168"/>
      <c r="Q499" s="168"/>
      <c r="R499" s="168"/>
      <c r="S499" s="168"/>
      <c r="T499" s="169"/>
      <c r="AT499" s="163" t="s">
        <v>142</v>
      </c>
      <c r="AU499" s="163" t="s">
        <v>87</v>
      </c>
      <c r="AV499" s="12" t="s">
        <v>87</v>
      </c>
      <c r="AW499" s="12" t="s">
        <v>41</v>
      </c>
      <c r="AX499" s="12" t="s">
        <v>79</v>
      </c>
      <c r="AY499" s="163" t="s">
        <v>128</v>
      </c>
    </row>
    <row r="500" spans="2:51" s="11" customFormat="1">
      <c r="B500" s="155"/>
      <c r="D500" s="152" t="s">
        <v>142</v>
      </c>
      <c r="E500" s="156" t="s">
        <v>3</v>
      </c>
      <c r="F500" s="157" t="s">
        <v>651</v>
      </c>
      <c r="H500" s="156" t="s">
        <v>3</v>
      </c>
      <c r="I500" s="158"/>
      <c r="L500" s="155"/>
      <c r="M500" s="159"/>
      <c r="N500" s="160"/>
      <c r="O500" s="160"/>
      <c r="P500" s="160"/>
      <c r="Q500" s="160"/>
      <c r="R500" s="160"/>
      <c r="S500" s="160"/>
      <c r="T500" s="161"/>
      <c r="AT500" s="156" t="s">
        <v>142</v>
      </c>
      <c r="AU500" s="156" t="s">
        <v>87</v>
      </c>
      <c r="AV500" s="11" t="s">
        <v>22</v>
      </c>
      <c r="AW500" s="11" t="s">
        <v>41</v>
      </c>
      <c r="AX500" s="11" t="s">
        <v>79</v>
      </c>
      <c r="AY500" s="156" t="s">
        <v>128</v>
      </c>
    </row>
    <row r="501" spans="2:51" s="12" customFormat="1">
      <c r="B501" s="162"/>
      <c r="D501" s="152" t="s">
        <v>142</v>
      </c>
      <c r="E501" s="163" t="s">
        <v>3</v>
      </c>
      <c r="F501" s="164" t="s">
        <v>701</v>
      </c>
      <c r="H501" s="165">
        <v>14.05</v>
      </c>
      <c r="I501" s="166"/>
      <c r="L501" s="162"/>
      <c r="M501" s="167"/>
      <c r="N501" s="168"/>
      <c r="O501" s="168"/>
      <c r="P501" s="168"/>
      <c r="Q501" s="168"/>
      <c r="R501" s="168"/>
      <c r="S501" s="168"/>
      <c r="T501" s="169"/>
      <c r="AT501" s="163" t="s">
        <v>142</v>
      </c>
      <c r="AU501" s="163" t="s">
        <v>87</v>
      </c>
      <c r="AV501" s="12" t="s">
        <v>87</v>
      </c>
      <c r="AW501" s="12" t="s">
        <v>41</v>
      </c>
      <c r="AX501" s="12" t="s">
        <v>79</v>
      </c>
      <c r="AY501" s="163" t="s">
        <v>128</v>
      </c>
    </row>
    <row r="502" spans="2:51" s="11" customFormat="1">
      <c r="B502" s="155"/>
      <c r="D502" s="152" t="s">
        <v>142</v>
      </c>
      <c r="E502" s="156" t="s">
        <v>3</v>
      </c>
      <c r="F502" s="157" t="s">
        <v>652</v>
      </c>
      <c r="H502" s="156" t="s">
        <v>3</v>
      </c>
      <c r="I502" s="158"/>
      <c r="L502" s="155"/>
      <c r="M502" s="159"/>
      <c r="N502" s="160"/>
      <c r="O502" s="160"/>
      <c r="P502" s="160"/>
      <c r="Q502" s="160"/>
      <c r="R502" s="160"/>
      <c r="S502" s="160"/>
      <c r="T502" s="161"/>
      <c r="AT502" s="156" t="s">
        <v>142</v>
      </c>
      <c r="AU502" s="156" t="s">
        <v>87</v>
      </c>
      <c r="AV502" s="11" t="s">
        <v>22</v>
      </c>
      <c r="AW502" s="11" t="s">
        <v>41</v>
      </c>
      <c r="AX502" s="11" t="s">
        <v>79</v>
      </c>
      <c r="AY502" s="156" t="s">
        <v>128</v>
      </c>
    </row>
    <row r="503" spans="2:51" s="12" customFormat="1" ht="20.399999999999999">
      <c r="B503" s="162"/>
      <c r="D503" s="152" t="s">
        <v>142</v>
      </c>
      <c r="E503" s="163" t="s">
        <v>3</v>
      </c>
      <c r="F503" s="164" t="s">
        <v>702</v>
      </c>
      <c r="H503" s="165">
        <v>14.525</v>
      </c>
      <c r="I503" s="166"/>
      <c r="L503" s="162"/>
      <c r="M503" s="167"/>
      <c r="N503" s="168"/>
      <c r="O503" s="168"/>
      <c r="P503" s="168"/>
      <c r="Q503" s="168"/>
      <c r="R503" s="168"/>
      <c r="S503" s="168"/>
      <c r="T503" s="169"/>
      <c r="AT503" s="163" t="s">
        <v>142</v>
      </c>
      <c r="AU503" s="163" t="s">
        <v>87</v>
      </c>
      <c r="AV503" s="12" t="s">
        <v>87</v>
      </c>
      <c r="AW503" s="12" t="s">
        <v>41</v>
      </c>
      <c r="AX503" s="12" t="s">
        <v>79</v>
      </c>
      <c r="AY503" s="163" t="s">
        <v>128</v>
      </c>
    </row>
    <row r="504" spans="2:51" s="11" customFormat="1">
      <c r="B504" s="155"/>
      <c r="D504" s="152" t="s">
        <v>142</v>
      </c>
      <c r="E504" s="156" t="s">
        <v>3</v>
      </c>
      <c r="F504" s="157" t="s">
        <v>653</v>
      </c>
      <c r="H504" s="156" t="s">
        <v>3</v>
      </c>
      <c r="I504" s="158"/>
      <c r="L504" s="155"/>
      <c r="M504" s="159"/>
      <c r="N504" s="160"/>
      <c r="O504" s="160"/>
      <c r="P504" s="160"/>
      <c r="Q504" s="160"/>
      <c r="R504" s="160"/>
      <c r="S504" s="160"/>
      <c r="T504" s="161"/>
      <c r="AT504" s="156" t="s">
        <v>142</v>
      </c>
      <c r="AU504" s="156" t="s">
        <v>87</v>
      </c>
      <c r="AV504" s="11" t="s">
        <v>22</v>
      </c>
      <c r="AW504" s="11" t="s">
        <v>41</v>
      </c>
      <c r="AX504" s="11" t="s">
        <v>79</v>
      </c>
      <c r="AY504" s="156" t="s">
        <v>128</v>
      </c>
    </row>
    <row r="505" spans="2:51" s="12" customFormat="1">
      <c r="B505" s="162"/>
      <c r="D505" s="152" t="s">
        <v>142</v>
      </c>
      <c r="E505" s="163" t="s">
        <v>3</v>
      </c>
      <c r="F505" s="164" t="s">
        <v>703</v>
      </c>
      <c r="H505" s="165">
        <v>15.8</v>
      </c>
      <c r="I505" s="166"/>
      <c r="L505" s="162"/>
      <c r="M505" s="167"/>
      <c r="N505" s="168"/>
      <c r="O505" s="168"/>
      <c r="P505" s="168"/>
      <c r="Q505" s="168"/>
      <c r="R505" s="168"/>
      <c r="S505" s="168"/>
      <c r="T505" s="169"/>
      <c r="AT505" s="163" t="s">
        <v>142</v>
      </c>
      <c r="AU505" s="163" t="s">
        <v>87</v>
      </c>
      <c r="AV505" s="12" t="s">
        <v>87</v>
      </c>
      <c r="AW505" s="12" t="s">
        <v>41</v>
      </c>
      <c r="AX505" s="12" t="s">
        <v>79</v>
      </c>
      <c r="AY505" s="163" t="s">
        <v>128</v>
      </c>
    </row>
    <row r="506" spans="2:51" s="11" customFormat="1">
      <c r="B506" s="155"/>
      <c r="D506" s="152" t="s">
        <v>142</v>
      </c>
      <c r="E506" s="156" t="s">
        <v>3</v>
      </c>
      <c r="F506" s="157" t="s">
        <v>654</v>
      </c>
      <c r="H506" s="156" t="s">
        <v>3</v>
      </c>
      <c r="I506" s="158"/>
      <c r="L506" s="155"/>
      <c r="M506" s="159"/>
      <c r="N506" s="160"/>
      <c r="O506" s="160"/>
      <c r="P506" s="160"/>
      <c r="Q506" s="160"/>
      <c r="R506" s="160"/>
      <c r="S506" s="160"/>
      <c r="T506" s="161"/>
      <c r="AT506" s="156" t="s">
        <v>142</v>
      </c>
      <c r="AU506" s="156" t="s">
        <v>87</v>
      </c>
      <c r="AV506" s="11" t="s">
        <v>22</v>
      </c>
      <c r="AW506" s="11" t="s">
        <v>41</v>
      </c>
      <c r="AX506" s="11" t="s">
        <v>79</v>
      </c>
      <c r="AY506" s="156" t="s">
        <v>128</v>
      </c>
    </row>
    <row r="507" spans="2:51" s="12" customFormat="1">
      <c r="B507" s="162"/>
      <c r="D507" s="152" t="s">
        <v>142</v>
      </c>
      <c r="E507" s="163" t="s">
        <v>3</v>
      </c>
      <c r="F507" s="164" t="s">
        <v>704</v>
      </c>
      <c r="H507" s="165">
        <v>15.95</v>
      </c>
      <c r="I507" s="166"/>
      <c r="L507" s="162"/>
      <c r="M507" s="167"/>
      <c r="N507" s="168"/>
      <c r="O507" s="168"/>
      <c r="P507" s="168"/>
      <c r="Q507" s="168"/>
      <c r="R507" s="168"/>
      <c r="S507" s="168"/>
      <c r="T507" s="169"/>
      <c r="AT507" s="163" t="s">
        <v>142</v>
      </c>
      <c r="AU507" s="163" t="s">
        <v>87</v>
      </c>
      <c r="AV507" s="12" t="s">
        <v>87</v>
      </c>
      <c r="AW507" s="12" t="s">
        <v>41</v>
      </c>
      <c r="AX507" s="12" t="s">
        <v>79</v>
      </c>
      <c r="AY507" s="163" t="s">
        <v>128</v>
      </c>
    </row>
    <row r="508" spans="2:51" s="11" customFormat="1">
      <c r="B508" s="155"/>
      <c r="D508" s="152" t="s">
        <v>142</v>
      </c>
      <c r="E508" s="156" t="s">
        <v>3</v>
      </c>
      <c r="F508" s="157" t="s">
        <v>655</v>
      </c>
      <c r="H508" s="156" t="s">
        <v>3</v>
      </c>
      <c r="I508" s="158"/>
      <c r="L508" s="155"/>
      <c r="M508" s="159"/>
      <c r="N508" s="160"/>
      <c r="O508" s="160"/>
      <c r="P508" s="160"/>
      <c r="Q508" s="160"/>
      <c r="R508" s="160"/>
      <c r="S508" s="160"/>
      <c r="T508" s="161"/>
      <c r="AT508" s="156" t="s">
        <v>142</v>
      </c>
      <c r="AU508" s="156" t="s">
        <v>87</v>
      </c>
      <c r="AV508" s="11" t="s">
        <v>22</v>
      </c>
      <c r="AW508" s="11" t="s">
        <v>41</v>
      </c>
      <c r="AX508" s="11" t="s">
        <v>79</v>
      </c>
      <c r="AY508" s="156" t="s">
        <v>128</v>
      </c>
    </row>
    <row r="509" spans="2:51" s="12" customFormat="1">
      <c r="B509" s="162"/>
      <c r="D509" s="152" t="s">
        <v>142</v>
      </c>
      <c r="E509" s="163" t="s">
        <v>3</v>
      </c>
      <c r="F509" s="164" t="s">
        <v>705</v>
      </c>
      <c r="H509" s="165">
        <v>35.6</v>
      </c>
      <c r="I509" s="166"/>
      <c r="L509" s="162"/>
      <c r="M509" s="167"/>
      <c r="N509" s="168"/>
      <c r="O509" s="168"/>
      <c r="P509" s="168"/>
      <c r="Q509" s="168"/>
      <c r="R509" s="168"/>
      <c r="S509" s="168"/>
      <c r="T509" s="169"/>
      <c r="AT509" s="163" t="s">
        <v>142</v>
      </c>
      <c r="AU509" s="163" t="s">
        <v>87</v>
      </c>
      <c r="AV509" s="12" t="s">
        <v>87</v>
      </c>
      <c r="AW509" s="12" t="s">
        <v>41</v>
      </c>
      <c r="AX509" s="12" t="s">
        <v>79</v>
      </c>
      <c r="AY509" s="163" t="s">
        <v>128</v>
      </c>
    </row>
    <row r="510" spans="2:51" s="11" customFormat="1">
      <c r="B510" s="155"/>
      <c r="D510" s="152" t="s">
        <v>142</v>
      </c>
      <c r="E510" s="156" t="s">
        <v>3</v>
      </c>
      <c r="F510" s="157" t="s">
        <v>657</v>
      </c>
      <c r="H510" s="156" t="s">
        <v>3</v>
      </c>
      <c r="I510" s="158"/>
      <c r="L510" s="155"/>
      <c r="M510" s="159"/>
      <c r="N510" s="160"/>
      <c r="O510" s="160"/>
      <c r="P510" s="160"/>
      <c r="Q510" s="160"/>
      <c r="R510" s="160"/>
      <c r="S510" s="160"/>
      <c r="T510" s="161"/>
      <c r="AT510" s="156" t="s">
        <v>142</v>
      </c>
      <c r="AU510" s="156" t="s">
        <v>87</v>
      </c>
      <c r="AV510" s="11" t="s">
        <v>22</v>
      </c>
      <c r="AW510" s="11" t="s">
        <v>41</v>
      </c>
      <c r="AX510" s="11" t="s">
        <v>79</v>
      </c>
      <c r="AY510" s="156" t="s">
        <v>128</v>
      </c>
    </row>
    <row r="511" spans="2:51" s="12" customFormat="1">
      <c r="B511" s="162"/>
      <c r="D511" s="152" t="s">
        <v>142</v>
      </c>
      <c r="E511" s="163" t="s">
        <v>3</v>
      </c>
      <c r="F511" s="164" t="s">
        <v>706</v>
      </c>
      <c r="H511" s="165">
        <v>13.45</v>
      </c>
      <c r="I511" s="166"/>
      <c r="L511" s="162"/>
      <c r="M511" s="167"/>
      <c r="N511" s="168"/>
      <c r="O511" s="168"/>
      <c r="P511" s="168"/>
      <c r="Q511" s="168"/>
      <c r="R511" s="168"/>
      <c r="S511" s="168"/>
      <c r="T511" s="169"/>
      <c r="AT511" s="163" t="s">
        <v>142</v>
      </c>
      <c r="AU511" s="163" t="s">
        <v>87</v>
      </c>
      <c r="AV511" s="12" t="s">
        <v>87</v>
      </c>
      <c r="AW511" s="12" t="s">
        <v>41</v>
      </c>
      <c r="AX511" s="12" t="s">
        <v>79</v>
      </c>
      <c r="AY511" s="163" t="s">
        <v>128</v>
      </c>
    </row>
    <row r="512" spans="2:51" s="11" customFormat="1">
      <c r="B512" s="155"/>
      <c r="D512" s="152" t="s">
        <v>142</v>
      </c>
      <c r="E512" s="156" t="s">
        <v>3</v>
      </c>
      <c r="F512" s="157" t="s">
        <v>690</v>
      </c>
      <c r="H512" s="156" t="s">
        <v>3</v>
      </c>
      <c r="I512" s="158"/>
      <c r="L512" s="155"/>
      <c r="M512" s="159"/>
      <c r="N512" s="160"/>
      <c r="O512" s="160"/>
      <c r="P512" s="160"/>
      <c r="Q512" s="160"/>
      <c r="R512" s="160"/>
      <c r="S512" s="160"/>
      <c r="T512" s="161"/>
      <c r="AT512" s="156" t="s">
        <v>142</v>
      </c>
      <c r="AU512" s="156" t="s">
        <v>87</v>
      </c>
      <c r="AV512" s="11" t="s">
        <v>22</v>
      </c>
      <c r="AW512" s="11" t="s">
        <v>41</v>
      </c>
      <c r="AX512" s="11" t="s">
        <v>79</v>
      </c>
      <c r="AY512" s="156" t="s">
        <v>128</v>
      </c>
    </row>
    <row r="513" spans="2:65" s="12" customFormat="1">
      <c r="B513" s="162"/>
      <c r="D513" s="152" t="s">
        <v>142</v>
      </c>
      <c r="E513" s="163" t="s">
        <v>3</v>
      </c>
      <c r="F513" s="164" t="s">
        <v>707</v>
      </c>
      <c r="H513" s="165">
        <v>3.1</v>
      </c>
      <c r="I513" s="166"/>
      <c r="L513" s="162"/>
      <c r="M513" s="167"/>
      <c r="N513" s="168"/>
      <c r="O513" s="168"/>
      <c r="P513" s="168"/>
      <c r="Q513" s="168"/>
      <c r="R513" s="168"/>
      <c r="S513" s="168"/>
      <c r="T513" s="169"/>
      <c r="AT513" s="163" t="s">
        <v>142</v>
      </c>
      <c r="AU513" s="163" t="s">
        <v>87</v>
      </c>
      <c r="AV513" s="12" t="s">
        <v>87</v>
      </c>
      <c r="AW513" s="12" t="s">
        <v>41</v>
      </c>
      <c r="AX513" s="12" t="s">
        <v>79</v>
      </c>
      <c r="AY513" s="163" t="s">
        <v>128</v>
      </c>
    </row>
    <row r="514" spans="2:65" s="13" customFormat="1">
      <c r="B514" s="170"/>
      <c r="D514" s="152" t="s">
        <v>142</v>
      </c>
      <c r="E514" s="171" t="s">
        <v>3</v>
      </c>
      <c r="F514" s="172" t="s">
        <v>145</v>
      </c>
      <c r="H514" s="173">
        <v>208.67499999999995</v>
      </c>
      <c r="I514" s="174"/>
      <c r="L514" s="170"/>
      <c r="M514" s="175"/>
      <c r="N514" s="176"/>
      <c r="O514" s="176"/>
      <c r="P514" s="176"/>
      <c r="Q514" s="176"/>
      <c r="R514" s="176"/>
      <c r="S514" s="176"/>
      <c r="T514" s="177"/>
      <c r="AT514" s="171" t="s">
        <v>142</v>
      </c>
      <c r="AU514" s="171" t="s">
        <v>87</v>
      </c>
      <c r="AV514" s="13" t="s">
        <v>93</v>
      </c>
      <c r="AW514" s="13" t="s">
        <v>41</v>
      </c>
      <c r="AX514" s="13" t="s">
        <v>22</v>
      </c>
      <c r="AY514" s="171" t="s">
        <v>128</v>
      </c>
    </row>
    <row r="515" spans="2:65" s="12" customFormat="1">
      <c r="B515" s="162"/>
      <c r="D515" s="152" t="s">
        <v>142</v>
      </c>
      <c r="F515" s="164" t="s">
        <v>708</v>
      </c>
      <c r="H515" s="165">
        <v>219.10900000000001</v>
      </c>
      <c r="I515" s="166"/>
      <c r="L515" s="162"/>
      <c r="M515" s="167"/>
      <c r="N515" s="168"/>
      <c r="O515" s="168"/>
      <c r="P515" s="168"/>
      <c r="Q515" s="168"/>
      <c r="R515" s="168"/>
      <c r="S515" s="168"/>
      <c r="T515" s="169"/>
      <c r="AT515" s="163" t="s">
        <v>142</v>
      </c>
      <c r="AU515" s="163" t="s">
        <v>87</v>
      </c>
      <c r="AV515" s="12" t="s">
        <v>87</v>
      </c>
      <c r="AW515" s="12" t="s">
        <v>4</v>
      </c>
      <c r="AX515" s="12" t="s">
        <v>22</v>
      </c>
      <c r="AY515" s="163" t="s">
        <v>128</v>
      </c>
    </row>
    <row r="516" spans="2:65" s="1" customFormat="1" ht="16.5" customHeight="1">
      <c r="B516" s="139"/>
      <c r="C516" s="140" t="s">
        <v>343</v>
      </c>
      <c r="D516" s="140" t="s">
        <v>131</v>
      </c>
      <c r="E516" s="141" t="s">
        <v>248</v>
      </c>
      <c r="F516" s="142" t="s">
        <v>249</v>
      </c>
      <c r="G516" s="143" t="s">
        <v>250</v>
      </c>
      <c r="H516" s="144">
        <v>233.95</v>
      </c>
      <c r="I516" s="145"/>
      <c r="J516" s="146">
        <f>ROUND(I516*H516,2)</f>
        <v>0</v>
      </c>
      <c r="K516" s="142" t="s">
        <v>135</v>
      </c>
      <c r="L516" s="31"/>
      <c r="M516" s="147" t="s">
        <v>3</v>
      </c>
      <c r="N516" s="148" t="s">
        <v>50</v>
      </c>
      <c r="O516" s="50"/>
      <c r="P516" s="149">
        <f>O516*H516</f>
        <v>0</v>
      </c>
      <c r="Q516" s="149">
        <v>0</v>
      </c>
      <c r="R516" s="149">
        <f>Q516*H516</f>
        <v>0</v>
      </c>
      <c r="S516" s="149">
        <v>2.5000000000000001E-3</v>
      </c>
      <c r="T516" s="150">
        <f>S516*H516</f>
        <v>0.58487500000000003</v>
      </c>
      <c r="AR516" s="17" t="s">
        <v>168</v>
      </c>
      <c r="AT516" s="17" t="s">
        <v>131</v>
      </c>
      <c r="AU516" s="17" t="s">
        <v>87</v>
      </c>
      <c r="AY516" s="17" t="s">
        <v>128</v>
      </c>
      <c r="BE516" s="151">
        <f>IF(N516="základní",J516,0)</f>
        <v>0</v>
      </c>
      <c r="BF516" s="151">
        <f>IF(N516="snížená",J516,0)</f>
        <v>0</v>
      </c>
      <c r="BG516" s="151">
        <f>IF(N516="zákl. přenesená",J516,0)</f>
        <v>0</v>
      </c>
      <c r="BH516" s="151">
        <f>IF(N516="sníž. přenesená",J516,0)</f>
        <v>0</v>
      </c>
      <c r="BI516" s="151">
        <f>IF(N516="nulová",J516,0)</f>
        <v>0</v>
      </c>
      <c r="BJ516" s="17" t="s">
        <v>22</v>
      </c>
      <c r="BK516" s="151">
        <f>ROUND(I516*H516,2)</f>
        <v>0</v>
      </c>
      <c r="BL516" s="17" t="s">
        <v>168</v>
      </c>
      <c r="BM516" s="17" t="s">
        <v>729</v>
      </c>
    </row>
    <row r="517" spans="2:65" s="11" customFormat="1">
      <c r="B517" s="155"/>
      <c r="D517" s="152" t="s">
        <v>142</v>
      </c>
      <c r="E517" s="156" t="s">
        <v>3</v>
      </c>
      <c r="F517" s="157" t="s">
        <v>642</v>
      </c>
      <c r="H517" s="156" t="s">
        <v>3</v>
      </c>
      <c r="I517" s="158"/>
      <c r="L517" s="155"/>
      <c r="M517" s="159"/>
      <c r="N517" s="160"/>
      <c r="O517" s="160"/>
      <c r="P517" s="160"/>
      <c r="Q517" s="160"/>
      <c r="R517" s="160"/>
      <c r="S517" s="160"/>
      <c r="T517" s="161"/>
      <c r="AT517" s="156" t="s">
        <v>142</v>
      </c>
      <c r="AU517" s="156" t="s">
        <v>87</v>
      </c>
      <c r="AV517" s="11" t="s">
        <v>22</v>
      </c>
      <c r="AW517" s="11" t="s">
        <v>41</v>
      </c>
      <c r="AX517" s="11" t="s">
        <v>79</v>
      </c>
      <c r="AY517" s="156" t="s">
        <v>128</v>
      </c>
    </row>
    <row r="518" spans="2:65" s="11" customFormat="1">
      <c r="B518" s="155"/>
      <c r="D518" s="152" t="s">
        <v>142</v>
      </c>
      <c r="E518" s="156" t="s">
        <v>3</v>
      </c>
      <c r="F518" s="157" t="s">
        <v>643</v>
      </c>
      <c r="H518" s="156" t="s">
        <v>3</v>
      </c>
      <c r="I518" s="158"/>
      <c r="L518" s="155"/>
      <c r="M518" s="159"/>
      <c r="N518" s="160"/>
      <c r="O518" s="160"/>
      <c r="P518" s="160"/>
      <c r="Q518" s="160"/>
      <c r="R518" s="160"/>
      <c r="S518" s="160"/>
      <c r="T518" s="161"/>
      <c r="AT518" s="156" t="s">
        <v>142</v>
      </c>
      <c r="AU518" s="156" t="s">
        <v>87</v>
      </c>
      <c r="AV518" s="11" t="s">
        <v>22</v>
      </c>
      <c r="AW518" s="11" t="s">
        <v>41</v>
      </c>
      <c r="AX518" s="11" t="s">
        <v>79</v>
      </c>
      <c r="AY518" s="156" t="s">
        <v>128</v>
      </c>
    </row>
    <row r="519" spans="2:65" s="12" customFormat="1">
      <c r="B519" s="162"/>
      <c r="D519" s="152" t="s">
        <v>142</v>
      </c>
      <c r="E519" s="163" t="s">
        <v>3</v>
      </c>
      <c r="F519" s="164" t="s">
        <v>730</v>
      </c>
      <c r="H519" s="165">
        <v>18.2</v>
      </c>
      <c r="I519" s="166"/>
      <c r="L519" s="162"/>
      <c r="M519" s="167"/>
      <c r="N519" s="168"/>
      <c r="O519" s="168"/>
      <c r="P519" s="168"/>
      <c r="Q519" s="168"/>
      <c r="R519" s="168"/>
      <c r="S519" s="168"/>
      <c r="T519" s="169"/>
      <c r="AT519" s="163" t="s">
        <v>142</v>
      </c>
      <c r="AU519" s="163" t="s">
        <v>87</v>
      </c>
      <c r="AV519" s="12" t="s">
        <v>87</v>
      </c>
      <c r="AW519" s="12" t="s">
        <v>41</v>
      </c>
      <c r="AX519" s="12" t="s">
        <v>79</v>
      </c>
      <c r="AY519" s="163" t="s">
        <v>128</v>
      </c>
    </row>
    <row r="520" spans="2:65" s="11" customFormat="1">
      <c r="B520" s="155"/>
      <c r="D520" s="152" t="s">
        <v>142</v>
      </c>
      <c r="E520" s="156" t="s">
        <v>3</v>
      </c>
      <c r="F520" s="157" t="s">
        <v>645</v>
      </c>
      <c r="H520" s="156" t="s">
        <v>3</v>
      </c>
      <c r="I520" s="158"/>
      <c r="L520" s="155"/>
      <c r="M520" s="159"/>
      <c r="N520" s="160"/>
      <c r="O520" s="160"/>
      <c r="P520" s="160"/>
      <c r="Q520" s="160"/>
      <c r="R520" s="160"/>
      <c r="S520" s="160"/>
      <c r="T520" s="161"/>
      <c r="AT520" s="156" t="s">
        <v>142</v>
      </c>
      <c r="AU520" s="156" t="s">
        <v>87</v>
      </c>
      <c r="AV520" s="11" t="s">
        <v>22</v>
      </c>
      <c r="AW520" s="11" t="s">
        <v>41</v>
      </c>
      <c r="AX520" s="11" t="s">
        <v>79</v>
      </c>
      <c r="AY520" s="156" t="s">
        <v>128</v>
      </c>
    </row>
    <row r="521" spans="2:65" s="12" customFormat="1">
      <c r="B521" s="162"/>
      <c r="D521" s="152" t="s">
        <v>142</v>
      </c>
      <c r="E521" s="163" t="s">
        <v>3</v>
      </c>
      <c r="F521" s="164" t="s">
        <v>731</v>
      </c>
      <c r="H521" s="165">
        <v>11</v>
      </c>
      <c r="I521" s="166"/>
      <c r="L521" s="162"/>
      <c r="M521" s="167"/>
      <c r="N521" s="168"/>
      <c r="O521" s="168"/>
      <c r="P521" s="168"/>
      <c r="Q521" s="168"/>
      <c r="R521" s="168"/>
      <c r="S521" s="168"/>
      <c r="T521" s="169"/>
      <c r="AT521" s="163" t="s">
        <v>142</v>
      </c>
      <c r="AU521" s="163" t="s">
        <v>87</v>
      </c>
      <c r="AV521" s="12" t="s">
        <v>87</v>
      </c>
      <c r="AW521" s="12" t="s">
        <v>41</v>
      </c>
      <c r="AX521" s="12" t="s">
        <v>79</v>
      </c>
      <c r="AY521" s="163" t="s">
        <v>128</v>
      </c>
    </row>
    <row r="522" spans="2:65" s="11" customFormat="1">
      <c r="B522" s="155"/>
      <c r="D522" s="152" t="s">
        <v>142</v>
      </c>
      <c r="E522" s="156" t="s">
        <v>3</v>
      </c>
      <c r="F522" s="157" t="s">
        <v>647</v>
      </c>
      <c r="H522" s="156" t="s">
        <v>3</v>
      </c>
      <c r="I522" s="158"/>
      <c r="L522" s="155"/>
      <c r="M522" s="159"/>
      <c r="N522" s="160"/>
      <c r="O522" s="160"/>
      <c r="P522" s="160"/>
      <c r="Q522" s="160"/>
      <c r="R522" s="160"/>
      <c r="S522" s="160"/>
      <c r="T522" s="161"/>
      <c r="AT522" s="156" t="s">
        <v>142</v>
      </c>
      <c r="AU522" s="156" t="s">
        <v>87</v>
      </c>
      <c r="AV522" s="11" t="s">
        <v>22</v>
      </c>
      <c r="AW522" s="11" t="s">
        <v>41</v>
      </c>
      <c r="AX522" s="11" t="s">
        <v>79</v>
      </c>
      <c r="AY522" s="156" t="s">
        <v>128</v>
      </c>
    </row>
    <row r="523" spans="2:65" s="12" customFormat="1">
      <c r="B523" s="162"/>
      <c r="D523" s="152" t="s">
        <v>142</v>
      </c>
      <c r="E523" s="163" t="s">
        <v>3</v>
      </c>
      <c r="F523" s="164" t="s">
        <v>732</v>
      </c>
      <c r="H523" s="165">
        <v>8.9499999999999993</v>
      </c>
      <c r="I523" s="166"/>
      <c r="L523" s="162"/>
      <c r="M523" s="167"/>
      <c r="N523" s="168"/>
      <c r="O523" s="168"/>
      <c r="P523" s="168"/>
      <c r="Q523" s="168"/>
      <c r="R523" s="168"/>
      <c r="S523" s="168"/>
      <c r="T523" s="169"/>
      <c r="AT523" s="163" t="s">
        <v>142</v>
      </c>
      <c r="AU523" s="163" t="s">
        <v>87</v>
      </c>
      <c r="AV523" s="12" t="s">
        <v>87</v>
      </c>
      <c r="AW523" s="12" t="s">
        <v>41</v>
      </c>
      <c r="AX523" s="12" t="s">
        <v>79</v>
      </c>
      <c r="AY523" s="163" t="s">
        <v>128</v>
      </c>
    </row>
    <row r="524" spans="2:65" s="11" customFormat="1">
      <c r="B524" s="155"/>
      <c r="D524" s="152" t="s">
        <v>142</v>
      </c>
      <c r="E524" s="156" t="s">
        <v>3</v>
      </c>
      <c r="F524" s="157" t="s">
        <v>684</v>
      </c>
      <c r="H524" s="156" t="s">
        <v>3</v>
      </c>
      <c r="I524" s="158"/>
      <c r="L524" s="155"/>
      <c r="M524" s="159"/>
      <c r="N524" s="160"/>
      <c r="O524" s="160"/>
      <c r="P524" s="160"/>
      <c r="Q524" s="160"/>
      <c r="R524" s="160"/>
      <c r="S524" s="160"/>
      <c r="T524" s="161"/>
      <c r="AT524" s="156" t="s">
        <v>142</v>
      </c>
      <c r="AU524" s="156" t="s">
        <v>87</v>
      </c>
      <c r="AV524" s="11" t="s">
        <v>22</v>
      </c>
      <c r="AW524" s="11" t="s">
        <v>41</v>
      </c>
      <c r="AX524" s="11" t="s">
        <v>79</v>
      </c>
      <c r="AY524" s="156" t="s">
        <v>128</v>
      </c>
    </row>
    <row r="525" spans="2:65" s="12" customFormat="1">
      <c r="B525" s="162"/>
      <c r="D525" s="152" t="s">
        <v>142</v>
      </c>
      <c r="E525" s="163" t="s">
        <v>3</v>
      </c>
      <c r="F525" s="164" t="s">
        <v>733</v>
      </c>
      <c r="H525" s="165">
        <v>14.3</v>
      </c>
      <c r="I525" s="166"/>
      <c r="L525" s="162"/>
      <c r="M525" s="167"/>
      <c r="N525" s="168"/>
      <c r="O525" s="168"/>
      <c r="P525" s="168"/>
      <c r="Q525" s="168"/>
      <c r="R525" s="168"/>
      <c r="S525" s="168"/>
      <c r="T525" s="169"/>
      <c r="AT525" s="163" t="s">
        <v>142</v>
      </c>
      <c r="AU525" s="163" t="s">
        <v>87</v>
      </c>
      <c r="AV525" s="12" t="s">
        <v>87</v>
      </c>
      <c r="AW525" s="12" t="s">
        <v>41</v>
      </c>
      <c r="AX525" s="12" t="s">
        <v>79</v>
      </c>
      <c r="AY525" s="163" t="s">
        <v>128</v>
      </c>
    </row>
    <row r="526" spans="2:65" s="11" customFormat="1">
      <c r="B526" s="155"/>
      <c r="D526" s="152" t="s">
        <v>142</v>
      </c>
      <c r="E526" s="156" t="s">
        <v>3</v>
      </c>
      <c r="F526" s="157" t="s">
        <v>648</v>
      </c>
      <c r="H526" s="156" t="s">
        <v>3</v>
      </c>
      <c r="I526" s="158"/>
      <c r="L526" s="155"/>
      <c r="M526" s="159"/>
      <c r="N526" s="160"/>
      <c r="O526" s="160"/>
      <c r="P526" s="160"/>
      <c r="Q526" s="160"/>
      <c r="R526" s="160"/>
      <c r="S526" s="160"/>
      <c r="T526" s="161"/>
      <c r="AT526" s="156" t="s">
        <v>142</v>
      </c>
      <c r="AU526" s="156" t="s">
        <v>87</v>
      </c>
      <c r="AV526" s="11" t="s">
        <v>22</v>
      </c>
      <c r="AW526" s="11" t="s">
        <v>41</v>
      </c>
      <c r="AX526" s="11" t="s">
        <v>79</v>
      </c>
      <c r="AY526" s="156" t="s">
        <v>128</v>
      </c>
    </row>
    <row r="527" spans="2:65" s="12" customFormat="1">
      <c r="B527" s="162"/>
      <c r="D527" s="152" t="s">
        <v>142</v>
      </c>
      <c r="E527" s="163" t="s">
        <v>3</v>
      </c>
      <c r="F527" s="164" t="s">
        <v>734</v>
      </c>
      <c r="H527" s="165">
        <v>15.1</v>
      </c>
      <c r="I527" s="166"/>
      <c r="L527" s="162"/>
      <c r="M527" s="167"/>
      <c r="N527" s="168"/>
      <c r="O527" s="168"/>
      <c r="P527" s="168"/>
      <c r="Q527" s="168"/>
      <c r="R527" s="168"/>
      <c r="S527" s="168"/>
      <c r="T527" s="169"/>
      <c r="AT527" s="163" t="s">
        <v>142</v>
      </c>
      <c r="AU527" s="163" t="s">
        <v>87</v>
      </c>
      <c r="AV527" s="12" t="s">
        <v>87</v>
      </c>
      <c r="AW527" s="12" t="s">
        <v>41</v>
      </c>
      <c r="AX527" s="12" t="s">
        <v>79</v>
      </c>
      <c r="AY527" s="163" t="s">
        <v>128</v>
      </c>
    </row>
    <row r="528" spans="2:65" s="11" customFormat="1">
      <c r="B528" s="155"/>
      <c r="D528" s="152" t="s">
        <v>142</v>
      </c>
      <c r="E528" s="156" t="s">
        <v>3</v>
      </c>
      <c r="F528" s="157" t="s">
        <v>649</v>
      </c>
      <c r="H528" s="156" t="s">
        <v>3</v>
      </c>
      <c r="I528" s="158"/>
      <c r="L528" s="155"/>
      <c r="M528" s="159"/>
      <c r="N528" s="160"/>
      <c r="O528" s="160"/>
      <c r="P528" s="160"/>
      <c r="Q528" s="160"/>
      <c r="R528" s="160"/>
      <c r="S528" s="160"/>
      <c r="T528" s="161"/>
      <c r="AT528" s="156" t="s">
        <v>142</v>
      </c>
      <c r="AU528" s="156" t="s">
        <v>87</v>
      </c>
      <c r="AV528" s="11" t="s">
        <v>22</v>
      </c>
      <c r="AW528" s="11" t="s">
        <v>41</v>
      </c>
      <c r="AX528" s="11" t="s">
        <v>79</v>
      </c>
      <c r="AY528" s="156" t="s">
        <v>128</v>
      </c>
    </row>
    <row r="529" spans="2:51" s="12" customFormat="1">
      <c r="B529" s="162"/>
      <c r="D529" s="152" t="s">
        <v>142</v>
      </c>
      <c r="E529" s="163" t="s">
        <v>3</v>
      </c>
      <c r="F529" s="164" t="s">
        <v>735</v>
      </c>
      <c r="H529" s="165">
        <v>15.6</v>
      </c>
      <c r="I529" s="166"/>
      <c r="L529" s="162"/>
      <c r="M529" s="167"/>
      <c r="N529" s="168"/>
      <c r="O529" s="168"/>
      <c r="P529" s="168"/>
      <c r="Q529" s="168"/>
      <c r="R529" s="168"/>
      <c r="S529" s="168"/>
      <c r="T529" s="169"/>
      <c r="AT529" s="163" t="s">
        <v>142</v>
      </c>
      <c r="AU529" s="163" t="s">
        <v>87</v>
      </c>
      <c r="AV529" s="12" t="s">
        <v>87</v>
      </c>
      <c r="AW529" s="12" t="s">
        <v>41</v>
      </c>
      <c r="AX529" s="12" t="s">
        <v>79</v>
      </c>
      <c r="AY529" s="163" t="s">
        <v>128</v>
      </c>
    </row>
    <row r="530" spans="2:51" s="11" customFormat="1">
      <c r="B530" s="155"/>
      <c r="D530" s="152" t="s">
        <v>142</v>
      </c>
      <c r="E530" s="156" t="s">
        <v>3</v>
      </c>
      <c r="F530" s="157" t="s">
        <v>650</v>
      </c>
      <c r="H530" s="156" t="s">
        <v>3</v>
      </c>
      <c r="I530" s="158"/>
      <c r="L530" s="155"/>
      <c r="M530" s="159"/>
      <c r="N530" s="160"/>
      <c r="O530" s="160"/>
      <c r="P530" s="160"/>
      <c r="Q530" s="160"/>
      <c r="R530" s="160"/>
      <c r="S530" s="160"/>
      <c r="T530" s="161"/>
      <c r="AT530" s="156" t="s">
        <v>142</v>
      </c>
      <c r="AU530" s="156" t="s">
        <v>87</v>
      </c>
      <c r="AV530" s="11" t="s">
        <v>22</v>
      </c>
      <c r="AW530" s="11" t="s">
        <v>41</v>
      </c>
      <c r="AX530" s="11" t="s">
        <v>79</v>
      </c>
      <c r="AY530" s="156" t="s">
        <v>128</v>
      </c>
    </row>
    <row r="531" spans="2:51" s="12" customFormat="1">
      <c r="B531" s="162"/>
      <c r="D531" s="152" t="s">
        <v>142</v>
      </c>
      <c r="E531" s="163" t="s">
        <v>3</v>
      </c>
      <c r="F531" s="164" t="s">
        <v>736</v>
      </c>
      <c r="H531" s="165">
        <v>14.2</v>
      </c>
      <c r="I531" s="166"/>
      <c r="L531" s="162"/>
      <c r="M531" s="167"/>
      <c r="N531" s="168"/>
      <c r="O531" s="168"/>
      <c r="P531" s="168"/>
      <c r="Q531" s="168"/>
      <c r="R531" s="168"/>
      <c r="S531" s="168"/>
      <c r="T531" s="169"/>
      <c r="AT531" s="163" t="s">
        <v>142</v>
      </c>
      <c r="AU531" s="163" t="s">
        <v>87</v>
      </c>
      <c r="AV531" s="12" t="s">
        <v>87</v>
      </c>
      <c r="AW531" s="12" t="s">
        <v>41</v>
      </c>
      <c r="AX531" s="12" t="s">
        <v>79</v>
      </c>
      <c r="AY531" s="163" t="s">
        <v>128</v>
      </c>
    </row>
    <row r="532" spans="2:51" s="11" customFormat="1">
      <c r="B532" s="155"/>
      <c r="D532" s="152" t="s">
        <v>142</v>
      </c>
      <c r="E532" s="156" t="s">
        <v>3</v>
      </c>
      <c r="F532" s="157" t="s">
        <v>651</v>
      </c>
      <c r="H532" s="156" t="s">
        <v>3</v>
      </c>
      <c r="I532" s="158"/>
      <c r="L532" s="155"/>
      <c r="M532" s="159"/>
      <c r="N532" s="160"/>
      <c r="O532" s="160"/>
      <c r="P532" s="160"/>
      <c r="Q532" s="160"/>
      <c r="R532" s="160"/>
      <c r="S532" s="160"/>
      <c r="T532" s="161"/>
      <c r="AT532" s="156" t="s">
        <v>142</v>
      </c>
      <c r="AU532" s="156" t="s">
        <v>87</v>
      </c>
      <c r="AV532" s="11" t="s">
        <v>22</v>
      </c>
      <c r="AW532" s="11" t="s">
        <v>41</v>
      </c>
      <c r="AX532" s="11" t="s">
        <v>79</v>
      </c>
      <c r="AY532" s="156" t="s">
        <v>128</v>
      </c>
    </row>
    <row r="533" spans="2:51" s="12" customFormat="1">
      <c r="B533" s="162"/>
      <c r="D533" s="152" t="s">
        <v>142</v>
      </c>
      <c r="E533" s="163" t="s">
        <v>3</v>
      </c>
      <c r="F533" s="164" t="s">
        <v>737</v>
      </c>
      <c r="H533" s="165">
        <v>16.600000000000001</v>
      </c>
      <c r="I533" s="166"/>
      <c r="L533" s="162"/>
      <c r="M533" s="167"/>
      <c r="N533" s="168"/>
      <c r="O533" s="168"/>
      <c r="P533" s="168"/>
      <c r="Q533" s="168"/>
      <c r="R533" s="168"/>
      <c r="S533" s="168"/>
      <c r="T533" s="169"/>
      <c r="AT533" s="163" t="s">
        <v>142</v>
      </c>
      <c r="AU533" s="163" t="s">
        <v>87</v>
      </c>
      <c r="AV533" s="12" t="s">
        <v>87</v>
      </c>
      <c r="AW533" s="12" t="s">
        <v>41</v>
      </c>
      <c r="AX533" s="12" t="s">
        <v>79</v>
      </c>
      <c r="AY533" s="163" t="s">
        <v>128</v>
      </c>
    </row>
    <row r="534" spans="2:51" s="11" customFormat="1">
      <c r="B534" s="155"/>
      <c r="D534" s="152" t="s">
        <v>142</v>
      </c>
      <c r="E534" s="156" t="s">
        <v>3</v>
      </c>
      <c r="F534" s="157" t="s">
        <v>652</v>
      </c>
      <c r="H534" s="156" t="s">
        <v>3</v>
      </c>
      <c r="I534" s="158"/>
      <c r="L534" s="155"/>
      <c r="M534" s="159"/>
      <c r="N534" s="160"/>
      <c r="O534" s="160"/>
      <c r="P534" s="160"/>
      <c r="Q534" s="160"/>
      <c r="R534" s="160"/>
      <c r="S534" s="160"/>
      <c r="T534" s="161"/>
      <c r="AT534" s="156" t="s">
        <v>142</v>
      </c>
      <c r="AU534" s="156" t="s">
        <v>87</v>
      </c>
      <c r="AV534" s="11" t="s">
        <v>22</v>
      </c>
      <c r="AW534" s="11" t="s">
        <v>41</v>
      </c>
      <c r="AX534" s="11" t="s">
        <v>79</v>
      </c>
      <c r="AY534" s="156" t="s">
        <v>128</v>
      </c>
    </row>
    <row r="535" spans="2:51" s="12" customFormat="1">
      <c r="B535" s="162"/>
      <c r="D535" s="152" t="s">
        <v>142</v>
      </c>
      <c r="E535" s="163" t="s">
        <v>3</v>
      </c>
      <c r="F535" s="164" t="s">
        <v>462</v>
      </c>
      <c r="H535" s="165">
        <v>15.2</v>
      </c>
      <c r="I535" s="166"/>
      <c r="L535" s="162"/>
      <c r="M535" s="167"/>
      <c r="N535" s="168"/>
      <c r="O535" s="168"/>
      <c r="P535" s="168"/>
      <c r="Q535" s="168"/>
      <c r="R535" s="168"/>
      <c r="S535" s="168"/>
      <c r="T535" s="169"/>
      <c r="AT535" s="163" t="s">
        <v>142</v>
      </c>
      <c r="AU535" s="163" t="s">
        <v>87</v>
      </c>
      <c r="AV535" s="12" t="s">
        <v>87</v>
      </c>
      <c r="AW535" s="12" t="s">
        <v>41</v>
      </c>
      <c r="AX535" s="12" t="s">
        <v>79</v>
      </c>
      <c r="AY535" s="163" t="s">
        <v>128</v>
      </c>
    </row>
    <row r="536" spans="2:51" s="11" customFormat="1">
      <c r="B536" s="155"/>
      <c r="D536" s="152" t="s">
        <v>142</v>
      </c>
      <c r="E536" s="156" t="s">
        <v>3</v>
      </c>
      <c r="F536" s="157" t="s">
        <v>653</v>
      </c>
      <c r="H536" s="156" t="s">
        <v>3</v>
      </c>
      <c r="I536" s="158"/>
      <c r="L536" s="155"/>
      <c r="M536" s="159"/>
      <c r="N536" s="160"/>
      <c r="O536" s="160"/>
      <c r="P536" s="160"/>
      <c r="Q536" s="160"/>
      <c r="R536" s="160"/>
      <c r="S536" s="160"/>
      <c r="T536" s="161"/>
      <c r="AT536" s="156" t="s">
        <v>142</v>
      </c>
      <c r="AU536" s="156" t="s">
        <v>87</v>
      </c>
      <c r="AV536" s="11" t="s">
        <v>22</v>
      </c>
      <c r="AW536" s="11" t="s">
        <v>41</v>
      </c>
      <c r="AX536" s="11" t="s">
        <v>79</v>
      </c>
      <c r="AY536" s="156" t="s">
        <v>128</v>
      </c>
    </row>
    <row r="537" spans="2:51" s="12" customFormat="1">
      <c r="B537" s="162"/>
      <c r="D537" s="152" t="s">
        <v>142</v>
      </c>
      <c r="E537" s="163" t="s">
        <v>3</v>
      </c>
      <c r="F537" s="164" t="s">
        <v>738</v>
      </c>
      <c r="H537" s="165">
        <v>16.899999999999999</v>
      </c>
      <c r="I537" s="166"/>
      <c r="L537" s="162"/>
      <c r="M537" s="167"/>
      <c r="N537" s="168"/>
      <c r="O537" s="168"/>
      <c r="P537" s="168"/>
      <c r="Q537" s="168"/>
      <c r="R537" s="168"/>
      <c r="S537" s="168"/>
      <c r="T537" s="169"/>
      <c r="AT537" s="163" t="s">
        <v>142</v>
      </c>
      <c r="AU537" s="163" t="s">
        <v>87</v>
      </c>
      <c r="AV537" s="12" t="s">
        <v>87</v>
      </c>
      <c r="AW537" s="12" t="s">
        <v>41</v>
      </c>
      <c r="AX537" s="12" t="s">
        <v>79</v>
      </c>
      <c r="AY537" s="163" t="s">
        <v>128</v>
      </c>
    </row>
    <row r="538" spans="2:51" s="11" customFormat="1">
      <c r="B538" s="155"/>
      <c r="D538" s="152" t="s">
        <v>142</v>
      </c>
      <c r="E538" s="156" t="s">
        <v>3</v>
      </c>
      <c r="F538" s="157" t="s">
        <v>654</v>
      </c>
      <c r="H538" s="156" t="s">
        <v>3</v>
      </c>
      <c r="I538" s="158"/>
      <c r="L538" s="155"/>
      <c r="M538" s="159"/>
      <c r="N538" s="160"/>
      <c r="O538" s="160"/>
      <c r="P538" s="160"/>
      <c r="Q538" s="160"/>
      <c r="R538" s="160"/>
      <c r="S538" s="160"/>
      <c r="T538" s="161"/>
      <c r="AT538" s="156" t="s">
        <v>142</v>
      </c>
      <c r="AU538" s="156" t="s">
        <v>87</v>
      </c>
      <c r="AV538" s="11" t="s">
        <v>22</v>
      </c>
      <c r="AW538" s="11" t="s">
        <v>41</v>
      </c>
      <c r="AX538" s="11" t="s">
        <v>79</v>
      </c>
      <c r="AY538" s="156" t="s">
        <v>128</v>
      </c>
    </row>
    <row r="539" spans="2:51" s="12" customFormat="1">
      <c r="B539" s="162"/>
      <c r="D539" s="152" t="s">
        <v>142</v>
      </c>
      <c r="E539" s="163" t="s">
        <v>3</v>
      </c>
      <c r="F539" s="164" t="s">
        <v>735</v>
      </c>
      <c r="H539" s="165">
        <v>15.6</v>
      </c>
      <c r="I539" s="166"/>
      <c r="L539" s="162"/>
      <c r="M539" s="167"/>
      <c r="N539" s="168"/>
      <c r="O539" s="168"/>
      <c r="P539" s="168"/>
      <c r="Q539" s="168"/>
      <c r="R539" s="168"/>
      <c r="S539" s="168"/>
      <c r="T539" s="169"/>
      <c r="AT539" s="163" t="s">
        <v>142</v>
      </c>
      <c r="AU539" s="163" t="s">
        <v>87</v>
      </c>
      <c r="AV539" s="12" t="s">
        <v>87</v>
      </c>
      <c r="AW539" s="12" t="s">
        <v>41</v>
      </c>
      <c r="AX539" s="12" t="s">
        <v>79</v>
      </c>
      <c r="AY539" s="163" t="s">
        <v>128</v>
      </c>
    </row>
    <row r="540" spans="2:51" s="11" customFormat="1">
      <c r="B540" s="155"/>
      <c r="D540" s="152" t="s">
        <v>142</v>
      </c>
      <c r="E540" s="156" t="s">
        <v>3</v>
      </c>
      <c r="F540" s="157" t="s">
        <v>655</v>
      </c>
      <c r="H540" s="156" t="s">
        <v>3</v>
      </c>
      <c r="I540" s="158"/>
      <c r="L540" s="155"/>
      <c r="M540" s="159"/>
      <c r="N540" s="160"/>
      <c r="O540" s="160"/>
      <c r="P540" s="160"/>
      <c r="Q540" s="160"/>
      <c r="R540" s="160"/>
      <c r="S540" s="160"/>
      <c r="T540" s="161"/>
      <c r="AT540" s="156" t="s">
        <v>142</v>
      </c>
      <c r="AU540" s="156" t="s">
        <v>87</v>
      </c>
      <c r="AV540" s="11" t="s">
        <v>22</v>
      </c>
      <c r="AW540" s="11" t="s">
        <v>41</v>
      </c>
      <c r="AX540" s="11" t="s">
        <v>79</v>
      </c>
      <c r="AY540" s="156" t="s">
        <v>128</v>
      </c>
    </row>
    <row r="541" spans="2:51" s="12" customFormat="1">
      <c r="B541" s="162"/>
      <c r="D541" s="152" t="s">
        <v>142</v>
      </c>
      <c r="E541" s="163" t="s">
        <v>3</v>
      </c>
      <c r="F541" s="164" t="s">
        <v>739</v>
      </c>
      <c r="H541" s="165">
        <v>53.7</v>
      </c>
      <c r="I541" s="166"/>
      <c r="L541" s="162"/>
      <c r="M541" s="167"/>
      <c r="N541" s="168"/>
      <c r="O541" s="168"/>
      <c r="P541" s="168"/>
      <c r="Q541" s="168"/>
      <c r="R541" s="168"/>
      <c r="S541" s="168"/>
      <c r="T541" s="169"/>
      <c r="AT541" s="163" t="s">
        <v>142</v>
      </c>
      <c r="AU541" s="163" t="s">
        <v>87</v>
      </c>
      <c r="AV541" s="12" t="s">
        <v>87</v>
      </c>
      <c r="AW541" s="12" t="s">
        <v>41</v>
      </c>
      <c r="AX541" s="12" t="s">
        <v>79</v>
      </c>
      <c r="AY541" s="163" t="s">
        <v>128</v>
      </c>
    </row>
    <row r="542" spans="2:51" s="11" customFormat="1">
      <c r="B542" s="155"/>
      <c r="D542" s="152" t="s">
        <v>142</v>
      </c>
      <c r="E542" s="156" t="s">
        <v>3</v>
      </c>
      <c r="F542" s="157" t="s">
        <v>657</v>
      </c>
      <c r="H542" s="156" t="s">
        <v>3</v>
      </c>
      <c r="I542" s="158"/>
      <c r="L542" s="155"/>
      <c r="M542" s="159"/>
      <c r="N542" s="160"/>
      <c r="O542" s="160"/>
      <c r="P542" s="160"/>
      <c r="Q542" s="160"/>
      <c r="R542" s="160"/>
      <c r="S542" s="160"/>
      <c r="T542" s="161"/>
      <c r="AT542" s="156" t="s">
        <v>142</v>
      </c>
      <c r="AU542" s="156" t="s">
        <v>87</v>
      </c>
      <c r="AV542" s="11" t="s">
        <v>22</v>
      </c>
      <c r="AW542" s="11" t="s">
        <v>41</v>
      </c>
      <c r="AX542" s="11" t="s">
        <v>79</v>
      </c>
      <c r="AY542" s="156" t="s">
        <v>128</v>
      </c>
    </row>
    <row r="543" spans="2:51" s="12" customFormat="1">
      <c r="B543" s="162"/>
      <c r="D543" s="152" t="s">
        <v>142</v>
      </c>
      <c r="E543" s="163" t="s">
        <v>3</v>
      </c>
      <c r="F543" s="164" t="s">
        <v>740</v>
      </c>
      <c r="H543" s="165">
        <v>15.9</v>
      </c>
      <c r="I543" s="166"/>
      <c r="L543" s="162"/>
      <c r="M543" s="167"/>
      <c r="N543" s="168"/>
      <c r="O543" s="168"/>
      <c r="P543" s="168"/>
      <c r="Q543" s="168"/>
      <c r="R543" s="168"/>
      <c r="S543" s="168"/>
      <c r="T543" s="169"/>
      <c r="AT543" s="163" t="s">
        <v>142</v>
      </c>
      <c r="AU543" s="163" t="s">
        <v>87</v>
      </c>
      <c r="AV543" s="12" t="s">
        <v>87</v>
      </c>
      <c r="AW543" s="12" t="s">
        <v>41</v>
      </c>
      <c r="AX543" s="12" t="s">
        <v>79</v>
      </c>
      <c r="AY543" s="163" t="s">
        <v>128</v>
      </c>
    </row>
    <row r="544" spans="2:51" s="11" customFormat="1">
      <c r="B544" s="155"/>
      <c r="D544" s="152" t="s">
        <v>142</v>
      </c>
      <c r="E544" s="156" t="s">
        <v>3</v>
      </c>
      <c r="F544" s="157" t="s">
        <v>690</v>
      </c>
      <c r="H544" s="156" t="s">
        <v>3</v>
      </c>
      <c r="I544" s="158"/>
      <c r="L544" s="155"/>
      <c r="M544" s="159"/>
      <c r="N544" s="160"/>
      <c r="O544" s="160"/>
      <c r="P544" s="160"/>
      <c r="Q544" s="160"/>
      <c r="R544" s="160"/>
      <c r="S544" s="160"/>
      <c r="T544" s="161"/>
      <c r="AT544" s="156" t="s">
        <v>142</v>
      </c>
      <c r="AU544" s="156" t="s">
        <v>87</v>
      </c>
      <c r="AV544" s="11" t="s">
        <v>22</v>
      </c>
      <c r="AW544" s="11" t="s">
        <v>41</v>
      </c>
      <c r="AX544" s="11" t="s">
        <v>79</v>
      </c>
      <c r="AY544" s="156" t="s">
        <v>128</v>
      </c>
    </row>
    <row r="545" spans="2:65" s="12" customFormat="1">
      <c r="B545" s="162"/>
      <c r="D545" s="152" t="s">
        <v>142</v>
      </c>
      <c r="E545" s="163" t="s">
        <v>3</v>
      </c>
      <c r="F545" s="164" t="s">
        <v>741</v>
      </c>
      <c r="H545" s="165">
        <v>2.7</v>
      </c>
      <c r="I545" s="166"/>
      <c r="L545" s="162"/>
      <c r="M545" s="167"/>
      <c r="N545" s="168"/>
      <c r="O545" s="168"/>
      <c r="P545" s="168"/>
      <c r="Q545" s="168"/>
      <c r="R545" s="168"/>
      <c r="S545" s="168"/>
      <c r="T545" s="169"/>
      <c r="AT545" s="163" t="s">
        <v>142</v>
      </c>
      <c r="AU545" s="163" t="s">
        <v>87</v>
      </c>
      <c r="AV545" s="12" t="s">
        <v>87</v>
      </c>
      <c r="AW545" s="12" t="s">
        <v>41</v>
      </c>
      <c r="AX545" s="12" t="s">
        <v>79</v>
      </c>
      <c r="AY545" s="163" t="s">
        <v>128</v>
      </c>
    </row>
    <row r="546" spans="2:65" s="13" customFormat="1">
      <c r="B546" s="170"/>
      <c r="D546" s="152" t="s">
        <v>142</v>
      </c>
      <c r="E546" s="171" t="s">
        <v>3</v>
      </c>
      <c r="F546" s="172" t="s">
        <v>145</v>
      </c>
      <c r="H546" s="173">
        <v>233.94999999999996</v>
      </c>
      <c r="I546" s="174"/>
      <c r="L546" s="170"/>
      <c r="M546" s="175"/>
      <c r="N546" s="176"/>
      <c r="O546" s="176"/>
      <c r="P546" s="176"/>
      <c r="Q546" s="176"/>
      <c r="R546" s="176"/>
      <c r="S546" s="176"/>
      <c r="T546" s="177"/>
      <c r="AT546" s="171" t="s">
        <v>142</v>
      </c>
      <c r="AU546" s="171" t="s">
        <v>87</v>
      </c>
      <c r="AV546" s="13" t="s">
        <v>93</v>
      </c>
      <c r="AW546" s="13" t="s">
        <v>41</v>
      </c>
      <c r="AX546" s="13" t="s">
        <v>22</v>
      </c>
      <c r="AY546" s="171" t="s">
        <v>128</v>
      </c>
    </row>
    <row r="547" spans="2:65" s="1" customFormat="1" ht="16.5" customHeight="1">
      <c r="B547" s="139"/>
      <c r="C547" s="140" t="s">
        <v>347</v>
      </c>
      <c r="D547" s="140" t="s">
        <v>131</v>
      </c>
      <c r="E547" s="141" t="s">
        <v>274</v>
      </c>
      <c r="F547" s="142" t="s">
        <v>275</v>
      </c>
      <c r="G547" s="143" t="s">
        <v>214</v>
      </c>
      <c r="H547" s="144">
        <v>208.67500000000001</v>
      </c>
      <c r="I547" s="145"/>
      <c r="J547" s="146">
        <f>ROUND(I547*H547,2)</f>
        <v>0</v>
      </c>
      <c r="K547" s="142" t="s">
        <v>135</v>
      </c>
      <c r="L547" s="31"/>
      <c r="M547" s="147" t="s">
        <v>3</v>
      </c>
      <c r="N547" s="148" t="s">
        <v>50</v>
      </c>
      <c r="O547" s="50"/>
      <c r="P547" s="149">
        <f>O547*H547</f>
        <v>0</v>
      </c>
      <c r="Q547" s="149">
        <v>0</v>
      </c>
      <c r="R547" s="149">
        <f>Q547*H547</f>
        <v>0</v>
      </c>
      <c r="S547" s="149">
        <v>2.9999999999999997E-4</v>
      </c>
      <c r="T547" s="150">
        <f>S547*H547</f>
        <v>6.2602499999999991E-2</v>
      </c>
      <c r="AR547" s="17" t="s">
        <v>168</v>
      </c>
      <c r="AT547" s="17" t="s">
        <v>131</v>
      </c>
      <c r="AU547" s="17" t="s">
        <v>87</v>
      </c>
      <c r="AY547" s="17" t="s">
        <v>128</v>
      </c>
      <c r="BE547" s="151">
        <f>IF(N547="základní",J547,0)</f>
        <v>0</v>
      </c>
      <c r="BF547" s="151">
        <f>IF(N547="snížená",J547,0)</f>
        <v>0</v>
      </c>
      <c r="BG547" s="151">
        <f>IF(N547="zákl. přenesená",J547,0)</f>
        <v>0</v>
      </c>
      <c r="BH547" s="151">
        <f>IF(N547="sníž. přenesená",J547,0)</f>
        <v>0</v>
      </c>
      <c r="BI547" s="151">
        <f>IF(N547="nulová",J547,0)</f>
        <v>0</v>
      </c>
      <c r="BJ547" s="17" t="s">
        <v>22</v>
      </c>
      <c r="BK547" s="151">
        <f>ROUND(I547*H547,2)</f>
        <v>0</v>
      </c>
      <c r="BL547" s="17" t="s">
        <v>168</v>
      </c>
      <c r="BM547" s="17" t="s">
        <v>742</v>
      </c>
    </row>
    <row r="548" spans="2:65" s="11" customFormat="1">
      <c r="B548" s="155"/>
      <c r="D548" s="152" t="s">
        <v>142</v>
      </c>
      <c r="E548" s="156" t="s">
        <v>3</v>
      </c>
      <c r="F548" s="157" t="s">
        <v>642</v>
      </c>
      <c r="H548" s="156" t="s">
        <v>3</v>
      </c>
      <c r="I548" s="158"/>
      <c r="L548" s="155"/>
      <c r="M548" s="159"/>
      <c r="N548" s="160"/>
      <c r="O548" s="160"/>
      <c r="P548" s="160"/>
      <c r="Q548" s="160"/>
      <c r="R548" s="160"/>
      <c r="S548" s="160"/>
      <c r="T548" s="161"/>
      <c r="AT548" s="156" t="s">
        <v>142</v>
      </c>
      <c r="AU548" s="156" t="s">
        <v>87</v>
      </c>
      <c r="AV548" s="11" t="s">
        <v>22</v>
      </c>
      <c r="AW548" s="11" t="s">
        <v>41</v>
      </c>
      <c r="AX548" s="11" t="s">
        <v>79</v>
      </c>
      <c r="AY548" s="156" t="s">
        <v>128</v>
      </c>
    </row>
    <row r="549" spans="2:65" s="11" customFormat="1">
      <c r="B549" s="155"/>
      <c r="D549" s="152" t="s">
        <v>142</v>
      </c>
      <c r="E549" s="156" t="s">
        <v>3</v>
      </c>
      <c r="F549" s="157" t="s">
        <v>643</v>
      </c>
      <c r="H549" s="156" t="s">
        <v>3</v>
      </c>
      <c r="I549" s="158"/>
      <c r="L549" s="155"/>
      <c r="M549" s="159"/>
      <c r="N549" s="160"/>
      <c r="O549" s="160"/>
      <c r="P549" s="160"/>
      <c r="Q549" s="160"/>
      <c r="R549" s="160"/>
      <c r="S549" s="160"/>
      <c r="T549" s="161"/>
      <c r="AT549" s="156" t="s">
        <v>142</v>
      </c>
      <c r="AU549" s="156" t="s">
        <v>87</v>
      </c>
      <c r="AV549" s="11" t="s">
        <v>22</v>
      </c>
      <c r="AW549" s="11" t="s">
        <v>41</v>
      </c>
      <c r="AX549" s="11" t="s">
        <v>79</v>
      </c>
      <c r="AY549" s="156" t="s">
        <v>128</v>
      </c>
    </row>
    <row r="550" spans="2:65" s="12" customFormat="1" ht="20.399999999999999">
      <c r="B550" s="162"/>
      <c r="D550" s="152" t="s">
        <v>142</v>
      </c>
      <c r="E550" s="163" t="s">
        <v>3</v>
      </c>
      <c r="F550" s="164" t="s">
        <v>694</v>
      </c>
      <c r="H550" s="165">
        <v>15.7</v>
      </c>
      <c r="I550" s="166"/>
      <c r="L550" s="162"/>
      <c r="M550" s="167"/>
      <c r="N550" s="168"/>
      <c r="O550" s="168"/>
      <c r="P550" s="168"/>
      <c r="Q550" s="168"/>
      <c r="R550" s="168"/>
      <c r="S550" s="168"/>
      <c r="T550" s="169"/>
      <c r="AT550" s="163" t="s">
        <v>142</v>
      </c>
      <c r="AU550" s="163" t="s">
        <v>87</v>
      </c>
      <c r="AV550" s="12" t="s">
        <v>87</v>
      </c>
      <c r="AW550" s="12" t="s">
        <v>41</v>
      </c>
      <c r="AX550" s="12" t="s">
        <v>79</v>
      </c>
      <c r="AY550" s="163" t="s">
        <v>128</v>
      </c>
    </row>
    <row r="551" spans="2:65" s="11" customFormat="1">
      <c r="B551" s="155"/>
      <c r="D551" s="152" t="s">
        <v>142</v>
      </c>
      <c r="E551" s="156" t="s">
        <v>3</v>
      </c>
      <c r="F551" s="157" t="s">
        <v>645</v>
      </c>
      <c r="H551" s="156" t="s">
        <v>3</v>
      </c>
      <c r="I551" s="158"/>
      <c r="L551" s="155"/>
      <c r="M551" s="159"/>
      <c r="N551" s="160"/>
      <c r="O551" s="160"/>
      <c r="P551" s="160"/>
      <c r="Q551" s="160"/>
      <c r="R551" s="160"/>
      <c r="S551" s="160"/>
      <c r="T551" s="161"/>
      <c r="AT551" s="156" t="s">
        <v>142</v>
      </c>
      <c r="AU551" s="156" t="s">
        <v>87</v>
      </c>
      <c r="AV551" s="11" t="s">
        <v>22</v>
      </c>
      <c r="AW551" s="11" t="s">
        <v>41</v>
      </c>
      <c r="AX551" s="11" t="s">
        <v>79</v>
      </c>
      <c r="AY551" s="156" t="s">
        <v>128</v>
      </c>
    </row>
    <row r="552" spans="2:65" s="12" customFormat="1">
      <c r="B552" s="162"/>
      <c r="D552" s="152" t="s">
        <v>142</v>
      </c>
      <c r="E552" s="163" t="s">
        <v>3</v>
      </c>
      <c r="F552" s="164" t="s">
        <v>695</v>
      </c>
      <c r="H552" s="165">
        <v>12</v>
      </c>
      <c r="I552" s="166"/>
      <c r="L552" s="162"/>
      <c r="M552" s="167"/>
      <c r="N552" s="168"/>
      <c r="O552" s="168"/>
      <c r="P552" s="168"/>
      <c r="Q552" s="168"/>
      <c r="R552" s="168"/>
      <c r="S552" s="168"/>
      <c r="T552" s="169"/>
      <c r="AT552" s="163" t="s">
        <v>142</v>
      </c>
      <c r="AU552" s="163" t="s">
        <v>87</v>
      </c>
      <c r="AV552" s="12" t="s">
        <v>87</v>
      </c>
      <c r="AW552" s="12" t="s">
        <v>41</v>
      </c>
      <c r="AX552" s="12" t="s">
        <v>79</v>
      </c>
      <c r="AY552" s="163" t="s">
        <v>128</v>
      </c>
    </row>
    <row r="553" spans="2:65" s="11" customFormat="1">
      <c r="B553" s="155"/>
      <c r="D553" s="152" t="s">
        <v>142</v>
      </c>
      <c r="E553" s="156" t="s">
        <v>3</v>
      </c>
      <c r="F553" s="157" t="s">
        <v>647</v>
      </c>
      <c r="H553" s="156" t="s">
        <v>3</v>
      </c>
      <c r="I553" s="158"/>
      <c r="L553" s="155"/>
      <c r="M553" s="159"/>
      <c r="N553" s="160"/>
      <c r="O553" s="160"/>
      <c r="P553" s="160"/>
      <c r="Q553" s="160"/>
      <c r="R553" s="160"/>
      <c r="S553" s="160"/>
      <c r="T553" s="161"/>
      <c r="AT553" s="156" t="s">
        <v>142</v>
      </c>
      <c r="AU553" s="156" t="s">
        <v>87</v>
      </c>
      <c r="AV553" s="11" t="s">
        <v>22</v>
      </c>
      <c r="AW553" s="11" t="s">
        <v>41</v>
      </c>
      <c r="AX553" s="11" t="s">
        <v>79</v>
      </c>
      <c r="AY553" s="156" t="s">
        <v>128</v>
      </c>
    </row>
    <row r="554" spans="2:65" s="12" customFormat="1">
      <c r="B554" s="162"/>
      <c r="D554" s="152" t="s">
        <v>142</v>
      </c>
      <c r="E554" s="163" t="s">
        <v>3</v>
      </c>
      <c r="F554" s="164" t="s">
        <v>696</v>
      </c>
      <c r="H554" s="165">
        <v>10.6</v>
      </c>
      <c r="I554" s="166"/>
      <c r="L554" s="162"/>
      <c r="M554" s="167"/>
      <c r="N554" s="168"/>
      <c r="O554" s="168"/>
      <c r="P554" s="168"/>
      <c r="Q554" s="168"/>
      <c r="R554" s="168"/>
      <c r="S554" s="168"/>
      <c r="T554" s="169"/>
      <c r="AT554" s="163" t="s">
        <v>142</v>
      </c>
      <c r="AU554" s="163" t="s">
        <v>87</v>
      </c>
      <c r="AV554" s="12" t="s">
        <v>87</v>
      </c>
      <c r="AW554" s="12" t="s">
        <v>41</v>
      </c>
      <c r="AX554" s="12" t="s">
        <v>79</v>
      </c>
      <c r="AY554" s="163" t="s">
        <v>128</v>
      </c>
    </row>
    <row r="555" spans="2:65" s="11" customFormat="1">
      <c r="B555" s="155"/>
      <c r="D555" s="152" t="s">
        <v>142</v>
      </c>
      <c r="E555" s="156" t="s">
        <v>3</v>
      </c>
      <c r="F555" s="157" t="s">
        <v>684</v>
      </c>
      <c r="H555" s="156" t="s">
        <v>3</v>
      </c>
      <c r="I555" s="158"/>
      <c r="L555" s="155"/>
      <c r="M555" s="159"/>
      <c r="N555" s="160"/>
      <c r="O555" s="160"/>
      <c r="P555" s="160"/>
      <c r="Q555" s="160"/>
      <c r="R555" s="160"/>
      <c r="S555" s="160"/>
      <c r="T555" s="161"/>
      <c r="AT555" s="156" t="s">
        <v>142</v>
      </c>
      <c r="AU555" s="156" t="s">
        <v>87</v>
      </c>
      <c r="AV555" s="11" t="s">
        <v>22</v>
      </c>
      <c r="AW555" s="11" t="s">
        <v>41</v>
      </c>
      <c r="AX555" s="11" t="s">
        <v>79</v>
      </c>
      <c r="AY555" s="156" t="s">
        <v>128</v>
      </c>
    </row>
    <row r="556" spans="2:65" s="12" customFormat="1">
      <c r="B556" s="162"/>
      <c r="D556" s="152" t="s">
        <v>142</v>
      </c>
      <c r="E556" s="163" t="s">
        <v>3</v>
      </c>
      <c r="F556" s="164" t="s">
        <v>697</v>
      </c>
      <c r="H556" s="165">
        <v>12.8</v>
      </c>
      <c r="I556" s="166"/>
      <c r="L556" s="162"/>
      <c r="M556" s="167"/>
      <c r="N556" s="168"/>
      <c r="O556" s="168"/>
      <c r="P556" s="168"/>
      <c r="Q556" s="168"/>
      <c r="R556" s="168"/>
      <c r="S556" s="168"/>
      <c r="T556" s="169"/>
      <c r="AT556" s="163" t="s">
        <v>142</v>
      </c>
      <c r="AU556" s="163" t="s">
        <v>87</v>
      </c>
      <c r="AV556" s="12" t="s">
        <v>87</v>
      </c>
      <c r="AW556" s="12" t="s">
        <v>41</v>
      </c>
      <c r="AX556" s="12" t="s">
        <v>79</v>
      </c>
      <c r="AY556" s="163" t="s">
        <v>128</v>
      </c>
    </row>
    <row r="557" spans="2:65" s="11" customFormat="1">
      <c r="B557" s="155"/>
      <c r="D557" s="152" t="s">
        <v>142</v>
      </c>
      <c r="E557" s="156" t="s">
        <v>3</v>
      </c>
      <c r="F557" s="157" t="s">
        <v>648</v>
      </c>
      <c r="H557" s="156" t="s">
        <v>3</v>
      </c>
      <c r="I557" s="158"/>
      <c r="L557" s="155"/>
      <c r="M557" s="159"/>
      <c r="N557" s="160"/>
      <c r="O557" s="160"/>
      <c r="P557" s="160"/>
      <c r="Q557" s="160"/>
      <c r="R557" s="160"/>
      <c r="S557" s="160"/>
      <c r="T557" s="161"/>
      <c r="AT557" s="156" t="s">
        <v>142</v>
      </c>
      <c r="AU557" s="156" t="s">
        <v>87</v>
      </c>
      <c r="AV557" s="11" t="s">
        <v>22</v>
      </c>
      <c r="AW557" s="11" t="s">
        <v>41</v>
      </c>
      <c r="AX557" s="11" t="s">
        <v>79</v>
      </c>
      <c r="AY557" s="156" t="s">
        <v>128</v>
      </c>
    </row>
    <row r="558" spans="2:65" s="12" customFormat="1">
      <c r="B558" s="162"/>
      <c r="D558" s="152" t="s">
        <v>142</v>
      </c>
      <c r="E558" s="163" t="s">
        <v>3</v>
      </c>
      <c r="F558" s="164" t="s">
        <v>698</v>
      </c>
      <c r="H558" s="165">
        <v>16.2</v>
      </c>
      <c r="I558" s="166"/>
      <c r="L558" s="162"/>
      <c r="M558" s="167"/>
      <c r="N558" s="168"/>
      <c r="O558" s="168"/>
      <c r="P558" s="168"/>
      <c r="Q558" s="168"/>
      <c r="R558" s="168"/>
      <c r="S558" s="168"/>
      <c r="T558" s="169"/>
      <c r="AT558" s="163" t="s">
        <v>142</v>
      </c>
      <c r="AU558" s="163" t="s">
        <v>87</v>
      </c>
      <c r="AV558" s="12" t="s">
        <v>87</v>
      </c>
      <c r="AW558" s="12" t="s">
        <v>41</v>
      </c>
      <c r="AX558" s="12" t="s">
        <v>79</v>
      </c>
      <c r="AY558" s="163" t="s">
        <v>128</v>
      </c>
    </row>
    <row r="559" spans="2:65" s="11" customFormat="1">
      <c r="B559" s="155"/>
      <c r="D559" s="152" t="s">
        <v>142</v>
      </c>
      <c r="E559" s="156" t="s">
        <v>3</v>
      </c>
      <c r="F559" s="157" t="s">
        <v>649</v>
      </c>
      <c r="H559" s="156" t="s">
        <v>3</v>
      </c>
      <c r="I559" s="158"/>
      <c r="L559" s="155"/>
      <c r="M559" s="159"/>
      <c r="N559" s="160"/>
      <c r="O559" s="160"/>
      <c r="P559" s="160"/>
      <c r="Q559" s="160"/>
      <c r="R559" s="160"/>
      <c r="S559" s="160"/>
      <c r="T559" s="161"/>
      <c r="AT559" s="156" t="s">
        <v>142</v>
      </c>
      <c r="AU559" s="156" t="s">
        <v>87</v>
      </c>
      <c r="AV559" s="11" t="s">
        <v>22</v>
      </c>
      <c r="AW559" s="11" t="s">
        <v>41</v>
      </c>
      <c r="AX559" s="11" t="s">
        <v>79</v>
      </c>
      <c r="AY559" s="156" t="s">
        <v>128</v>
      </c>
    </row>
    <row r="560" spans="2:65" s="12" customFormat="1">
      <c r="B560" s="162"/>
      <c r="D560" s="152" t="s">
        <v>142</v>
      </c>
      <c r="E560" s="163" t="s">
        <v>3</v>
      </c>
      <c r="F560" s="164" t="s">
        <v>699</v>
      </c>
      <c r="H560" s="165">
        <v>14.6</v>
      </c>
      <c r="I560" s="166"/>
      <c r="L560" s="162"/>
      <c r="M560" s="167"/>
      <c r="N560" s="168"/>
      <c r="O560" s="168"/>
      <c r="P560" s="168"/>
      <c r="Q560" s="168"/>
      <c r="R560" s="168"/>
      <c r="S560" s="168"/>
      <c r="T560" s="169"/>
      <c r="AT560" s="163" t="s">
        <v>142</v>
      </c>
      <c r="AU560" s="163" t="s">
        <v>87</v>
      </c>
      <c r="AV560" s="12" t="s">
        <v>87</v>
      </c>
      <c r="AW560" s="12" t="s">
        <v>41</v>
      </c>
      <c r="AX560" s="12" t="s">
        <v>79</v>
      </c>
      <c r="AY560" s="163" t="s">
        <v>128</v>
      </c>
    </row>
    <row r="561" spans="2:51" s="11" customFormat="1">
      <c r="B561" s="155"/>
      <c r="D561" s="152" t="s">
        <v>142</v>
      </c>
      <c r="E561" s="156" t="s">
        <v>3</v>
      </c>
      <c r="F561" s="157" t="s">
        <v>650</v>
      </c>
      <c r="H561" s="156" t="s">
        <v>3</v>
      </c>
      <c r="I561" s="158"/>
      <c r="L561" s="155"/>
      <c r="M561" s="159"/>
      <c r="N561" s="160"/>
      <c r="O561" s="160"/>
      <c r="P561" s="160"/>
      <c r="Q561" s="160"/>
      <c r="R561" s="160"/>
      <c r="S561" s="160"/>
      <c r="T561" s="161"/>
      <c r="AT561" s="156" t="s">
        <v>142</v>
      </c>
      <c r="AU561" s="156" t="s">
        <v>87</v>
      </c>
      <c r="AV561" s="11" t="s">
        <v>22</v>
      </c>
      <c r="AW561" s="11" t="s">
        <v>41</v>
      </c>
      <c r="AX561" s="11" t="s">
        <v>79</v>
      </c>
      <c r="AY561" s="156" t="s">
        <v>128</v>
      </c>
    </row>
    <row r="562" spans="2:51" s="12" customFormat="1">
      <c r="B562" s="162"/>
      <c r="D562" s="152" t="s">
        <v>142</v>
      </c>
      <c r="E562" s="163" t="s">
        <v>3</v>
      </c>
      <c r="F562" s="164" t="s">
        <v>700</v>
      </c>
      <c r="H562" s="165">
        <v>14.3</v>
      </c>
      <c r="I562" s="166"/>
      <c r="L562" s="162"/>
      <c r="M562" s="167"/>
      <c r="N562" s="168"/>
      <c r="O562" s="168"/>
      <c r="P562" s="168"/>
      <c r="Q562" s="168"/>
      <c r="R562" s="168"/>
      <c r="S562" s="168"/>
      <c r="T562" s="169"/>
      <c r="AT562" s="163" t="s">
        <v>142</v>
      </c>
      <c r="AU562" s="163" t="s">
        <v>87</v>
      </c>
      <c r="AV562" s="12" t="s">
        <v>87</v>
      </c>
      <c r="AW562" s="12" t="s">
        <v>41</v>
      </c>
      <c r="AX562" s="12" t="s">
        <v>79</v>
      </c>
      <c r="AY562" s="163" t="s">
        <v>128</v>
      </c>
    </row>
    <row r="563" spans="2:51" s="11" customFormat="1">
      <c r="B563" s="155"/>
      <c r="D563" s="152" t="s">
        <v>142</v>
      </c>
      <c r="E563" s="156" t="s">
        <v>3</v>
      </c>
      <c r="F563" s="157" t="s">
        <v>651</v>
      </c>
      <c r="H563" s="156" t="s">
        <v>3</v>
      </c>
      <c r="I563" s="158"/>
      <c r="L563" s="155"/>
      <c r="M563" s="159"/>
      <c r="N563" s="160"/>
      <c r="O563" s="160"/>
      <c r="P563" s="160"/>
      <c r="Q563" s="160"/>
      <c r="R563" s="160"/>
      <c r="S563" s="160"/>
      <c r="T563" s="161"/>
      <c r="AT563" s="156" t="s">
        <v>142</v>
      </c>
      <c r="AU563" s="156" t="s">
        <v>87</v>
      </c>
      <c r="AV563" s="11" t="s">
        <v>22</v>
      </c>
      <c r="AW563" s="11" t="s">
        <v>41</v>
      </c>
      <c r="AX563" s="11" t="s">
        <v>79</v>
      </c>
      <c r="AY563" s="156" t="s">
        <v>128</v>
      </c>
    </row>
    <row r="564" spans="2:51" s="12" customFormat="1">
      <c r="B564" s="162"/>
      <c r="D564" s="152" t="s">
        <v>142</v>
      </c>
      <c r="E564" s="163" t="s">
        <v>3</v>
      </c>
      <c r="F564" s="164" t="s">
        <v>701</v>
      </c>
      <c r="H564" s="165">
        <v>14.05</v>
      </c>
      <c r="I564" s="166"/>
      <c r="L564" s="162"/>
      <c r="M564" s="167"/>
      <c r="N564" s="168"/>
      <c r="O564" s="168"/>
      <c r="P564" s="168"/>
      <c r="Q564" s="168"/>
      <c r="R564" s="168"/>
      <c r="S564" s="168"/>
      <c r="T564" s="169"/>
      <c r="AT564" s="163" t="s">
        <v>142</v>
      </c>
      <c r="AU564" s="163" t="s">
        <v>87</v>
      </c>
      <c r="AV564" s="12" t="s">
        <v>87</v>
      </c>
      <c r="AW564" s="12" t="s">
        <v>41</v>
      </c>
      <c r="AX564" s="12" t="s">
        <v>79</v>
      </c>
      <c r="AY564" s="163" t="s">
        <v>128</v>
      </c>
    </row>
    <row r="565" spans="2:51" s="11" customFormat="1">
      <c r="B565" s="155"/>
      <c r="D565" s="152" t="s">
        <v>142</v>
      </c>
      <c r="E565" s="156" t="s">
        <v>3</v>
      </c>
      <c r="F565" s="157" t="s">
        <v>652</v>
      </c>
      <c r="H565" s="156" t="s">
        <v>3</v>
      </c>
      <c r="I565" s="158"/>
      <c r="L565" s="155"/>
      <c r="M565" s="159"/>
      <c r="N565" s="160"/>
      <c r="O565" s="160"/>
      <c r="P565" s="160"/>
      <c r="Q565" s="160"/>
      <c r="R565" s="160"/>
      <c r="S565" s="160"/>
      <c r="T565" s="161"/>
      <c r="AT565" s="156" t="s">
        <v>142</v>
      </c>
      <c r="AU565" s="156" t="s">
        <v>87</v>
      </c>
      <c r="AV565" s="11" t="s">
        <v>22</v>
      </c>
      <c r="AW565" s="11" t="s">
        <v>41</v>
      </c>
      <c r="AX565" s="11" t="s">
        <v>79</v>
      </c>
      <c r="AY565" s="156" t="s">
        <v>128</v>
      </c>
    </row>
    <row r="566" spans="2:51" s="12" customFormat="1" ht="20.399999999999999">
      <c r="B566" s="162"/>
      <c r="D566" s="152" t="s">
        <v>142</v>
      </c>
      <c r="E566" s="163" t="s">
        <v>3</v>
      </c>
      <c r="F566" s="164" t="s">
        <v>702</v>
      </c>
      <c r="H566" s="165">
        <v>14.525</v>
      </c>
      <c r="I566" s="166"/>
      <c r="L566" s="162"/>
      <c r="M566" s="167"/>
      <c r="N566" s="168"/>
      <c r="O566" s="168"/>
      <c r="P566" s="168"/>
      <c r="Q566" s="168"/>
      <c r="R566" s="168"/>
      <c r="S566" s="168"/>
      <c r="T566" s="169"/>
      <c r="AT566" s="163" t="s">
        <v>142</v>
      </c>
      <c r="AU566" s="163" t="s">
        <v>87</v>
      </c>
      <c r="AV566" s="12" t="s">
        <v>87</v>
      </c>
      <c r="AW566" s="12" t="s">
        <v>41</v>
      </c>
      <c r="AX566" s="12" t="s">
        <v>79</v>
      </c>
      <c r="AY566" s="163" t="s">
        <v>128</v>
      </c>
    </row>
    <row r="567" spans="2:51" s="11" customFormat="1">
      <c r="B567" s="155"/>
      <c r="D567" s="152" t="s">
        <v>142</v>
      </c>
      <c r="E567" s="156" t="s">
        <v>3</v>
      </c>
      <c r="F567" s="157" t="s">
        <v>653</v>
      </c>
      <c r="H567" s="156" t="s">
        <v>3</v>
      </c>
      <c r="I567" s="158"/>
      <c r="L567" s="155"/>
      <c r="M567" s="159"/>
      <c r="N567" s="160"/>
      <c r="O567" s="160"/>
      <c r="P567" s="160"/>
      <c r="Q567" s="160"/>
      <c r="R567" s="160"/>
      <c r="S567" s="160"/>
      <c r="T567" s="161"/>
      <c r="AT567" s="156" t="s">
        <v>142</v>
      </c>
      <c r="AU567" s="156" t="s">
        <v>87</v>
      </c>
      <c r="AV567" s="11" t="s">
        <v>22</v>
      </c>
      <c r="AW567" s="11" t="s">
        <v>41</v>
      </c>
      <c r="AX567" s="11" t="s">
        <v>79</v>
      </c>
      <c r="AY567" s="156" t="s">
        <v>128</v>
      </c>
    </row>
    <row r="568" spans="2:51" s="12" customFormat="1">
      <c r="B568" s="162"/>
      <c r="D568" s="152" t="s">
        <v>142</v>
      </c>
      <c r="E568" s="163" t="s">
        <v>3</v>
      </c>
      <c r="F568" s="164" t="s">
        <v>703</v>
      </c>
      <c r="H568" s="165">
        <v>15.8</v>
      </c>
      <c r="I568" s="166"/>
      <c r="L568" s="162"/>
      <c r="M568" s="167"/>
      <c r="N568" s="168"/>
      <c r="O568" s="168"/>
      <c r="P568" s="168"/>
      <c r="Q568" s="168"/>
      <c r="R568" s="168"/>
      <c r="S568" s="168"/>
      <c r="T568" s="169"/>
      <c r="AT568" s="163" t="s">
        <v>142</v>
      </c>
      <c r="AU568" s="163" t="s">
        <v>87</v>
      </c>
      <c r="AV568" s="12" t="s">
        <v>87</v>
      </c>
      <c r="AW568" s="12" t="s">
        <v>41</v>
      </c>
      <c r="AX568" s="12" t="s">
        <v>79</v>
      </c>
      <c r="AY568" s="163" t="s">
        <v>128</v>
      </c>
    </row>
    <row r="569" spans="2:51" s="11" customFormat="1">
      <c r="B569" s="155"/>
      <c r="D569" s="152" t="s">
        <v>142</v>
      </c>
      <c r="E569" s="156" t="s">
        <v>3</v>
      </c>
      <c r="F569" s="157" t="s">
        <v>654</v>
      </c>
      <c r="H569" s="156" t="s">
        <v>3</v>
      </c>
      <c r="I569" s="158"/>
      <c r="L569" s="155"/>
      <c r="M569" s="159"/>
      <c r="N569" s="160"/>
      <c r="O569" s="160"/>
      <c r="P569" s="160"/>
      <c r="Q569" s="160"/>
      <c r="R569" s="160"/>
      <c r="S569" s="160"/>
      <c r="T569" s="161"/>
      <c r="AT569" s="156" t="s">
        <v>142</v>
      </c>
      <c r="AU569" s="156" t="s">
        <v>87</v>
      </c>
      <c r="AV569" s="11" t="s">
        <v>22</v>
      </c>
      <c r="AW569" s="11" t="s">
        <v>41</v>
      </c>
      <c r="AX569" s="11" t="s">
        <v>79</v>
      </c>
      <c r="AY569" s="156" t="s">
        <v>128</v>
      </c>
    </row>
    <row r="570" spans="2:51" s="12" customFormat="1">
      <c r="B570" s="162"/>
      <c r="D570" s="152" t="s">
        <v>142</v>
      </c>
      <c r="E570" s="163" t="s">
        <v>3</v>
      </c>
      <c r="F570" s="164" t="s">
        <v>704</v>
      </c>
      <c r="H570" s="165">
        <v>15.95</v>
      </c>
      <c r="I570" s="166"/>
      <c r="L570" s="162"/>
      <c r="M570" s="167"/>
      <c r="N570" s="168"/>
      <c r="O570" s="168"/>
      <c r="P570" s="168"/>
      <c r="Q570" s="168"/>
      <c r="R570" s="168"/>
      <c r="S570" s="168"/>
      <c r="T570" s="169"/>
      <c r="AT570" s="163" t="s">
        <v>142</v>
      </c>
      <c r="AU570" s="163" t="s">
        <v>87</v>
      </c>
      <c r="AV570" s="12" t="s">
        <v>87</v>
      </c>
      <c r="AW570" s="12" t="s">
        <v>41</v>
      </c>
      <c r="AX570" s="12" t="s">
        <v>79</v>
      </c>
      <c r="AY570" s="163" t="s">
        <v>128</v>
      </c>
    </row>
    <row r="571" spans="2:51" s="11" customFormat="1">
      <c r="B571" s="155"/>
      <c r="D571" s="152" t="s">
        <v>142</v>
      </c>
      <c r="E571" s="156" t="s">
        <v>3</v>
      </c>
      <c r="F571" s="157" t="s">
        <v>655</v>
      </c>
      <c r="H571" s="156" t="s">
        <v>3</v>
      </c>
      <c r="I571" s="158"/>
      <c r="L571" s="155"/>
      <c r="M571" s="159"/>
      <c r="N571" s="160"/>
      <c r="O571" s="160"/>
      <c r="P571" s="160"/>
      <c r="Q571" s="160"/>
      <c r="R571" s="160"/>
      <c r="S571" s="160"/>
      <c r="T571" s="161"/>
      <c r="AT571" s="156" t="s">
        <v>142</v>
      </c>
      <c r="AU571" s="156" t="s">
        <v>87</v>
      </c>
      <c r="AV571" s="11" t="s">
        <v>22</v>
      </c>
      <c r="AW571" s="11" t="s">
        <v>41</v>
      </c>
      <c r="AX571" s="11" t="s">
        <v>79</v>
      </c>
      <c r="AY571" s="156" t="s">
        <v>128</v>
      </c>
    </row>
    <row r="572" spans="2:51" s="12" customFormat="1">
      <c r="B572" s="162"/>
      <c r="D572" s="152" t="s">
        <v>142</v>
      </c>
      <c r="E572" s="163" t="s">
        <v>3</v>
      </c>
      <c r="F572" s="164" t="s">
        <v>705</v>
      </c>
      <c r="H572" s="165">
        <v>35.6</v>
      </c>
      <c r="I572" s="166"/>
      <c r="L572" s="162"/>
      <c r="M572" s="167"/>
      <c r="N572" s="168"/>
      <c r="O572" s="168"/>
      <c r="P572" s="168"/>
      <c r="Q572" s="168"/>
      <c r="R572" s="168"/>
      <c r="S572" s="168"/>
      <c r="T572" s="169"/>
      <c r="AT572" s="163" t="s">
        <v>142</v>
      </c>
      <c r="AU572" s="163" t="s">
        <v>87</v>
      </c>
      <c r="AV572" s="12" t="s">
        <v>87</v>
      </c>
      <c r="AW572" s="12" t="s">
        <v>41</v>
      </c>
      <c r="AX572" s="12" t="s">
        <v>79</v>
      </c>
      <c r="AY572" s="163" t="s">
        <v>128</v>
      </c>
    </row>
    <row r="573" spans="2:51" s="11" customFormat="1">
      <c r="B573" s="155"/>
      <c r="D573" s="152" t="s">
        <v>142</v>
      </c>
      <c r="E573" s="156" t="s">
        <v>3</v>
      </c>
      <c r="F573" s="157" t="s">
        <v>657</v>
      </c>
      <c r="H573" s="156" t="s">
        <v>3</v>
      </c>
      <c r="I573" s="158"/>
      <c r="L573" s="155"/>
      <c r="M573" s="159"/>
      <c r="N573" s="160"/>
      <c r="O573" s="160"/>
      <c r="P573" s="160"/>
      <c r="Q573" s="160"/>
      <c r="R573" s="160"/>
      <c r="S573" s="160"/>
      <c r="T573" s="161"/>
      <c r="AT573" s="156" t="s">
        <v>142</v>
      </c>
      <c r="AU573" s="156" t="s">
        <v>87</v>
      </c>
      <c r="AV573" s="11" t="s">
        <v>22</v>
      </c>
      <c r="AW573" s="11" t="s">
        <v>41</v>
      </c>
      <c r="AX573" s="11" t="s">
        <v>79</v>
      </c>
      <c r="AY573" s="156" t="s">
        <v>128</v>
      </c>
    </row>
    <row r="574" spans="2:51" s="12" customFormat="1">
      <c r="B574" s="162"/>
      <c r="D574" s="152" t="s">
        <v>142</v>
      </c>
      <c r="E574" s="163" t="s">
        <v>3</v>
      </c>
      <c r="F574" s="164" t="s">
        <v>706</v>
      </c>
      <c r="H574" s="165">
        <v>13.45</v>
      </c>
      <c r="I574" s="166"/>
      <c r="L574" s="162"/>
      <c r="M574" s="167"/>
      <c r="N574" s="168"/>
      <c r="O574" s="168"/>
      <c r="P574" s="168"/>
      <c r="Q574" s="168"/>
      <c r="R574" s="168"/>
      <c r="S574" s="168"/>
      <c r="T574" s="169"/>
      <c r="AT574" s="163" t="s">
        <v>142</v>
      </c>
      <c r="AU574" s="163" t="s">
        <v>87</v>
      </c>
      <c r="AV574" s="12" t="s">
        <v>87</v>
      </c>
      <c r="AW574" s="12" t="s">
        <v>41</v>
      </c>
      <c r="AX574" s="12" t="s">
        <v>79</v>
      </c>
      <c r="AY574" s="163" t="s">
        <v>128</v>
      </c>
    </row>
    <row r="575" spans="2:51" s="11" customFormat="1">
      <c r="B575" s="155"/>
      <c r="D575" s="152" t="s">
        <v>142</v>
      </c>
      <c r="E575" s="156" t="s">
        <v>3</v>
      </c>
      <c r="F575" s="157" t="s">
        <v>690</v>
      </c>
      <c r="H575" s="156" t="s">
        <v>3</v>
      </c>
      <c r="I575" s="158"/>
      <c r="L575" s="155"/>
      <c r="M575" s="159"/>
      <c r="N575" s="160"/>
      <c r="O575" s="160"/>
      <c r="P575" s="160"/>
      <c r="Q575" s="160"/>
      <c r="R575" s="160"/>
      <c r="S575" s="160"/>
      <c r="T575" s="161"/>
      <c r="AT575" s="156" t="s">
        <v>142</v>
      </c>
      <c r="AU575" s="156" t="s">
        <v>87</v>
      </c>
      <c r="AV575" s="11" t="s">
        <v>22</v>
      </c>
      <c r="AW575" s="11" t="s">
        <v>41</v>
      </c>
      <c r="AX575" s="11" t="s">
        <v>79</v>
      </c>
      <c r="AY575" s="156" t="s">
        <v>128</v>
      </c>
    </row>
    <row r="576" spans="2:51" s="12" customFormat="1">
      <c r="B576" s="162"/>
      <c r="D576" s="152" t="s">
        <v>142</v>
      </c>
      <c r="E576" s="163" t="s">
        <v>3</v>
      </c>
      <c r="F576" s="164" t="s">
        <v>707</v>
      </c>
      <c r="H576" s="165">
        <v>3.1</v>
      </c>
      <c r="I576" s="166"/>
      <c r="L576" s="162"/>
      <c r="M576" s="167"/>
      <c r="N576" s="168"/>
      <c r="O576" s="168"/>
      <c r="P576" s="168"/>
      <c r="Q576" s="168"/>
      <c r="R576" s="168"/>
      <c r="S576" s="168"/>
      <c r="T576" s="169"/>
      <c r="AT576" s="163" t="s">
        <v>142</v>
      </c>
      <c r="AU576" s="163" t="s">
        <v>87</v>
      </c>
      <c r="AV576" s="12" t="s">
        <v>87</v>
      </c>
      <c r="AW576" s="12" t="s">
        <v>41</v>
      </c>
      <c r="AX576" s="12" t="s">
        <v>79</v>
      </c>
      <c r="AY576" s="163" t="s">
        <v>128</v>
      </c>
    </row>
    <row r="577" spans="2:65" s="13" customFormat="1">
      <c r="B577" s="170"/>
      <c r="D577" s="152" t="s">
        <v>142</v>
      </c>
      <c r="E577" s="171" t="s">
        <v>3</v>
      </c>
      <c r="F577" s="172" t="s">
        <v>145</v>
      </c>
      <c r="H577" s="173">
        <v>208.67499999999995</v>
      </c>
      <c r="I577" s="174"/>
      <c r="L577" s="170"/>
      <c r="M577" s="175"/>
      <c r="N577" s="176"/>
      <c r="O577" s="176"/>
      <c r="P577" s="176"/>
      <c r="Q577" s="176"/>
      <c r="R577" s="176"/>
      <c r="S577" s="176"/>
      <c r="T577" s="177"/>
      <c r="AT577" s="171" t="s">
        <v>142</v>
      </c>
      <c r="AU577" s="171" t="s">
        <v>87</v>
      </c>
      <c r="AV577" s="13" t="s">
        <v>93</v>
      </c>
      <c r="AW577" s="13" t="s">
        <v>41</v>
      </c>
      <c r="AX577" s="13" t="s">
        <v>22</v>
      </c>
      <c r="AY577" s="171" t="s">
        <v>128</v>
      </c>
    </row>
    <row r="578" spans="2:65" s="1" customFormat="1" ht="16.5" customHeight="1">
      <c r="B578" s="139"/>
      <c r="C578" s="140" t="s">
        <v>354</v>
      </c>
      <c r="D578" s="140" t="s">
        <v>131</v>
      </c>
      <c r="E578" s="141" t="s">
        <v>299</v>
      </c>
      <c r="F578" s="142" t="s">
        <v>300</v>
      </c>
      <c r="G578" s="143" t="s">
        <v>250</v>
      </c>
      <c r="H578" s="144">
        <v>233.95</v>
      </c>
      <c r="I578" s="145"/>
      <c r="J578" s="146">
        <f>ROUND(I578*H578,2)</f>
        <v>0</v>
      </c>
      <c r="K578" s="142" t="s">
        <v>135</v>
      </c>
      <c r="L578" s="31"/>
      <c r="M578" s="147" t="s">
        <v>3</v>
      </c>
      <c r="N578" s="148" t="s">
        <v>50</v>
      </c>
      <c r="O578" s="50"/>
      <c r="P578" s="149">
        <f>O578*H578</f>
        <v>0</v>
      </c>
      <c r="Q578" s="149">
        <v>0</v>
      </c>
      <c r="R578" s="149">
        <f>Q578*H578</f>
        <v>0</v>
      </c>
      <c r="S578" s="149">
        <v>0</v>
      </c>
      <c r="T578" s="150">
        <f>S578*H578</f>
        <v>0</v>
      </c>
      <c r="AR578" s="17" t="s">
        <v>168</v>
      </c>
      <c r="AT578" s="17" t="s">
        <v>131</v>
      </c>
      <c r="AU578" s="17" t="s">
        <v>87</v>
      </c>
      <c r="AY578" s="17" t="s">
        <v>128</v>
      </c>
      <c r="BE578" s="151">
        <f>IF(N578="základní",J578,0)</f>
        <v>0</v>
      </c>
      <c r="BF578" s="151">
        <f>IF(N578="snížená",J578,0)</f>
        <v>0</v>
      </c>
      <c r="BG578" s="151">
        <f>IF(N578="zákl. přenesená",J578,0)</f>
        <v>0</v>
      </c>
      <c r="BH578" s="151">
        <f>IF(N578="sníž. přenesená",J578,0)</f>
        <v>0</v>
      </c>
      <c r="BI578" s="151">
        <f>IF(N578="nulová",J578,0)</f>
        <v>0</v>
      </c>
      <c r="BJ578" s="17" t="s">
        <v>22</v>
      </c>
      <c r="BK578" s="151">
        <f>ROUND(I578*H578,2)</f>
        <v>0</v>
      </c>
      <c r="BL578" s="17" t="s">
        <v>168</v>
      </c>
      <c r="BM578" s="17" t="s">
        <v>743</v>
      </c>
    </row>
    <row r="579" spans="2:65" s="11" customFormat="1">
      <c r="B579" s="155"/>
      <c r="D579" s="152" t="s">
        <v>142</v>
      </c>
      <c r="E579" s="156" t="s">
        <v>3</v>
      </c>
      <c r="F579" s="157" t="s">
        <v>642</v>
      </c>
      <c r="H579" s="156" t="s">
        <v>3</v>
      </c>
      <c r="I579" s="158"/>
      <c r="L579" s="155"/>
      <c r="M579" s="159"/>
      <c r="N579" s="160"/>
      <c r="O579" s="160"/>
      <c r="P579" s="160"/>
      <c r="Q579" s="160"/>
      <c r="R579" s="160"/>
      <c r="S579" s="160"/>
      <c r="T579" s="161"/>
      <c r="AT579" s="156" t="s">
        <v>142</v>
      </c>
      <c r="AU579" s="156" t="s">
        <v>87</v>
      </c>
      <c r="AV579" s="11" t="s">
        <v>22</v>
      </c>
      <c r="AW579" s="11" t="s">
        <v>41</v>
      </c>
      <c r="AX579" s="11" t="s">
        <v>79</v>
      </c>
      <c r="AY579" s="156" t="s">
        <v>128</v>
      </c>
    </row>
    <row r="580" spans="2:65" s="11" customFormat="1">
      <c r="B580" s="155"/>
      <c r="D580" s="152" t="s">
        <v>142</v>
      </c>
      <c r="E580" s="156" t="s">
        <v>3</v>
      </c>
      <c r="F580" s="157" t="s">
        <v>643</v>
      </c>
      <c r="H580" s="156" t="s">
        <v>3</v>
      </c>
      <c r="I580" s="158"/>
      <c r="L580" s="155"/>
      <c r="M580" s="159"/>
      <c r="N580" s="160"/>
      <c r="O580" s="160"/>
      <c r="P580" s="160"/>
      <c r="Q580" s="160"/>
      <c r="R580" s="160"/>
      <c r="S580" s="160"/>
      <c r="T580" s="161"/>
      <c r="AT580" s="156" t="s">
        <v>142</v>
      </c>
      <c r="AU580" s="156" t="s">
        <v>87</v>
      </c>
      <c r="AV580" s="11" t="s">
        <v>22</v>
      </c>
      <c r="AW580" s="11" t="s">
        <v>41</v>
      </c>
      <c r="AX580" s="11" t="s">
        <v>79</v>
      </c>
      <c r="AY580" s="156" t="s">
        <v>128</v>
      </c>
    </row>
    <row r="581" spans="2:65" s="12" customFormat="1">
      <c r="B581" s="162"/>
      <c r="D581" s="152" t="s">
        <v>142</v>
      </c>
      <c r="E581" s="163" t="s">
        <v>3</v>
      </c>
      <c r="F581" s="164" t="s">
        <v>730</v>
      </c>
      <c r="H581" s="165">
        <v>18.2</v>
      </c>
      <c r="I581" s="166"/>
      <c r="L581" s="162"/>
      <c r="M581" s="167"/>
      <c r="N581" s="168"/>
      <c r="O581" s="168"/>
      <c r="P581" s="168"/>
      <c r="Q581" s="168"/>
      <c r="R581" s="168"/>
      <c r="S581" s="168"/>
      <c r="T581" s="169"/>
      <c r="AT581" s="163" t="s">
        <v>142</v>
      </c>
      <c r="AU581" s="163" t="s">
        <v>87</v>
      </c>
      <c r="AV581" s="12" t="s">
        <v>87</v>
      </c>
      <c r="AW581" s="12" t="s">
        <v>41</v>
      </c>
      <c r="AX581" s="12" t="s">
        <v>79</v>
      </c>
      <c r="AY581" s="163" t="s">
        <v>128</v>
      </c>
    </row>
    <row r="582" spans="2:65" s="11" customFormat="1">
      <c r="B582" s="155"/>
      <c r="D582" s="152" t="s">
        <v>142</v>
      </c>
      <c r="E582" s="156" t="s">
        <v>3</v>
      </c>
      <c r="F582" s="157" t="s">
        <v>645</v>
      </c>
      <c r="H582" s="156" t="s">
        <v>3</v>
      </c>
      <c r="I582" s="158"/>
      <c r="L582" s="155"/>
      <c r="M582" s="159"/>
      <c r="N582" s="160"/>
      <c r="O582" s="160"/>
      <c r="P582" s="160"/>
      <c r="Q582" s="160"/>
      <c r="R582" s="160"/>
      <c r="S582" s="160"/>
      <c r="T582" s="161"/>
      <c r="AT582" s="156" t="s">
        <v>142</v>
      </c>
      <c r="AU582" s="156" t="s">
        <v>87</v>
      </c>
      <c r="AV582" s="11" t="s">
        <v>22</v>
      </c>
      <c r="AW582" s="11" t="s">
        <v>41</v>
      </c>
      <c r="AX582" s="11" t="s">
        <v>79</v>
      </c>
      <c r="AY582" s="156" t="s">
        <v>128</v>
      </c>
    </row>
    <row r="583" spans="2:65" s="12" customFormat="1">
      <c r="B583" s="162"/>
      <c r="D583" s="152" t="s">
        <v>142</v>
      </c>
      <c r="E583" s="163" t="s">
        <v>3</v>
      </c>
      <c r="F583" s="164" t="s">
        <v>731</v>
      </c>
      <c r="H583" s="165">
        <v>11</v>
      </c>
      <c r="I583" s="166"/>
      <c r="L583" s="162"/>
      <c r="M583" s="167"/>
      <c r="N583" s="168"/>
      <c r="O583" s="168"/>
      <c r="P583" s="168"/>
      <c r="Q583" s="168"/>
      <c r="R583" s="168"/>
      <c r="S583" s="168"/>
      <c r="T583" s="169"/>
      <c r="AT583" s="163" t="s">
        <v>142</v>
      </c>
      <c r="AU583" s="163" t="s">
        <v>87</v>
      </c>
      <c r="AV583" s="12" t="s">
        <v>87</v>
      </c>
      <c r="AW583" s="12" t="s">
        <v>41</v>
      </c>
      <c r="AX583" s="12" t="s">
        <v>79</v>
      </c>
      <c r="AY583" s="163" t="s">
        <v>128</v>
      </c>
    </row>
    <row r="584" spans="2:65" s="11" customFormat="1">
      <c r="B584" s="155"/>
      <c r="D584" s="152" t="s">
        <v>142</v>
      </c>
      <c r="E584" s="156" t="s">
        <v>3</v>
      </c>
      <c r="F584" s="157" t="s">
        <v>647</v>
      </c>
      <c r="H584" s="156" t="s">
        <v>3</v>
      </c>
      <c r="I584" s="158"/>
      <c r="L584" s="155"/>
      <c r="M584" s="159"/>
      <c r="N584" s="160"/>
      <c r="O584" s="160"/>
      <c r="P584" s="160"/>
      <c r="Q584" s="160"/>
      <c r="R584" s="160"/>
      <c r="S584" s="160"/>
      <c r="T584" s="161"/>
      <c r="AT584" s="156" t="s">
        <v>142</v>
      </c>
      <c r="AU584" s="156" t="s">
        <v>87</v>
      </c>
      <c r="AV584" s="11" t="s">
        <v>22</v>
      </c>
      <c r="AW584" s="11" t="s">
        <v>41</v>
      </c>
      <c r="AX584" s="11" t="s">
        <v>79</v>
      </c>
      <c r="AY584" s="156" t="s">
        <v>128</v>
      </c>
    </row>
    <row r="585" spans="2:65" s="12" customFormat="1">
      <c r="B585" s="162"/>
      <c r="D585" s="152" t="s">
        <v>142</v>
      </c>
      <c r="E585" s="163" t="s">
        <v>3</v>
      </c>
      <c r="F585" s="164" t="s">
        <v>732</v>
      </c>
      <c r="H585" s="165">
        <v>8.9499999999999993</v>
      </c>
      <c r="I585" s="166"/>
      <c r="L585" s="162"/>
      <c r="M585" s="167"/>
      <c r="N585" s="168"/>
      <c r="O585" s="168"/>
      <c r="P585" s="168"/>
      <c r="Q585" s="168"/>
      <c r="R585" s="168"/>
      <c r="S585" s="168"/>
      <c r="T585" s="169"/>
      <c r="AT585" s="163" t="s">
        <v>142</v>
      </c>
      <c r="AU585" s="163" t="s">
        <v>87</v>
      </c>
      <c r="AV585" s="12" t="s">
        <v>87</v>
      </c>
      <c r="AW585" s="12" t="s">
        <v>41</v>
      </c>
      <c r="AX585" s="12" t="s">
        <v>79</v>
      </c>
      <c r="AY585" s="163" t="s">
        <v>128</v>
      </c>
    </row>
    <row r="586" spans="2:65" s="11" customFormat="1">
      <c r="B586" s="155"/>
      <c r="D586" s="152" t="s">
        <v>142</v>
      </c>
      <c r="E586" s="156" t="s">
        <v>3</v>
      </c>
      <c r="F586" s="157" t="s">
        <v>684</v>
      </c>
      <c r="H586" s="156" t="s">
        <v>3</v>
      </c>
      <c r="I586" s="158"/>
      <c r="L586" s="155"/>
      <c r="M586" s="159"/>
      <c r="N586" s="160"/>
      <c r="O586" s="160"/>
      <c r="P586" s="160"/>
      <c r="Q586" s="160"/>
      <c r="R586" s="160"/>
      <c r="S586" s="160"/>
      <c r="T586" s="161"/>
      <c r="AT586" s="156" t="s">
        <v>142</v>
      </c>
      <c r="AU586" s="156" t="s">
        <v>87</v>
      </c>
      <c r="AV586" s="11" t="s">
        <v>22</v>
      </c>
      <c r="AW586" s="11" t="s">
        <v>41</v>
      </c>
      <c r="AX586" s="11" t="s">
        <v>79</v>
      </c>
      <c r="AY586" s="156" t="s">
        <v>128</v>
      </c>
    </row>
    <row r="587" spans="2:65" s="12" customFormat="1">
      <c r="B587" s="162"/>
      <c r="D587" s="152" t="s">
        <v>142</v>
      </c>
      <c r="E587" s="163" t="s">
        <v>3</v>
      </c>
      <c r="F587" s="164" t="s">
        <v>733</v>
      </c>
      <c r="H587" s="165">
        <v>14.3</v>
      </c>
      <c r="I587" s="166"/>
      <c r="L587" s="162"/>
      <c r="M587" s="167"/>
      <c r="N587" s="168"/>
      <c r="O587" s="168"/>
      <c r="P587" s="168"/>
      <c r="Q587" s="168"/>
      <c r="R587" s="168"/>
      <c r="S587" s="168"/>
      <c r="T587" s="169"/>
      <c r="AT587" s="163" t="s">
        <v>142</v>
      </c>
      <c r="AU587" s="163" t="s">
        <v>87</v>
      </c>
      <c r="AV587" s="12" t="s">
        <v>87</v>
      </c>
      <c r="AW587" s="12" t="s">
        <v>41</v>
      </c>
      <c r="AX587" s="12" t="s">
        <v>79</v>
      </c>
      <c r="AY587" s="163" t="s">
        <v>128</v>
      </c>
    </row>
    <row r="588" spans="2:65" s="11" customFormat="1">
      <c r="B588" s="155"/>
      <c r="D588" s="152" t="s">
        <v>142</v>
      </c>
      <c r="E588" s="156" t="s">
        <v>3</v>
      </c>
      <c r="F588" s="157" t="s">
        <v>648</v>
      </c>
      <c r="H588" s="156" t="s">
        <v>3</v>
      </c>
      <c r="I588" s="158"/>
      <c r="L588" s="155"/>
      <c r="M588" s="159"/>
      <c r="N588" s="160"/>
      <c r="O588" s="160"/>
      <c r="P588" s="160"/>
      <c r="Q588" s="160"/>
      <c r="R588" s="160"/>
      <c r="S588" s="160"/>
      <c r="T588" s="161"/>
      <c r="AT588" s="156" t="s">
        <v>142</v>
      </c>
      <c r="AU588" s="156" t="s">
        <v>87</v>
      </c>
      <c r="AV588" s="11" t="s">
        <v>22</v>
      </c>
      <c r="AW588" s="11" t="s">
        <v>41</v>
      </c>
      <c r="AX588" s="11" t="s">
        <v>79</v>
      </c>
      <c r="AY588" s="156" t="s">
        <v>128</v>
      </c>
    </row>
    <row r="589" spans="2:65" s="12" customFormat="1">
      <c r="B589" s="162"/>
      <c r="D589" s="152" t="s">
        <v>142</v>
      </c>
      <c r="E589" s="163" t="s">
        <v>3</v>
      </c>
      <c r="F589" s="164" t="s">
        <v>734</v>
      </c>
      <c r="H589" s="165">
        <v>15.1</v>
      </c>
      <c r="I589" s="166"/>
      <c r="L589" s="162"/>
      <c r="M589" s="167"/>
      <c r="N589" s="168"/>
      <c r="O589" s="168"/>
      <c r="P589" s="168"/>
      <c r="Q589" s="168"/>
      <c r="R589" s="168"/>
      <c r="S589" s="168"/>
      <c r="T589" s="169"/>
      <c r="AT589" s="163" t="s">
        <v>142</v>
      </c>
      <c r="AU589" s="163" t="s">
        <v>87</v>
      </c>
      <c r="AV589" s="12" t="s">
        <v>87</v>
      </c>
      <c r="AW589" s="12" t="s">
        <v>41</v>
      </c>
      <c r="AX589" s="12" t="s">
        <v>79</v>
      </c>
      <c r="AY589" s="163" t="s">
        <v>128</v>
      </c>
    </row>
    <row r="590" spans="2:65" s="11" customFormat="1">
      <c r="B590" s="155"/>
      <c r="D590" s="152" t="s">
        <v>142</v>
      </c>
      <c r="E590" s="156" t="s">
        <v>3</v>
      </c>
      <c r="F590" s="157" t="s">
        <v>649</v>
      </c>
      <c r="H590" s="156" t="s">
        <v>3</v>
      </c>
      <c r="I590" s="158"/>
      <c r="L590" s="155"/>
      <c r="M590" s="159"/>
      <c r="N590" s="160"/>
      <c r="O590" s="160"/>
      <c r="P590" s="160"/>
      <c r="Q590" s="160"/>
      <c r="R590" s="160"/>
      <c r="S590" s="160"/>
      <c r="T590" s="161"/>
      <c r="AT590" s="156" t="s">
        <v>142</v>
      </c>
      <c r="AU590" s="156" t="s">
        <v>87</v>
      </c>
      <c r="AV590" s="11" t="s">
        <v>22</v>
      </c>
      <c r="AW590" s="11" t="s">
        <v>41</v>
      </c>
      <c r="AX590" s="11" t="s">
        <v>79</v>
      </c>
      <c r="AY590" s="156" t="s">
        <v>128</v>
      </c>
    </row>
    <row r="591" spans="2:65" s="12" customFormat="1">
      <c r="B591" s="162"/>
      <c r="D591" s="152" t="s">
        <v>142</v>
      </c>
      <c r="E591" s="163" t="s">
        <v>3</v>
      </c>
      <c r="F591" s="164" t="s">
        <v>735</v>
      </c>
      <c r="H591" s="165">
        <v>15.6</v>
      </c>
      <c r="I591" s="166"/>
      <c r="L591" s="162"/>
      <c r="M591" s="167"/>
      <c r="N591" s="168"/>
      <c r="O591" s="168"/>
      <c r="P591" s="168"/>
      <c r="Q591" s="168"/>
      <c r="R591" s="168"/>
      <c r="S591" s="168"/>
      <c r="T591" s="169"/>
      <c r="AT591" s="163" t="s">
        <v>142</v>
      </c>
      <c r="AU591" s="163" t="s">
        <v>87</v>
      </c>
      <c r="AV591" s="12" t="s">
        <v>87</v>
      </c>
      <c r="AW591" s="12" t="s">
        <v>41</v>
      </c>
      <c r="AX591" s="12" t="s">
        <v>79</v>
      </c>
      <c r="AY591" s="163" t="s">
        <v>128</v>
      </c>
    </row>
    <row r="592" spans="2:65" s="11" customFormat="1">
      <c r="B592" s="155"/>
      <c r="D592" s="152" t="s">
        <v>142</v>
      </c>
      <c r="E592" s="156" t="s">
        <v>3</v>
      </c>
      <c r="F592" s="157" t="s">
        <v>650</v>
      </c>
      <c r="H592" s="156" t="s">
        <v>3</v>
      </c>
      <c r="I592" s="158"/>
      <c r="L592" s="155"/>
      <c r="M592" s="159"/>
      <c r="N592" s="160"/>
      <c r="O592" s="160"/>
      <c r="P592" s="160"/>
      <c r="Q592" s="160"/>
      <c r="R592" s="160"/>
      <c r="S592" s="160"/>
      <c r="T592" s="161"/>
      <c r="AT592" s="156" t="s">
        <v>142</v>
      </c>
      <c r="AU592" s="156" t="s">
        <v>87</v>
      </c>
      <c r="AV592" s="11" t="s">
        <v>22</v>
      </c>
      <c r="AW592" s="11" t="s">
        <v>41</v>
      </c>
      <c r="AX592" s="11" t="s">
        <v>79</v>
      </c>
      <c r="AY592" s="156" t="s">
        <v>128</v>
      </c>
    </row>
    <row r="593" spans="2:51" s="12" customFormat="1">
      <c r="B593" s="162"/>
      <c r="D593" s="152" t="s">
        <v>142</v>
      </c>
      <c r="E593" s="163" t="s">
        <v>3</v>
      </c>
      <c r="F593" s="164" t="s">
        <v>736</v>
      </c>
      <c r="H593" s="165">
        <v>14.2</v>
      </c>
      <c r="I593" s="166"/>
      <c r="L593" s="162"/>
      <c r="M593" s="167"/>
      <c r="N593" s="168"/>
      <c r="O593" s="168"/>
      <c r="P593" s="168"/>
      <c r="Q593" s="168"/>
      <c r="R593" s="168"/>
      <c r="S593" s="168"/>
      <c r="T593" s="169"/>
      <c r="AT593" s="163" t="s">
        <v>142</v>
      </c>
      <c r="AU593" s="163" t="s">
        <v>87</v>
      </c>
      <c r="AV593" s="12" t="s">
        <v>87</v>
      </c>
      <c r="AW593" s="12" t="s">
        <v>41</v>
      </c>
      <c r="AX593" s="12" t="s">
        <v>79</v>
      </c>
      <c r="AY593" s="163" t="s">
        <v>128</v>
      </c>
    </row>
    <row r="594" spans="2:51" s="11" customFormat="1">
      <c r="B594" s="155"/>
      <c r="D594" s="152" t="s">
        <v>142</v>
      </c>
      <c r="E594" s="156" t="s">
        <v>3</v>
      </c>
      <c r="F594" s="157" t="s">
        <v>651</v>
      </c>
      <c r="H594" s="156" t="s">
        <v>3</v>
      </c>
      <c r="I594" s="158"/>
      <c r="L594" s="155"/>
      <c r="M594" s="159"/>
      <c r="N594" s="160"/>
      <c r="O594" s="160"/>
      <c r="P594" s="160"/>
      <c r="Q594" s="160"/>
      <c r="R594" s="160"/>
      <c r="S594" s="160"/>
      <c r="T594" s="161"/>
      <c r="AT594" s="156" t="s">
        <v>142</v>
      </c>
      <c r="AU594" s="156" t="s">
        <v>87</v>
      </c>
      <c r="AV594" s="11" t="s">
        <v>22</v>
      </c>
      <c r="AW594" s="11" t="s">
        <v>41</v>
      </c>
      <c r="AX594" s="11" t="s">
        <v>79</v>
      </c>
      <c r="AY594" s="156" t="s">
        <v>128</v>
      </c>
    </row>
    <row r="595" spans="2:51" s="12" customFormat="1">
      <c r="B595" s="162"/>
      <c r="D595" s="152" t="s">
        <v>142</v>
      </c>
      <c r="E595" s="163" t="s">
        <v>3</v>
      </c>
      <c r="F595" s="164" t="s">
        <v>737</v>
      </c>
      <c r="H595" s="165">
        <v>16.600000000000001</v>
      </c>
      <c r="I595" s="166"/>
      <c r="L595" s="162"/>
      <c r="M595" s="167"/>
      <c r="N595" s="168"/>
      <c r="O595" s="168"/>
      <c r="P595" s="168"/>
      <c r="Q595" s="168"/>
      <c r="R595" s="168"/>
      <c r="S595" s="168"/>
      <c r="T595" s="169"/>
      <c r="AT595" s="163" t="s">
        <v>142</v>
      </c>
      <c r="AU595" s="163" t="s">
        <v>87</v>
      </c>
      <c r="AV595" s="12" t="s">
        <v>87</v>
      </c>
      <c r="AW595" s="12" t="s">
        <v>41</v>
      </c>
      <c r="AX595" s="12" t="s">
        <v>79</v>
      </c>
      <c r="AY595" s="163" t="s">
        <v>128</v>
      </c>
    </row>
    <row r="596" spans="2:51" s="11" customFormat="1">
      <c r="B596" s="155"/>
      <c r="D596" s="152" t="s">
        <v>142</v>
      </c>
      <c r="E596" s="156" t="s">
        <v>3</v>
      </c>
      <c r="F596" s="157" t="s">
        <v>652</v>
      </c>
      <c r="H596" s="156" t="s">
        <v>3</v>
      </c>
      <c r="I596" s="158"/>
      <c r="L596" s="155"/>
      <c r="M596" s="159"/>
      <c r="N596" s="160"/>
      <c r="O596" s="160"/>
      <c r="P596" s="160"/>
      <c r="Q596" s="160"/>
      <c r="R596" s="160"/>
      <c r="S596" s="160"/>
      <c r="T596" s="161"/>
      <c r="AT596" s="156" t="s">
        <v>142</v>
      </c>
      <c r="AU596" s="156" t="s">
        <v>87</v>
      </c>
      <c r="AV596" s="11" t="s">
        <v>22</v>
      </c>
      <c r="AW596" s="11" t="s">
        <v>41</v>
      </c>
      <c r="AX596" s="11" t="s">
        <v>79</v>
      </c>
      <c r="AY596" s="156" t="s">
        <v>128</v>
      </c>
    </row>
    <row r="597" spans="2:51" s="12" customFormat="1">
      <c r="B597" s="162"/>
      <c r="D597" s="152" t="s">
        <v>142</v>
      </c>
      <c r="E597" s="163" t="s">
        <v>3</v>
      </c>
      <c r="F597" s="164" t="s">
        <v>462</v>
      </c>
      <c r="H597" s="165">
        <v>15.2</v>
      </c>
      <c r="I597" s="166"/>
      <c r="L597" s="162"/>
      <c r="M597" s="167"/>
      <c r="N597" s="168"/>
      <c r="O597" s="168"/>
      <c r="P597" s="168"/>
      <c r="Q597" s="168"/>
      <c r="R597" s="168"/>
      <c r="S597" s="168"/>
      <c r="T597" s="169"/>
      <c r="AT597" s="163" t="s">
        <v>142</v>
      </c>
      <c r="AU597" s="163" t="s">
        <v>87</v>
      </c>
      <c r="AV597" s="12" t="s">
        <v>87</v>
      </c>
      <c r="AW597" s="12" t="s">
        <v>41</v>
      </c>
      <c r="AX597" s="12" t="s">
        <v>79</v>
      </c>
      <c r="AY597" s="163" t="s">
        <v>128</v>
      </c>
    </row>
    <row r="598" spans="2:51" s="11" customFormat="1">
      <c r="B598" s="155"/>
      <c r="D598" s="152" t="s">
        <v>142</v>
      </c>
      <c r="E598" s="156" t="s">
        <v>3</v>
      </c>
      <c r="F598" s="157" t="s">
        <v>653</v>
      </c>
      <c r="H598" s="156" t="s">
        <v>3</v>
      </c>
      <c r="I598" s="158"/>
      <c r="L598" s="155"/>
      <c r="M598" s="159"/>
      <c r="N598" s="160"/>
      <c r="O598" s="160"/>
      <c r="P598" s="160"/>
      <c r="Q598" s="160"/>
      <c r="R598" s="160"/>
      <c r="S598" s="160"/>
      <c r="T598" s="161"/>
      <c r="AT598" s="156" t="s">
        <v>142</v>
      </c>
      <c r="AU598" s="156" t="s">
        <v>87</v>
      </c>
      <c r="AV598" s="11" t="s">
        <v>22</v>
      </c>
      <c r="AW598" s="11" t="s">
        <v>41</v>
      </c>
      <c r="AX598" s="11" t="s">
        <v>79</v>
      </c>
      <c r="AY598" s="156" t="s">
        <v>128</v>
      </c>
    </row>
    <row r="599" spans="2:51" s="12" customFormat="1">
      <c r="B599" s="162"/>
      <c r="D599" s="152" t="s">
        <v>142</v>
      </c>
      <c r="E599" s="163" t="s">
        <v>3</v>
      </c>
      <c r="F599" s="164" t="s">
        <v>738</v>
      </c>
      <c r="H599" s="165">
        <v>16.899999999999999</v>
      </c>
      <c r="I599" s="166"/>
      <c r="L599" s="162"/>
      <c r="M599" s="167"/>
      <c r="N599" s="168"/>
      <c r="O599" s="168"/>
      <c r="P599" s="168"/>
      <c r="Q599" s="168"/>
      <c r="R599" s="168"/>
      <c r="S599" s="168"/>
      <c r="T599" s="169"/>
      <c r="AT599" s="163" t="s">
        <v>142</v>
      </c>
      <c r="AU599" s="163" t="s">
        <v>87</v>
      </c>
      <c r="AV599" s="12" t="s">
        <v>87</v>
      </c>
      <c r="AW599" s="12" t="s">
        <v>41</v>
      </c>
      <c r="AX599" s="12" t="s">
        <v>79</v>
      </c>
      <c r="AY599" s="163" t="s">
        <v>128</v>
      </c>
    </row>
    <row r="600" spans="2:51" s="11" customFormat="1">
      <c r="B600" s="155"/>
      <c r="D600" s="152" t="s">
        <v>142</v>
      </c>
      <c r="E600" s="156" t="s">
        <v>3</v>
      </c>
      <c r="F600" s="157" t="s">
        <v>654</v>
      </c>
      <c r="H600" s="156" t="s">
        <v>3</v>
      </c>
      <c r="I600" s="158"/>
      <c r="L600" s="155"/>
      <c r="M600" s="159"/>
      <c r="N600" s="160"/>
      <c r="O600" s="160"/>
      <c r="P600" s="160"/>
      <c r="Q600" s="160"/>
      <c r="R600" s="160"/>
      <c r="S600" s="160"/>
      <c r="T600" s="161"/>
      <c r="AT600" s="156" t="s">
        <v>142</v>
      </c>
      <c r="AU600" s="156" t="s">
        <v>87</v>
      </c>
      <c r="AV600" s="11" t="s">
        <v>22</v>
      </c>
      <c r="AW600" s="11" t="s">
        <v>41</v>
      </c>
      <c r="AX600" s="11" t="s">
        <v>79</v>
      </c>
      <c r="AY600" s="156" t="s">
        <v>128</v>
      </c>
    </row>
    <row r="601" spans="2:51" s="12" customFormat="1">
      <c r="B601" s="162"/>
      <c r="D601" s="152" t="s">
        <v>142</v>
      </c>
      <c r="E601" s="163" t="s">
        <v>3</v>
      </c>
      <c r="F601" s="164" t="s">
        <v>735</v>
      </c>
      <c r="H601" s="165">
        <v>15.6</v>
      </c>
      <c r="I601" s="166"/>
      <c r="L601" s="162"/>
      <c r="M601" s="167"/>
      <c r="N601" s="168"/>
      <c r="O601" s="168"/>
      <c r="P601" s="168"/>
      <c r="Q601" s="168"/>
      <c r="R601" s="168"/>
      <c r="S601" s="168"/>
      <c r="T601" s="169"/>
      <c r="AT601" s="163" t="s">
        <v>142</v>
      </c>
      <c r="AU601" s="163" t="s">
        <v>87</v>
      </c>
      <c r="AV601" s="12" t="s">
        <v>87</v>
      </c>
      <c r="AW601" s="12" t="s">
        <v>41</v>
      </c>
      <c r="AX601" s="12" t="s">
        <v>79</v>
      </c>
      <c r="AY601" s="163" t="s">
        <v>128</v>
      </c>
    </row>
    <row r="602" spans="2:51" s="11" customFormat="1">
      <c r="B602" s="155"/>
      <c r="D602" s="152" t="s">
        <v>142</v>
      </c>
      <c r="E602" s="156" t="s">
        <v>3</v>
      </c>
      <c r="F602" s="157" t="s">
        <v>655</v>
      </c>
      <c r="H602" s="156" t="s">
        <v>3</v>
      </c>
      <c r="I602" s="158"/>
      <c r="L602" s="155"/>
      <c r="M602" s="159"/>
      <c r="N602" s="160"/>
      <c r="O602" s="160"/>
      <c r="P602" s="160"/>
      <c r="Q602" s="160"/>
      <c r="R602" s="160"/>
      <c r="S602" s="160"/>
      <c r="T602" s="161"/>
      <c r="AT602" s="156" t="s">
        <v>142</v>
      </c>
      <c r="AU602" s="156" t="s">
        <v>87</v>
      </c>
      <c r="AV602" s="11" t="s">
        <v>22</v>
      </c>
      <c r="AW602" s="11" t="s">
        <v>41</v>
      </c>
      <c r="AX602" s="11" t="s">
        <v>79</v>
      </c>
      <c r="AY602" s="156" t="s">
        <v>128</v>
      </c>
    </row>
    <row r="603" spans="2:51" s="12" customFormat="1">
      <c r="B603" s="162"/>
      <c r="D603" s="152" t="s">
        <v>142</v>
      </c>
      <c r="E603" s="163" t="s">
        <v>3</v>
      </c>
      <c r="F603" s="164" t="s">
        <v>739</v>
      </c>
      <c r="H603" s="165">
        <v>53.7</v>
      </c>
      <c r="I603" s="166"/>
      <c r="L603" s="162"/>
      <c r="M603" s="167"/>
      <c r="N603" s="168"/>
      <c r="O603" s="168"/>
      <c r="P603" s="168"/>
      <c r="Q603" s="168"/>
      <c r="R603" s="168"/>
      <c r="S603" s="168"/>
      <c r="T603" s="169"/>
      <c r="AT603" s="163" t="s">
        <v>142</v>
      </c>
      <c r="AU603" s="163" t="s">
        <v>87</v>
      </c>
      <c r="AV603" s="12" t="s">
        <v>87</v>
      </c>
      <c r="AW603" s="12" t="s">
        <v>41</v>
      </c>
      <c r="AX603" s="12" t="s">
        <v>79</v>
      </c>
      <c r="AY603" s="163" t="s">
        <v>128</v>
      </c>
    </row>
    <row r="604" spans="2:51" s="11" customFormat="1">
      <c r="B604" s="155"/>
      <c r="D604" s="152" t="s">
        <v>142</v>
      </c>
      <c r="E604" s="156" t="s">
        <v>3</v>
      </c>
      <c r="F604" s="157" t="s">
        <v>657</v>
      </c>
      <c r="H604" s="156" t="s">
        <v>3</v>
      </c>
      <c r="I604" s="158"/>
      <c r="L604" s="155"/>
      <c r="M604" s="159"/>
      <c r="N604" s="160"/>
      <c r="O604" s="160"/>
      <c r="P604" s="160"/>
      <c r="Q604" s="160"/>
      <c r="R604" s="160"/>
      <c r="S604" s="160"/>
      <c r="T604" s="161"/>
      <c r="AT604" s="156" t="s">
        <v>142</v>
      </c>
      <c r="AU604" s="156" t="s">
        <v>87</v>
      </c>
      <c r="AV604" s="11" t="s">
        <v>22</v>
      </c>
      <c r="AW604" s="11" t="s">
        <v>41</v>
      </c>
      <c r="AX604" s="11" t="s">
        <v>79</v>
      </c>
      <c r="AY604" s="156" t="s">
        <v>128</v>
      </c>
    </row>
    <row r="605" spans="2:51" s="12" customFormat="1">
      <c r="B605" s="162"/>
      <c r="D605" s="152" t="s">
        <v>142</v>
      </c>
      <c r="E605" s="163" t="s">
        <v>3</v>
      </c>
      <c r="F605" s="164" t="s">
        <v>740</v>
      </c>
      <c r="H605" s="165">
        <v>15.9</v>
      </c>
      <c r="I605" s="166"/>
      <c r="L605" s="162"/>
      <c r="M605" s="167"/>
      <c r="N605" s="168"/>
      <c r="O605" s="168"/>
      <c r="P605" s="168"/>
      <c r="Q605" s="168"/>
      <c r="R605" s="168"/>
      <c r="S605" s="168"/>
      <c r="T605" s="169"/>
      <c r="AT605" s="163" t="s">
        <v>142</v>
      </c>
      <c r="AU605" s="163" t="s">
        <v>87</v>
      </c>
      <c r="AV605" s="12" t="s">
        <v>87</v>
      </c>
      <c r="AW605" s="12" t="s">
        <v>41</v>
      </c>
      <c r="AX605" s="12" t="s">
        <v>79</v>
      </c>
      <c r="AY605" s="163" t="s">
        <v>128</v>
      </c>
    </row>
    <row r="606" spans="2:51" s="11" customFormat="1">
      <c r="B606" s="155"/>
      <c r="D606" s="152" t="s">
        <v>142</v>
      </c>
      <c r="E606" s="156" t="s">
        <v>3</v>
      </c>
      <c r="F606" s="157" t="s">
        <v>690</v>
      </c>
      <c r="H606" s="156" t="s">
        <v>3</v>
      </c>
      <c r="I606" s="158"/>
      <c r="L606" s="155"/>
      <c r="M606" s="159"/>
      <c r="N606" s="160"/>
      <c r="O606" s="160"/>
      <c r="P606" s="160"/>
      <c r="Q606" s="160"/>
      <c r="R606" s="160"/>
      <c r="S606" s="160"/>
      <c r="T606" s="161"/>
      <c r="AT606" s="156" t="s">
        <v>142</v>
      </c>
      <c r="AU606" s="156" t="s">
        <v>87</v>
      </c>
      <c r="AV606" s="11" t="s">
        <v>22</v>
      </c>
      <c r="AW606" s="11" t="s">
        <v>41</v>
      </c>
      <c r="AX606" s="11" t="s">
        <v>79</v>
      </c>
      <c r="AY606" s="156" t="s">
        <v>128</v>
      </c>
    </row>
    <row r="607" spans="2:51" s="12" customFormat="1">
      <c r="B607" s="162"/>
      <c r="D607" s="152" t="s">
        <v>142</v>
      </c>
      <c r="E607" s="163" t="s">
        <v>3</v>
      </c>
      <c r="F607" s="164" t="s">
        <v>741</v>
      </c>
      <c r="H607" s="165">
        <v>2.7</v>
      </c>
      <c r="I607" s="166"/>
      <c r="L607" s="162"/>
      <c r="M607" s="167"/>
      <c r="N607" s="168"/>
      <c r="O607" s="168"/>
      <c r="P607" s="168"/>
      <c r="Q607" s="168"/>
      <c r="R607" s="168"/>
      <c r="S607" s="168"/>
      <c r="T607" s="169"/>
      <c r="AT607" s="163" t="s">
        <v>142</v>
      </c>
      <c r="AU607" s="163" t="s">
        <v>87</v>
      </c>
      <c r="AV607" s="12" t="s">
        <v>87</v>
      </c>
      <c r="AW607" s="12" t="s">
        <v>41</v>
      </c>
      <c r="AX607" s="12" t="s">
        <v>79</v>
      </c>
      <c r="AY607" s="163" t="s">
        <v>128</v>
      </c>
    </row>
    <row r="608" spans="2:51" s="13" customFormat="1">
      <c r="B608" s="170"/>
      <c r="D608" s="152" t="s">
        <v>142</v>
      </c>
      <c r="E608" s="171" t="s">
        <v>3</v>
      </c>
      <c r="F608" s="172" t="s">
        <v>145</v>
      </c>
      <c r="H608" s="173">
        <v>233.94999999999996</v>
      </c>
      <c r="I608" s="174"/>
      <c r="L608" s="170"/>
      <c r="M608" s="175"/>
      <c r="N608" s="176"/>
      <c r="O608" s="176"/>
      <c r="P608" s="176"/>
      <c r="Q608" s="176"/>
      <c r="R608" s="176"/>
      <c r="S608" s="176"/>
      <c r="T608" s="177"/>
      <c r="AT608" s="171" t="s">
        <v>142</v>
      </c>
      <c r="AU608" s="171" t="s">
        <v>87</v>
      </c>
      <c r="AV608" s="13" t="s">
        <v>93</v>
      </c>
      <c r="AW608" s="13" t="s">
        <v>41</v>
      </c>
      <c r="AX608" s="13" t="s">
        <v>22</v>
      </c>
      <c r="AY608" s="171" t="s">
        <v>128</v>
      </c>
    </row>
    <row r="609" spans="2:65" s="1" customFormat="1" ht="16.5" customHeight="1">
      <c r="B609" s="139"/>
      <c r="C609" s="140" t="s">
        <v>358</v>
      </c>
      <c r="D609" s="140" t="s">
        <v>131</v>
      </c>
      <c r="E609" s="141" t="s">
        <v>303</v>
      </c>
      <c r="F609" s="142" t="s">
        <v>304</v>
      </c>
      <c r="G609" s="143" t="s">
        <v>250</v>
      </c>
      <c r="H609" s="144">
        <v>233.95</v>
      </c>
      <c r="I609" s="145"/>
      <c r="J609" s="146">
        <f>ROUND(I609*H609,2)</f>
        <v>0</v>
      </c>
      <c r="K609" s="142" t="s">
        <v>135</v>
      </c>
      <c r="L609" s="31"/>
      <c r="M609" s="147" t="s">
        <v>3</v>
      </c>
      <c r="N609" s="148" t="s">
        <v>50</v>
      </c>
      <c r="O609" s="50"/>
      <c r="P609" s="149">
        <f>O609*H609</f>
        <v>0</v>
      </c>
      <c r="Q609" s="149">
        <v>0</v>
      </c>
      <c r="R609" s="149">
        <f>Q609*H609</f>
        <v>0</v>
      </c>
      <c r="S609" s="149">
        <v>0</v>
      </c>
      <c r="T609" s="150">
        <f>S609*H609</f>
        <v>0</v>
      </c>
      <c r="AR609" s="17" t="s">
        <v>168</v>
      </c>
      <c r="AT609" s="17" t="s">
        <v>131</v>
      </c>
      <c r="AU609" s="17" t="s">
        <v>87</v>
      </c>
      <c r="AY609" s="17" t="s">
        <v>128</v>
      </c>
      <c r="BE609" s="151">
        <f>IF(N609="základní",J609,0)</f>
        <v>0</v>
      </c>
      <c r="BF609" s="151">
        <f>IF(N609="snížená",J609,0)</f>
        <v>0</v>
      </c>
      <c r="BG609" s="151">
        <f>IF(N609="zákl. přenesená",J609,0)</f>
        <v>0</v>
      </c>
      <c r="BH609" s="151">
        <f>IF(N609="sníž. přenesená",J609,0)</f>
        <v>0</v>
      </c>
      <c r="BI609" s="151">
        <f>IF(N609="nulová",J609,0)</f>
        <v>0</v>
      </c>
      <c r="BJ609" s="17" t="s">
        <v>22</v>
      </c>
      <c r="BK609" s="151">
        <f>ROUND(I609*H609,2)</f>
        <v>0</v>
      </c>
      <c r="BL609" s="17" t="s">
        <v>168</v>
      </c>
      <c r="BM609" s="17" t="s">
        <v>744</v>
      </c>
    </row>
    <row r="610" spans="2:65" s="1" customFormat="1" ht="57.6">
      <c r="B610" s="31"/>
      <c r="D610" s="152" t="s">
        <v>137</v>
      </c>
      <c r="F610" s="153" t="s">
        <v>306</v>
      </c>
      <c r="I610" s="85"/>
      <c r="L610" s="31"/>
      <c r="M610" s="154"/>
      <c r="N610" s="50"/>
      <c r="O610" s="50"/>
      <c r="P610" s="50"/>
      <c r="Q610" s="50"/>
      <c r="R610" s="50"/>
      <c r="S610" s="50"/>
      <c r="T610" s="51"/>
      <c r="AT610" s="17" t="s">
        <v>137</v>
      </c>
      <c r="AU610" s="17" t="s">
        <v>87</v>
      </c>
    </row>
    <row r="611" spans="2:65" s="11" customFormat="1">
      <c r="B611" s="155"/>
      <c r="D611" s="152" t="s">
        <v>142</v>
      </c>
      <c r="E611" s="156" t="s">
        <v>3</v>
      </c>
      <c r="F611" s="157" t="s">
        <v>642</v>
      </c>
      <c r="H611" s="156" t="s">
        <v>3</v>
      </c>
      <c r="I611" s="158"/>
      <c r="L611" s="155"/>
      <c r="M611" s="159"/>
      <c r="N611" s="160"/>
      <c r="O611" s="160"/>
      <c r="P611" s="160"/>
      <c r="Q611" s="160"/>
      <c r="R611" s="160"/>
      <c r="S611" s="160"/>
      <c r="T611" s="161"/>
      <c r="AT611" s="156" t="s">
        <v>142</v>
      </c>
      <c r="AU611" s="156" t="s">
        <v>87</v>
      </c>
      <c r="AV611" s="11" t="s">
        <v>22</v>
      </c>
      <c r="AW611" s="11" t="s">
        <v>41</v>
      </c>
      <c r="AX611" s="11" t="s">
        <v>79</v>
      </c>
      <c r="AY611" s="156" t="s">
        <v>128</v>
      </c>
    </row>
    <row r="612" spans="2:65" s="11" customFormat="1">
      <c r="B612" s="155"/>
      <c r="D612" s="152" t="s">
        <v>142</v>
      </c>
      <c r="E612" s="156" t="s">
        <v>3</v>
      </c>
      <c r="F612" s="157" t="s">
        <v>643</v>
      </c>
      <c r="H612" s="156" t="s">
        <v>3</v>
      </c>
      <c r="I612" s="158"/>
      <c r="L612" s="155"/>
      <c r="M612" s="159"/>
      <c r="N612" s="160"/>
      <c r="O612" s="160"/>
      <c r="P612" s="160"/>
      <c r="Q612" s="160"/>
      <c r="R612" s="160"/>
      <c r="S612" s="160"/>
      <c r="T612" s="161"/>
      <c r="AT612" s="156" t="s">
        <v>142</v>
      </c>
      <c r="AU612" s="156" t="s">
        <v>87</v>
      </c>
      <c r="AV612" s="11" t="s">
        <v>22</v>
      </c>
      <c r="AW612" s="11" t="s">
        <v>41</v>
      </c>
      <c r="AX612" s="11" t="s">
        <v>79</v>
      </c>
      <c r="AY612" s="156" t="s">
        <v>128</v>
      </c>
    </row>
    <row r="613" spans="2:65" s="12" customFormat="1">
      <c r="B613" s="162"/>
      <c r="D613" s="152" t="s">
        <v>142</v>
      </c>
      <c r="E613" s="163" t="s">
        <v>3</v>
      </c>
      <c r="F613" s="164" t="s">
        <v>730</v>
      </c>
      <c r="H613" s="165">
        <v>18.2</v>
      </c>
      <c r="I613" s="166"/>
      <c r="L613" s="162"/>
      <c r="M613" s="167"/>
      <c r="N613" s="168"/>
      <c r="O613" s="168"/>
      <c r="P613" s="168"/>
      <c r="Q613" s="168"/>
      <c r="R613" s="168"/>
      <c r="S613" s="168"/>
      <c r="T613" s="169"/>
      <c r="AT613" s="163" t="s">
        <v>142</v>
      </c>
      <c r="AU613" s="163" t="s">
        <v>87</v>
      </c>
      <c r="AV613" s="12" t="s">
        <v>87</v>
      </c>
      <c r="AW613" s="12" t="s">
        <v>41</v>
      </c>
      <c r="AX613" s="12" t="s">
        <v>79</v>
      </c>
      <c r="AY613" s="163" t="s">
        <v>128</v>
      </c>
    </row>
    <row r="614" spans="2:65" s="11" customFormat="1">
      <c r="B614" s="155"/>
      <c r="D614" s="152" t="s">
        <v>142</v>
      </c>
      <c r="E614" s="156" t="s">
        <v>3</v>
      </c>
      <c r="F614" s="157" t="s">
        <v>645</v>
      </c>
      <c r="H614" s="156" t="s">
        <v>3</v>
      </c>
      <c r="I614" s="158"/>
      <c r="L614" s="155"/>
      <c r="M614" s="159"/>
      <c r="N614" s="160"/>
      <c r="O614" s="160"/>
      <c r="P614" s="160"/>
      <c r="Q614" s="160"/>
      <c r="R614" s="160"/>
      <c r="S614" s="160"/>
      <c r="T614" s="161"/>
      <c r="AT614" s="156" t="s">
        <v>142</v>
      </c>
      <c r="AU614" s="156" t="s">
        <v>87</v>
      </c>
      <c r="AV614" s="11" t="s">
        <v>22</v>
      </c>
      <c r="AW614" s="11" t="s">
        <v>41</v>
      </c>
      <c r="AX614" s="11" t="s">
        <v>79</v>
      </c>
      <c r="AY614" s="156" t="s">
        <v>128</v>
      </c>
    </row>
    <row r="615" spans="2:65" s="12" customFormat="1">
      <c r="B615" s="162"/>
      <c r="D615" s="152" t="s">
        <v>142</v>
      </c>
      <c r="E615" s="163" t="s">
        <v>3</v>
      </c>
      <c r="F615" s="164" t="s">
        <v>731</v>
      </c>
      <c r="H615" s="165">
        <v>11</v>
      </c>
      <c r="I615" s="166"/>
      <c r="L615" s="162"/>
      <c r="M615" s="167"/>
      <c r="N615" s="168"/>
      <c r="O615" s="168"/>
      <c r="P615" s="168"/>
      <c r="Q615" s="168"/>
      <c r="R615" s="168"/>
      <c r="S615" s="168"/>
      <c r="T615" s="169"/>
      <c r="AT615" s="163" t="s">
        <v>142</v>
      </c>
      <c r="AU615" s="163" t="s">
        <v>87</v>
      </c>
      <c r="AV615" s="12" t="s">
        <v>87</v>
      </c>
      <c r="AW615" s="12" t="s">
        <v>41</v>
      </c>
      <c r="AX615" s="12" t="s">
        <v>79</v>
      </c>
      <c r="AY615" s="163" t="s">
        <v>128</v>
      </c>
    </row>
    <row r="616" spans="2:65" s="11" customFormat="1">
      <c r="B616" s="155"/>
      <c r="D616" s="152" t="s">
        <v>142</v>
      </c>
      <c r="E616" s="156" t="s">
        <v>3</v>
      </c>
      <c r="F616" s="157" t="s">
        <v>647</v>
      </c>
      <c r="H616" s="156" t="s">
        <v>3</v>
      </c>
      <c r="I616" s="158"/>
      <c r="L616" s="155"/>
      <c r="M616" s="159"/>
      <c r="N616" s="160"/>
      <c r="O616" s="160"/>
      <c r="P616" s="160"/>
      <c r="Q616" s="160"/>
      <c r="R616" s="160"/>
      <c r="S616" s="160"/>
      <c r="T616" s="161"/>
      <c r="AT616" s="156" t="s">
        <v>142</v>
      </c>
      <c r="AU616" s="156" t="s">
        <v>87</v>
      </c>
      <c r="AV616" s="11" t="s">
        <v>22</v>
      </c>
      <c r="AW616" s="11" t="s">
        <v>41</v>
      </c>
      <c r="AX616" s="11" t="s">
        <v>79</v>
      </c>
      <c r="AY616" s="156" t="s">
        <v>128</v>
      </c>
    </row>
    <row r="617" spans="2:65" s="12" customFormat="1">
      <c r="B617" s="162"/>
      <c r="D617" s="152" t="s">
        <v>142</v>
      </c>
      <c r="E617" s="163" t="s">
        <v>3</v>
      </c>
      <c r="F617" s="164" t="s">
        <v>732</v>
      </c>
      <c r="H617" s="165">
        <v>8.9499999999999993</v>
      </c>
      <c r="I617" s="166"/>
      <c r="L617" s="162"/>
      <c r="M617" s="167"/>
      <c r="N617" s="168"/>
      <c r="O617" s="168"/>
      <c r="P617" s="168"/>
      <c r="Q617" s="168"/>
      <c r="R617" s="168"/>
      <c r="S617" s="168"/>
      <c r="T617" s="169"/>
      <c r="AT617" s="163" t="s">
        <v>142</v>
      </c>
      <c r="AU617" s="163" t="s">
        <v>87</v>
      </c>
      <c r="AV617" s="12" t="s">
        <v>87</v>
      </c>
      <c r="AW617" s="12" t="s">
        <v>41</v>
      </c>
      <c r="AX617" s="12" t="s">
        <v>79</v>
      </c>
      <c r="AY617" s="163" t="s">
        <v>128</v>
      </c>
    </row>
    <row r="618" spans="2:65" s="11" customFormat="1">
      <c r="B618" s="155"/>
      <c r="D618" s="152" t="s">
        <v>142</v>
      </c>
      <c r="E618" s="156" t="s">
        <v>3</v>
      </c>
      <c r="F618" s="157" t="s">
        <v>684</v>
      </c>
      <c r="H618" s="156" t="s">
        <v>3</v>
      </c>
      <c r="I618" s="158"/>
      <c r="L618" s="155"/>
      <c r="M618" s="159"/>
      <c r="N618" s="160"/>
      <c r="O618" s="160"/>
      <c r="P618" s="160"/>
      <c r="Q618" s="160"/>
      <c r="R618" s="160"/>
      <c r="S618" s="160"/>
      <c r="T618" s="161"/>
      <c r="AT618" s="156" t="s">
        <v>142</v>
      </c>
      <c r="AU618" s="156" t="s">
        <v>87</v>
      </c>
      <c r="AV618" s="11" t="s">
        <v>22</v>
      </c>
      <c r="AW618" s="11" t="s">
        <v>41</v>
      </c>
      <c r="AX618" s="11" t="s">
        <v>79</v>
      </c>
      <c r="AY618" s="156" t="s">
        <v>128</v>
      </c>
    </row>
    <row r="619" spans="2:65" s="12" customFormat="1">
      <c r="B619" s="162"/>
      <c r="D619" s="152" t="s">
        <v>142</v>
      </c>
      <c r="E619" s="163" t="s">
        <v>3</v>
      </c>
      <c r="F619" s="164" t="s">
        <v>733</v>
      </c>
      <c r="H619" s="165">
        <v>14.3</v>
      </c>
      <c r="I619" s="166"/>
      <c r="L619" s="162"/>
      <c r="M619" s="167"/>
      <c r="N619" s="168"/>
      <c r="O619" s="168"/>
      <c r="P619" s="168"/>
      <c r="Q619" s="168"/>
      <c r="R619" s="168"/>
      <c r="S619" s="168"/>
      <c r="T619" s="169"/>
      <c r="AT619" s="163" t="s">
        <v>142</v>
      </c>
      <c r="AU619" s="163" t="s">
        <v>87</v>
      </c>
      <c r="AV619" s="12" t="s">
        <v>87</v>
      </c>
      <c r="AW619" s="12" t="s">
        <v>41</v>
      </c>
      <c r="AX619" s="12" t="s">
        <v>79</v>
      </c>
      <c r="AY619" s="163" t="s">
        <v>128</v>
      </c>
    </row>
    <row r="620" spans="2:65" s="11" customFormat="1">
      <c r="B620" s="155"/>
      <c r="D620" s="152" t="s">
        <v>142</v>
      </c>
      <c r="E620" s="156" t="s">
        <v>3</v>
      </c>
      <c r="F620" s="157" t="s">
        <v>648</v>
      </c>
      <c r="H620" s="156" t="s">
        <v>3</v>
      </c>
      <c r="I620" s="158"/>
      <c r="L620" s="155"/>
      <c r="M620" s="159"/>
      <c r="N620" s="160"/>
      <c r="O620" s="160"/>
      <c r="P620" s="160"/>
      <c r="Q620" s="160"/>
      <c r="R620" s="160"/>
      <c r="S620" s="160"/>
      <c r="T620" s="161"/>
      <c r="AT620" s="156" t="s">
        <v>142</v>
      </c>
      <c r="AU620" s="156" t="s">
        <v>87</v>
      </c>
      <c r="AV620" s="11" t="s">
        <v>22</v>
      </c>
      <c r="AW620" s="11" t="s">
        <v>41</v>
      </c>
      <c r="AX620" s="11" t="s">
        <v>79</v>
      </c>
      <c r="AY620" s="156" t="s">
        <v>128</v>
      </c>
    </row>
    <row r="621" spans="2:65" s="12" customFormat="1">
      <c r="B621" s="162"/>
      <c r="D621" s="152" t="s">
        <v>142</v>
      </c>
      <c r="E621" s="163" t="s">
        <v>3</v>
      </c>
      <c r="F621" s="164" t="s">
        <v>734</v>
      </c>
      <c r="H621" s="165">
        <v>15.1</v>
      </c>
      <c r="I621" s="166"/>
      <c r="L621" s="162"/>
      <c r="M621" s="167"/>
      <c r="N621" s="168"/>
      <c r="O621" s="168"/>
      <c r="P621" s="168"/>
      <c r="Q621" s="168"/>
      <c r="R621" s="168"/>
      <c r="S621" s="168"/>
      <c r="T621" s="169"/>
      <c r="AT621" s="163" t="s">
        <v>142</v>
      </c>
      <c r="AU621" s="163" t="s">
        <v>87</v>
      </c>
      <c r="AV621" s="12" t="s">
        <v>87</v>
      </c>
      <c r="AW621" s="12" t="s">
        <v>41</v>
      </c>
      <c r="AX621" s="12" t="s">
        <v>79</v>
      </c>
      <c r="AY621" s="163" t="s">
        <v>128</v>
      </c>
    </row>
    <row r="622" spans="2:65" s="11" customFormat="1">
      <c r="B622" s="155"/>
      <c r="D622" s="152" t="s">
        <v>142</v>
      </c>
      <c r="E622" s="156" t="s">
        <v>3</v>
      </c>
      <c r="F622" s="157" t="s">
        <v>649</v>
      </c>
      <c r="H622" s="156" t="s">
        <v>3</v>
      </c>
      <c r="I622" s="158"/>
      <c r="L622" s="155"/>
      <c r="M622" s="159"/>
      <c r="N622" s="160"/>
      <c r="O622" s="160"/>
      <c r="P622" s="160"/>
      <c r="Q622" s="160"/>
      <c r="R622" s="160"/>
      <c r="S622" s="160"/>
      <c r="T622" s="161"/>
      <c r="AT622" s="156" t="s">
        <v>142</v>
      </c>
      <c r="AU622" s="156" t="s">
        <v>87</v>
      </c>
      <c r="AV622" s="11" t="s">
        <v>22</v>
      </c>
      <c r="AW622" s="11" t="s">
        <v>41</v>
      </c>
      <c r="AX622" s="11" t="s">
        <v>79</v>
      </c>
      <c r="AY622" s="156" t="s">
        <v>128</v>
      </c>
    </row>
    <row r="623" spans="2:65" s="12" customFormat="1">
      <c r="B623" s="162"/>
      <c r="D623" s="152" t="s">
        <v>142</v>
      </c>
      <c r="E623" s="163" t="s">
        <v>3</v>
      </c>
      <c r="F623" s="164" t="s">
        <v>735</v>
      </c>
      <c r="H623" s="165">
        <v>15.6</v>
      </c>
      <c r="I623" s="166"/>
      <c r="L623" s="162"/>
      <c r="M623" s="167"/>
      <c r="N623" s="168"/>
      <c r="O623" s="168"/>
      <c r="P623" s="168"/>
      <c r="Q623" s="168"/>
      <c r="R623" s="168"/>
      <c r="S623" s="168"/>
      <c r="T623" s="169"/>
      <c r="AT623" s="163" t="s">
        <v>142</v>
      </c>
      <c r="AU623" s="163" t="s">
        <v>87</v>
      </c>
      <c r="AV623" s="12" t="s">
        <v>87</v>
      </c>
      <c r="AW623" s="12" t="s">
        <v>41</v>
      </c>
      <c r="AX623" s="12" t="s">
        <v>79</v>
      </c>
      <c r="AY623" s="163" t="s">
        <v>128</v>
      </c>
    </row>
    <row r="624" spans="2:65" s="11" customFormat="1">
      <c r="B624" s="155"/>
      <c r="D624" s="152" t="s">
        <v>142</v>
      </c>
      <c r="E624" s="156" t="s">
        <v>3</v>
      </c>
      <c r="F624" s="157" t="s">
        <v>650</v>
      </c>
      <c r="H624" s="156" t="s">
        <v>3</v>
      </c>
      <c r="I624" s="158"/>
      <c r="L624" s="155"/>
      <c r="M624" s="159"/>
      <c r="N624" s="160"/>
      <c r="O624" s="160"/>
      <c r="P624" s="160"/>
      <c r="Q624" s="160"/>
      <c r="R624" s="160"/>
      <c r="S624" s="160"/>
      <c r="T624" s="161"/>
      <c r="AT624" s="156" t="s">
        <v>142</v>
      </c>
      <c r="AU624" s="156" t="s">
        <v>87</v>
      </c>
      <c r="AV624" s="11" t="s">
        <v>22</v>
      </c>
      <c r="AW624" s="11" t="s">
        <v>41</v>
      </c>
      <c r="AX624" s="11" t="s">
        <v>79</v>
      </c>
      <c r="AY624" s="156" t="s">
        <v>128</v>
      </c>
    </row>
    <row r="625" spans="2:51" s="12" customFormat="1">
      <c r="B625" s="162"/>
      <c r="D625" s="152" t="s">
        <v>142</v>
      </c>
      <c r="E625" s="163" t="s">
        <v>3</v>
      </c>
      <c r="F625" s="164" t="s">
        <v>736</v>
      </c>
      <c r="H625" s="165">
        <v>14.2</v>
      </c>
      <c r="I625" s="166"/>
      <c r="L625" s="162"/>
      <c r="M625" s="167"/>
      <c r="N625" s="168"/>
      <c r="O625" s="168"/>
      <c r="P625" s="168"/>
      <c r="Q625" s="168"/>
      <c r="R625" s="168"/>
      <c r="S625" s="168"/>
      <c r="T625" s="169"/>
      <c r="AT625" s="163" t="s">
        <v>142</v>
      </c>
      <c r="AU625" s="163" t="s">
        <v>87</v>
      </c>
      <c r="AV625" s="12" t="s">
        <v>87</v>
      </c>
      <c r="AW625" s="12" t="s">
        <v>41</v>
      </c>
      <c r="AX625" s="12" t="s">
        <v>79</v>
      </c>
      <c r="AY625" s="163" t="s">
        <v>128</v>
      </c>
    </row>
    <row r="626" spans="2:51" s="11" customFormat="1">
      <c r="B626" s="155"/>
      <c r="D626" s="152" t="s">
        <v>142</v>
      </c>
      <c r="E626" s="156" t="s">
        <v>3</v>
      </c>
      <c r="F626" s="157" t="s">
        <v>651</v>
      </c>
      <c r="H626" s="156" t="s">
        <v>3</v>
      </c>
      <c r="I626" s="158"/>
      <c r="L626" s="155"/>
      <c r="M626" s="159"/>
      <c r="N626" s="160"/>
      <c r="O626" s="160"/>
      <c r="P626" s="160"/>
      <c r="Q626" s="160"/>
      <c r="R626" s="160"/>
      <c r="S626" s="160"/>
      <c r="T626" s="161"/>
      <c r="AT626" s="156" t="s">
        <v>142</v>
      </c>
      <c r="AU626" s="156" t="s">
        <v>87</v>
      </c>
      <c r="AV626" s="11" t="s">
        <v>22</v>
      </c>
      <c r="AW626" s="11" t="s">
        <v>41</v>
      </c>
      <c r="AX626" s="11" t="s">
        <v>79</v>
      </c>
      <c r="AY626" s="156" t="s">
        <v>128</v>
      </c>
    </row>
    <row r="627" spans="2:51" s="12" customFormat="1">
      <c r="B627" s="162"/>
      <c r="D627" s="152" t="s">
        <v>142</v>
      </c>
      <c r="E627" s="163" t="s">
        <v>3</v>
      </c>
      <c r="F627" s="164" t="s">
        <v>737</v>
      </c>
      <c r="H627" s="165">
        <v>16.600000000000001</v>
      </c>
      <c r="I627" s="166"/>
      <c r="L627" s="162"/>
      <c r="M627" s="167"/>
      <c r="N627" s="168"/>
      <c r="O627" s="168"/>
      <c r="P627" s="168"/>
      <c r="Q627" s="168"/>
      <c r="R627" s="168"/>
      <c r="S627" s="168"/>
      <c r="T627" s="169"/>
      <c r="AT627" s="163" t="s">
        <v>142</v>
      </c>
      <c r="AU627" s="163" t="s">
        <v>87</v>
      </c>
      <c r="AV627" s="12" t="s">
        <v>87</v>
      </c>
      <c r="AW627" s="12" t="s">
        <v>41</v>
      </c>
      <c r="AX627" s="12" t="s">
        <v>79</v>
      </c>
      <c r="AY627" s="163" t="s">
        <v>128</v>
      </c>
    </row>
    <row r="628" spans="2:51" s="11" customFormat="1">
      <c r="B628" s="155"/>
      <c r="D628" s="152" t="s">
        <v>142</v>
      </c>
      <c r="E628" s="156" t="s">
        <v>3</v>
      </c>
      <c r="F628" s="157" t="s">
        <v>652</v>
      </c>
      <c r="H628" s="156" t="s">
        <v>3</v>
      </c>
      <c r="I628" s="158"/>
      <c r="L628" s="155"/>
      <c r="M628" s="159"/>
      <c r="N628" s="160"/>
      <c r="O628" s="160"/>
      <c r="P628" s="160"/>
      <c r="Q628" s="160"/>
      <c r="R628" s="160"/>
      <c r="S628" s="160"/>
      <c r="T628" s="161"/>
      <c r="AT628" s="156" t="s">
        <v>142</v>
      </c>
      <c r="AU628" s="156" t="s">
        <v>87</v>
      </c>
      <c r="AV628" s="11" t="s">
        <v>22</v>
      </c>
      <c r="AW628" s="11" t="s">
        <v>41</v>
      </c>
      <c r="AX628" s="11" t="s">
        <v>79</v>
      </c>
      <c r="AY628" s="156" t="s">
        <v>128</v>
      </c>
    </row>
    <row r="629" spans="2:51" s="12" customFormat="1">
      <c r="B629" s="162"/>
      <c r="D629" s="152" t="s">
        <v>142</v>
      </c>
      <c r="E629" s="163" t="s">
        <v>3</v>
      </c>
      <c r="F629" s="164" t="s">
        <v>462</v>
      </c>
      <c r="H629" s="165">
        <v>15.2</v>
      </c>
      <c r="I629" s="166"/>
      <c r="L629" s="162"/>
      <c r="M629" s="167"/>
      <c r="N629" s="168"/>
      <c r="O629" s="168"/>
      <c r="P629" s="168"/>
      <c r="Q629" s="168"/>
      <c r="R629" s="168"/>
      <c r="S629" s="168"/>
      <c r="T629" s="169"/>
      <c r="AT629" s="163" t="s">
        <v>142</v>
      </c>
      <c r="AU629" s="163" t="s">
        <v>87</v>
      </c>
      <c r="AV629" s="12" t="s">
        <v>87</v>
      </c>
      <c r="AW629" s="12" t="s">
        <v>41</v>
      </c>
      <c r="AX629" s="12" t="s">
        <v>79</v>
      </c>
      <c r="AY629" s="163" t="s">
        <v>128</v>
      </c>
    </row>
    <row r="630" spans="2:51" s="11" customFormat="1">
      <c r="B630" s="155"/>
      <c r="D630" s="152" t="s">
        <v>142</v>
      </c>
      <c r="E630" s="156" t="s">
        <v>3</v>
      </c>
      <c r="F630" s="157" t="s">
        <v>653</v>
      </c>
      <c r="H630" s="156" t="s">
        <v>3</v>
      </c>
      <c r="I630" s="158"/>
      <c r="L630" s="155"/>
      <c r="M630" s="159"/>
      <c r="N630" s="160"/>
      <c r="O630" s="160"/>
      <c r="P630" s="160"/>
      <c r="Q630" s="160"/>
      <c r="R630" s="160"/>
      <c r="S630" s="160"/>
      <c r="T630" s="161"/>
      <c r="AT630" s="156" t="s">
        <v>142</v>
      </c>
      <c r="AU630" s="156" t="s">
        <v>87</v>
      </c>
      <c r="AV630" s="11" t="s">
        <v>22</v>
      </c>
      <c r="AW630" s="11" t="s">
        <v>41</v>
      </c>
      <c r="AX630" s="11" t="s">
        <v>79</v>
      </c>
      <c r="AY630" s="156" t="s">
        <v>128</v>
      </c>
    </row>
    <row r="631" spans="2:51" s="12" customFormat="1">
      <c r="B631" s="162"/>
      <c r="D631" s="152" t="s">
        <v>142</v>
      </c>
      <c r="E631" s="163" t="s">
        <v>3</v>
      </c>
      <c r="F631" s="164" t="s">
        <v>738</v>
      </c>
      <c r="H631" s="165">
        <v>16.899999999999999</v>
      </c>
      <c r="I631" s="166"/>
      <c r="L631" s="162"/>
      <c r="M631" s="167"/>
      <c r="N631" s="168"/>
      <c r="O631" s="168"/>
      <c r="P631" s="168"/>
      <c r="Q631" s="168"/>
      <c r="R631" s="168"/>
      <c r="S631" s="168"/>
      <c r="T631" s="169"/>
      <c r="AT631" s="163" t="s">
        <v>142</v>
      </c>
      <c r="AU631" s="163" t="s">
        <v>87</v>
      </c>
      <c r="AV631" s="12" t="s">
        <v>87</v>
      </c>
      <c r="AW631" s="12" t="s">
        <v>41</v>
      </c>
      <c r="AX631" s="12" t="s">
        <v>79</v>
      </c>
      <c r="AY631" s="163" t="s">
        <v>128</v>
      </c>
    </row>
    <row r="632" spans="2:51" s="11" customFormat="1">
      <c r="B632" s="155"/>
      <c r="D632" s="152" t="s">
        <v>142</v>
      </c>
      <c r="E632" s="156" t="s">
        <v>3</v>
      </c>
      <c r="F632" s="157" t="s">
        <v>654</v>
      </c>
      <c r="H632" s="156" t="s">
        <v>3</v>
      </c>
      <c r="I632" s="158"/>
      <c r="L632" s="155"/>
      <c r="M632" s="159"/>
      <c r="N632" s="160"/>
      <c r="O632" s="160"/>
      <c r="P632" s="160"/>
      <c r="Q632" s="160"/>
      <c r="R632" s="160"/>
      <c r="S632" s="160"/>
      <c r="T632" s="161"/>
      <c r="AT632" s="156" t="s">
        <v>142</v>
      </c>
      <c r="AU632" s="156" t="s">
        <v>87</v>
      </c>
      <c r="AV632" s="11" t="s">
        <v>22</v>
      </c>
      <c r="AW632" s="11" t="s">
        <v>41</v>
      </c>
      <c r="AX632" s="11" t="s">
        <v>79</v>
      </c>
      <c r="AY632" s="156" t="s">
        <v>128</v>
      </c>
    </row>
    <row r="633" spans="2:51" s="12" customFormat="1">
      <c r="B633" s="162"/>
      <c r="D633" s="152" t="s">
        <v>142</v>
      </c>
      <c r="E633" s="163" t="s">
        <v>3</v>
      </c>
      <c r="F633" s="164" t="s">
        <v>735</v>
      </c>
      <c r="H633" s="165">
        <v>15.6</v>
      </c>
      <c r="I633" s="166"/>
      <c r="L633" s="162"/>
      <c r="M633" s="167"/>
      <c r="N633" s="168"/>
      <c r="O633" s="168"/>
      <c r="P633" s="168"/>
      <c r="Q633" s="168"/>
      <c r="R633" s="168"/>
      <c r="S633" s="168"/>
      <c r="T633" s="169"/>
      <c r="AT633" s="163" t="s">
        <v>142</v>
      </c>
      <c r="AU633" s="163" t="s">
        <v>87</v>
      </c>
      <c r="AV633" s="12" t="s">
        <v>87</v>
      </c>
      <c r="AW633" s="12" t="s">
        <v>41</v>
      </c>
      <c r="AX633" s="12" t="s">
        <v>79</v>
      </c>
      <c r="AY633" s="163" t="s">
        <v>128</v>
      </c>
    </row>
    <row r="634" spans="2:51" s="11" customFormat="1">
      <c r="B634" s="155"/>
      <c r="D634" s="152" t="s">
        <v>142</v>
      </c>
      <c r="E634" s="156" t="s">
        <v>3</v>
      </c>
      <c r="F634" s="157" t="s">
        <v>655</v>
      </c>
      <c r="H634" s="156" t="s">
        <v>3</v>
      </c>
      <c r="I634" s="158"/>
      <c r="L634" s="155"/>
      <c r="M634" s="159"/>
      <c r="N634" s="160"/>
      <c r="O634" s="160"/>
      <c r="P634" s="160"/>
      <c r="Q634" s="160"/>
      <c r="R634" s="160"/>
      <c r="S634" s="160"/>
      <c r="T634" s="161"/>
      <c r="AT634" s="156" t="s">
        <v>142</v>
      </c>
      <c r="AU634" s="156" t="s">
        <v>87</v>
      </c>
      <c r="AV634" s="11" t="s">
        <v>22</v>
      </c>
      <c r="AW634" s="11" t="s">
        <v>41</v>
      </c>
      <c r="AX634" s="11" t="s">
        <v>79</v>
      </c>
      <c r="AY634" s="156" t="s">
        <v>128</v>
      </c>
    </row>
    <row r="635" spans="2:51" s="12" customFormat="1">
      <c r="B635" s="162"/>
      <c r="D635" s="152" t="s">
        <v>142</v>
      </c>
      <c r="E635" s="163" t="s">
        <v>3</v>
      </c>
      <c r="F635" s="164" t="s">
        <v>739</v>
      </c>
      <c r="H635" s="165">
        <v>53.7</v>
      </c>
      <c r="I635" s="166"/>
      <c r="L635" s="162"/>
      <c r="M635" s="167"/>
      <c r="N635" s="168"/>
      <c r="O635" s="168"/>
      <c r="P635" s="168"/>
      <c r="Q635" s="168"/>
      <c r="R635" s="168"/>
      <c r="S635" s="168"/>
      <c r="T635" s="169"/>
      <c r="AT635" s="163" t="s">
        <v>142</v>
      </c>
      <c r="AU635" s="163" t="s">
        <v>87</v>
      </c>
      <c r="AV635" s="12" t="s">
        <v>87</v>
      </c>
      <c r="AW635" s="12" t="s">
        <v>41</v>
      </c>
      <c r="AX635" s="12" t="s">
        <v>79</v>
      </c>
      <c r="AY635" s="163" t="s">
        <v>128</v>
      </c>
    </row>
    <row r="636" spans="2:51" s="11" customFormat="1">
      <c r="B636" s="155"/>
      <c r="D636" s="152" t="s">
        <v>142</v>
      </c>
      <c r="E636" s="156" t="s">
        <v>3</v>
      </c>
      <c r="F636" s="157" t="s">
        <v>657</v>
      </c>
      <c r="H636" s="156" t="s">
        <v>3</v>
      </c>
      <c r="I636" s="158"/>
      <c r="L636" s="155"/>
      <c r="M636" s="159"/>
      <c r="N636" s="160"/>
      <c r="O636" s="160"/>
      <c r="P636" s="160"/>
      <c r="Q636" s="160"/>
      <c r="R636" s="160"/>
      <c r="S636" s="160"/>
      <c r="T636" s="161"/>
      <c r="AT636" s="156" t="s">
        <v>142</v>
      </c>
      <c r="AU636" s="156" t="s">
        <v>87</v>
      </c>
      <c r="AV636" s="11" t="s">
        <v>22</v>
      </c>
      <c r="AW636" s="11" t="s">
        <v>41</v>
      </c>
      <c r="AX636" s="11" t="s">
        <v>79</v>
      </c>
      <c r="AY636" s="156" t="s">
        <v>128</v>
      </c>
    </row>
    <row r="637" spans="2:51" s="12" customFormat="1">
      <c r="B637" s="162"/>
      <c r="D637" s="152" t="s">
        <v>142</v>
      </c>
      <c r="E637" s="163" t="s">
        <v>3</v>
      </c>
      <c r="F637" s="164" t="s">
        <v>740</v>
      </c>
      <c r="H637" s="165">
        <v>15.9</v>
      </c>
      <c r="I637" s="166"/>
      <c r="L637" s="162"/>
      <c r="M637" s="167"/>
      <c r="N637" s="168"/>
      <c r="O637" s="168"/>
      <c r="P637" s="168"/>
      <c r="Q637" s="168"/>
      <c r="R637" s="168"/>
      <c r="S637" s="168"/>
      <c r="T637" s="169"/>
      <c r="AT637" s="163" t="s">
        <v>142</v>
      </c>
      <c r="AU637" s="163" t="s">
        <v>87</v>
      </c>
      <c r="AV637" s="12" t="s">
        <v>87</v>
      </c>
      <c r="AW637" s="12" t="s">
        <v>41</v>
      </c>
      <c r="AX637" s="12" t="s">
        <v>79</v>
      </c>
      <c r="AY637" s="163" t="s">
        <v>128</v>
      </c>
    </row>
    <row r="638" spans="2:51" s="11" customFormat="1">
      <c r="B638" s="155"/>
      <c r="D638" s="152" t="s">
        <v>142</v>
      </c>
      <c r="E638" s="156" t="s">
        <v>3</v>
      </c>
      <c r="F638" s="157" t="s">
        <v>690</v>
      </c>
      <c r="H638" s="156" t="s">
        <v>3</v>
      </c>
      <c r="I638" s="158"/>
      <c r="L638" s="155"/>
      <c r="M638" s="159"/>
      <c r="N638" s="160"/>
      <c r="O638" s="160"/>
      <c r="P638" s="160"/>
      <c r="Q638" s="160"/>
      <c r="R638" s="160"/>
      <c r="S638" s="160"/>
      <c r="T638" s="161"/>
      <c r="AT638" s="156" t="s">
        <v>142</v>
      </c>
      <c r="AU638" s="156" t="s">
        <v>87</v>
      </c>
      <c r="AV638" s="11" t="s">
        <v>22</v>
      </c>
      <c r="AW638" s="11" t="s">
        <v>41</v>
      </c>
      <c r="AX638" s="11" t="s">
        <v>79</v>
      </c>
      <c r="AY638" s="156" t="s">
        <v>128</v>
      </c>
    </row>
    <row r="639" spans="2:51" s="12" customFormat="1">
      <c r="B639" s="162"/>
      <c r="D639" s="152" t="s">
        <v>142</v>
      </c>
      <c r="E639" s="163" t="s">
        <v>3</v>
      </c>
      <c r="F639" s="164" t="s">
        <v>741</v>
      </c>
      <c r="H639" s="165">
        <v>2.7</v>
      </c>
      <c r="I639" s="166"/>
      <c r="L639" s="162"/>
      <c r="M639" s="167"/>
      <c r="N639" s="168"/>
      <c r="O639" s="168"/>
      <c r="P639" s="168"/>
      <c r="Q639" s="168"/>
      <c r="R639" s="168"/>
      <c r="S639" s="168"/>
      <c r="T639" s="169"/>
      <c r="AT639" s="163" t="s">
        <v>142</v>
      </c>
      <c r="AU639" s="163" t="s">
        <v>87</v>
      </c>
      <c r="AV639" s="12" t="s">
        <v>87</v>
      </c>
      <c r="AW639" s="12" t="s">
        <v>41</v>
      </c>
      <c r="AX639" s="12" t="s">
        <v>79</v>
      </c>
      <c r="AY639" s="163" t="s">
        <v>128</v>
      </c>
    </row>
    <row r="640" spans="2:51" s="13" customFormat="1">
      <c r="B640" s="170"/>
      <c r="D640" s="152" t="s">
        <v>142</v>
      </c>
      <c r="E640" s="171" t="s">
        <v>3</v>
      </c>
      <c r="F640" s="172" t="s">
        <v>145</v>
      </c>
      <c r="H640" s="173">
        <v>233.94999999999996</v>
      </c>
      <c r="I640" s="174"/>
      <c r="L640" s="170"/>
      <c r="M640" s="175"/>
      <c r="N640" s="176"/>
      <c r="O640" s="176"/>
      <c r="P640" s="176"/>
      <c r="Q640" s="176"/>
      <c r="R640" s="176"/>
      <c r="S640" s="176"/>
      <c r="T640" s="177"/>
      <c r="AT640" s="171" t="s">
        <v>142</v>
      </c>
      <c r="AU640" s="171" t="s">
        <v>87</v>
      </c>
      <c r="AV640" s="13" t="s">
        <v>93</v>
      </c>
      <c r="AW640" s="13" t="s">
        <v>41</v>
      </c>
      <c r="AX640" s="13" t="s">
        <v>22</v>
      </c>
      <c r="AY640" s="171" t="s">
        <v>128</v>
      </c>
    </row>
    <row r="641" spans="2:65" s="1" customFormat="1" ht="16.5" customHeight="1">
      <c r="B641" s="139"/>
      <c r="C641" s="140" t="s">
        <v>363</v>
      </c>
      <c r="D641" s="140" t="s">
        <v>131</v>
      </c>
      <c r="E641" s="141" t="s">
        <v>308</v>
      </c>
      <c r="F641" s="142" t="s">
        <v>309</v>
      </c>
      <c r="G641" s="143" t="s">
        <v>250</v>
      </c>
      <c r="H641" s="144">
        <v>467.9</v>
      </c>
      <c r="I641" s="145"/>
      <c r="J641" s="146">
        <f>ROUND(I641*H641,2)</f>
        <v>0</v>
      </c>
      <c r="K641" s="142" t="s">
        <v>135</v>
      </c>
      <c r="L641" s="31"/>
      <c r="M641" s="147" t="s">
        <v>3</v>
      </c>
      <c r="N641" s="148" t="s">
        <v>50</v>
      </c>
      <c r="O641" s="50"/>
      <c r="P641" s="149">
        <f>O641*H641</f>
        <v>0</v>
      </c>
      <c r="Q641" s="149">
        <v>0</v>
      </c>
      <c r="R641" s="149">
        <f>Q641*H641</f>
        <v>0</v>
      </c>
      <c r="S641" s="149">
        <v>0</v>
      </c>
      <c r="T641" s="150">
        <f>S641*H641</f>
        <v>0</v>
      </c>
      <c r="AR641" s="17" t="s">
        <v>168</v>
      </c>
      <c r="AT641" s="17" t="s">
        <v>131</v>
      </c>
      <c r="AU641" s="17" t="s">
        <v>87</v>
      </c>
      <c r="AY641" s="17" t="s">
        <v>128</v>
      </c>
      <c r="BE641" s="151">
        <f>IF(N641="základní",J641,0)</f>
        <v>0</v>
      </c>
      <c r="BF641" s="151">
        <f>IF(N641="snížená",J641,0)</f>
        <v>0</v>
      </c>
      <c r="BG641" s="151">
        <f>IF(N641="zákl. přenesená",J641,0)</f>
        <v>0</v>
      </c>
      <c r="BH641" s="151">
        <f>IF(N641="sníž. přenesená",J641,0)</f>
        <v>0</v>
      </c>
      <c r="BI641" s="151">
        <f>IF(N641="nulová",J641,0)</f>
        <v>0</v>
      </c>
      <c r="BJ641" s="17" t="s">
        <v>22</v>
      </c>
      <c r="BK641" s="151">
        <f>ROUND(I641*H641,2)</f>
        <v>0</v>
      </c>
      <c r="BL641" s="17" t="s">
        <v>168</v>
      </c>
      <c r="BM641" s="17" t="s">
        <v>745</v>
      </c>
    </row>
    <row r="642" spans="2:65" s="1" customFormat="1" ht="57.6">
      <c r="B642" s="31"/>
      <c r="D642" s="152" t="s">
        <v>137</v>
      </c>
      <c r="F642" s="153" t="s">
        <v>306</v>
      </c>
      <c r="I642" s="85"/>
      <c r="L642" s="31"/>
      <c r="M642" s="154"/>
      <c r="N642" s="50"/>
      <c r="O642" s="50"/>
      <c r="P642" s="50"/>
      <c r="Q642" s="50"/>
      <c r="R642" s="50"/>
      <c r="S642" s="50"/>
      <c r="T642" s="51"/>
      <c r="AT642" s="17" t="s">
        <v>137</v>
      </c>
      <c r="AU642" s="17" t="s">
        <v>87</v>
      </c>
    </row>
    <row r="643" spans="2:65" s="11" customFormat="1">
      <c r="B643" s="155"/>
      <c r="D643" s="152" t="s">
        <v>142</v>
      </c>
      <c r="E643" s="156" t="s">
        <v>3</v>
      </c>
      <c r="F643" s="157" t="s">
        <v>642</v>
      </c>
      <c r="H643" s="156" t="s">
        <v>3</v>
      </c>
      <c r="I643" s="158"/>
      <c r="L643" s="155"/>
      <c r="M643" s="159"/>
      <c r="N643" s="160"/>
      <c r="O643" s="160"/>
      <c r="P643" s="160"/>
      <c r="Q643" s="160"/>
      <c r="R643" s="160"/>
      <c r="S643" s="160"/>
      <c r="T643" s="161"/>
      <c r="AT643" s="156" t="s">
        <v>142</v>
      </c>
      <c r="AU643" s="156" t="s">
        <v>87</v>
      </c>
      <c r="AV643" s="11" t="s">
        <v>22</v>
      </c>
      <c r="AW643" s="11" t="s">
        <v>41</v>
      </c>
      <c r="AX643" s="11" t="s">
        <v>79</v>
      </c>
      <c r="AY643" s="156" t="s">
        <v>128</v>
      </c>
    </row>
    <row r="644" spans="2:65" s="11" customFormat="1">
      <c r="B644" s="155"/>
      <c r="D644" s="152" t="s">
        <v>142</v>
      </c>
      <c r="E644" s="156" t="s">
        <v>3</v>
      </c>
      <c r="F644" s="157" t="s">
        <v>643</v>
      </c>
      <c r="H644" s="156" t="s">
        <v>3</v>
      </c>
      <c r="I644" s="158"/>
      <c r="L644" s="155"/>
      <c r="M644" s="159"/>
      <c r="N644" s="160"/>
      <c r="O644" s="160"/>
      <c r="P644" s="160"/>
      <c r="Q644" s="160"/>
      <c r="R644" s="160"/>
      <c r="S644" s="160"/>
      <c r="T644" s="161"/>
      <c r="AT644" s="156" t="s">
        <v>142</v>
      </c>
      <c r="AU644" s="156" t="s">
        <v>87</v>
      </c>
      <c r="AV644" s="11" t="s">
        <v>22</v>
      </c>
      <c r="AW644" s="11" t="s">
        <v>41</v>
      </c>
      <c r="AX644" s="11" t="s">
        <v>79</v>
      </c>
      <c r="AY644" s="156" t="s">
        <v>128</v>
      </c>
    </row>
    <row r="645" spans="2:65" s="12" customFormat="1">
      <c r="B645" s="162"/>
      <c r="D645" s="152" t="s">
        <v>142</v>
      </c>
      <c r="E645" s="163" t="s">
        <v>3</v>
      </c>
      <c r="F645" s="164" t="s">
        <v>746</v>
      </c>
      <c r="H645" s="165">
        <v>36.4</v>
      </c>
      <c r="I645" s="166"/>
      <c r="L645" s="162"/>
      <c r="M645" s="167"/>
      <c r="N645" s="168"/>
      <c r="O645" s="168"/>
      <c r="P645" s="168"/>
      <c r="Q645" s="168"/>
      <c r="R645" s="168"/>
      <c r="S645" s="168"/>
      <c r="T645" s="169"/>
      <c r="AT645" s="163" t="s">
        <v>142</v>
      </c>
      <c r="AU645" s="163" t="s">
        <v>87</v>
      </c>
      <c r="AV645" s="12" t="s">
        <v>87</v>
      </c>
      <c r="AW645" s="12" t="s">
        <v>41</v>
      </c>
      <c r="AX645" s="12" t="s">
        <v>79</v>
      </c>
      <c r="AY645" s="163" t="s">
        <v>128</v>
      </c>
    </row>
    <row r="646" spans="2:65" s="11" customFormat="1">
      <c r="B646" s="155"/>
      <c r="D646" s="152" t="s">
        <v>142</v>
      </c>
      <c r="E646" s="156" t="s">
        <v>3</v>
      </c>
      <c r="F646" s="157" t="s">
        <v>645</v>
      </c>
      <c r="H646" s="156" t="s">
        <v>3</v>
      </c>
      <c r="I646" s="158"/>
      <c r="L646" s="155"/>
      <c r="M646" s="159"/>
      <c r="N646" s="160"/>
      <c r="O646" s="160"/>
      <c r="P646" s="160"/>
      <c r="Q646" s="160"/>
      <c r="R646" s="160"/>
      <c r="S646" s="160"/>
      <c r="T646" s="161"/>
      <c r="AT646" s="156" t="s">
        <v>142</v>
      </c>
      <c r="AU646" s="156" t="s">
        <v>87</v>
      </c>
      <c r="AV646" s="11" t="s">
        <v>22</v>
      </c>
      <c r="AW646" s="11" t="s">
        <v>41</v>
      </c>
      <c r="AX646" s="11" t="s">
        <v>79</v>
      </c>
      <c r="AY646" s="156" t="s">
        <v>128</v>
      </c>
    </row>
    <row r="647" spans="2:65" s="12" customFormat="1">
      <c r="B647" s="162"/>
      <c r="D647" s="152" t="s">
        <v>142</v>
      </c>
      <c r="E647" s="163" t="s">
        <v>3</v>
      </c>
      <c r="F647" s="164" t="s">
        <v>747</v>
      </c>
      <c r="H647" s="165">
        <v>22</v>
      </c>
      <c r="I647" s="166"/>
      <c r="L647" s="162"/>
      <c r="M647" s="167"/>
      <c r="N647" s="168"/>
      <c r="O647" s="168"/>
      <c r="P647" s="168"/>
      <c r="Q647" s="168"/>
      <c r="R647" s="168"/>
      <c r="S647" s="168"/>
      <c r="T647" s="169"/>
      <c r="AT647" s="163" t="s">
        <v>142</v>
      </c>
      <c r="AU647" s="163" t="s">
        <v>87</v>
      </c>
      <c r="AV647" s="12" t="s">
        <v>87</v>
      </c>
      <c r="AW647" s="12" t="s">
        <v>41</v>
      </c>
      <c r="AX647" s="12" t="s">
        <v>79</v>
      </c>
      <c r="AY647" s="163" t="s">
        <v>128</v>
      </c>
    </row>
    <row r="648" spans="2:65" s="11" customFormat="1">
      <c r="B648" s="155"/>
      <c r="D648" s="152" t="s">
        <v>142</v>
      </c>
      <c r="E648" s="156" t="s">
        <v>3</v>
      </c>
      <c r="F648" s="157" t="s">
        <v>647</v>
      </c>
      <c r="H648" s="156" t="s">
        <v>3</v>
      </c>
      <c r="I648" s="158"/>
      <c r="L648" s="155"/>
      <c r="M648" s="159"/>
      <c r="N648" s="160"/>
      <c r="O648" s="160"/>
      <c r="P648" s="160"/>
      <c r="Q648" s="160"/>
      <c r="R648" s="160"/>
      <c r="S648" s="160"/>
      <c r="T648" s="161"/>
      <c r="AT648" s="156" t="s">
        <v>142</v>
      </c>
      <c r="AU648" s="156" t="s">
        <v>87</v>
      </c>
      <c r="AV648" s="11" t="s">
        <v>22</v>
      </c>
      <c r="AW648" s="11" t="s">
        <v>41</v>
      </c>
      <c r="AX648" s="11" t="s">
        <v>79</v>
      </c>
      <c r="AY648" s="156" t="s">
        <v>128</v>
      </c>
    </row>
    <row r="649" spans="2:65" s="12" customFormat="1">
      <c r="B649" s="162"/>
      <c r="D649" s="152" t="s">
        <v>142</v>
      </c>
      <c r="E649" s="163" t="s">
        <v>3</v>
      </c>
      <c r="F649" s="164" t="s">
        <v>748</v>
      </c>
      <c r="H649" s="165">
        <v>17.899999999999999</v>
      </c>
      <c r="I649" s="166"/>
      <c r="L649" s="162"/>
      <c r="M649" s="167"/>
      <c r="N649" s="168"/>
      <c r="O649" s="168"/>
      <c r="P649" s="168"/>
      <c r="Q649" s="168"/>
      <c r="R649" s="168"/>
      <c r="S649" s="168"/>
      <c r="T649" s="169"/>
      <c r="AT649" s="163" t="s">
        <v>142</v>
      </c>
      <c r="AU649" s="163" t="s">
        <v>87</v>
      </c>
      <c r="AV649" s="12" t="s">
        <v>87</v>
      </c>
      <c r="AW649" s="12" t="s">
        <v>41</v>
      </c>
      <c r="AX649" s="12" t="s">
        <v>79</v>
      </c>
      <c r="AY649" s="163" t="s">
        <v>128</v>
      </c>
    </row>
    <row r="650" spans="2:65" s="11" customFormat="1">
      <c r="B650" s="155"/>
      <c r="D650" s="152" t="s">
        <v>142</v>
      </c>
      <c r="E650" s="156" t="s">
        <v>3</v>
      </c>
      <c r="F650" s="157" t="s">
        <v>684</v>
      </c>
      <c r="H650" s="156" t="s">
        <v>3</v>
      </c>
      <c r="I650" s="158"/>
      <c r="L650" s="155"/>
      <c r="M650" s="159"/>
      <c r="N650" s="160"/>
      <c r="O650" s="160"/>
      <c r="P650" s="160"/>
      <c r="Q650" s="160"/>
      <c r="R650" s="160"/>
      <c r="S650" s="160"/>
      <c r="T650" s="161"/>
      <c r="AT650" s="156" t="s">
        <v>142</v>
      </c>
      <c r="AU650" s="156" t="s">
        <v>87</v>
      </c>
      <c r="AV650" s="11" t="s">
        <v>22</v>
      </c>
      <c r="AW650" s="11" t="s">
        <v>41</v>
      </c>
      <c r="AX650" s="11" t="s">
        <v>79</v>
      </c>
      <c r="AY650" s="156" t="s">
        <v>128</v>
      </c>
    </row>
    <row r="651" spans="2:65" s="12" customFormat="1">
      <c r="B651" s="162"/>
      <c r="D651" s="152" t="s">
        <v>142</v>
      </c>
      <c r="E651" s="163" t="s">
        <v>3</v>
      </c>
      <c r="F651" s="164" t="s">
        <v>749</v>
      </c>
      <c r="H651" s="165">
        <v>28.6</v>
      </c>
      <c r="I651" s="166"/>
      <c r="L651" s="162"/>
      <c r="M651" s="167"/>
      <c r="N651" s="168"/>
      <c r="O651" s="168"/>
      <c r="P651" s="168"/>
      <c r="Q651" s="168"/>
      <c r="R651" s="168"/>
      <c r="S651" s="168"/>
      <c r="T651" s="169"/>
      <c r="AT651" s="163" t="s">
        <v>142</v>
      </c>
      <c r="AU651" s="163" t="s">
        <v>87</v>
      </c>
      <c r="AV651" s="12" t="s">
        <v>87</v>
      </c>
      <c r="AW651" s="12" t="s">
        <v>41</v>
      </c>
      <c r="AX651" s="12" t="s">
        <v>79</v>
      </c>
      <c r="AY651" s="163" t="s">
        <v>128</v>
      </c>
    </row>
    <row r="652" spans="2:65" s="11" customFormat="1">
      <c r="B652" s="155"/>
      <c r="D652" s="152" t="s">
        <v>142</v>
      </c>
      <c r="E652" s="156" t="s">
        <v>3</v>
      </c>
      <c r="F652" s="157" t="s">
        <v>648</v>
      </c>
      <c r="H652" s="156" t="s">
        <v>3</v>
      </c>
      <c r="I652" s="158"/>
      <c r="L652" s="155"/>
      <c r="M652" s="159"/>
      <c r="N652" s="160"/>
      <c r="O652" s="160"/>
      <c r="P652" s="160"/>
      <c r="Q652" s="160"/>
      <c r="R652" s="160"/>
      <c r="S652" s="160"/>
      <c r="T652" s="161"/>
      <c r="AT652" s="156" t="s">
        <v>142</v>
      </c>
      <c r="AU652" s="156" t="s">
        <v>87</v>
      </c>
      <c r="AV652" s="11" t="s">
        <v>22</v>
      </c>
      <c r="AW652" s="11" t="s">
        <v>41</v>
      </c>
      <c r="AX652" s="11" t="s">
        <v>79</v>
      </c>
      <c r="AY652" s="156" t="s">
        <v>128</v>
      </c>
    </row>
    <row r="653" spans="2:65" s="12" customFormat="1">
      <c r="B653" s="162"/>
      <c r="D653" s="152" t="s">
        <v>142</v>
      </c>
      <c r="E653" s="163" t="s">
        <v>3</v>
      </c>
      <c r="F653" s="164" t="s">
        <v>750</v>
      </c>
      <c r="H653" s="165">
        <v>30.2</v>
      </c>
      <c r="I653" s="166"/>
      <c r="L653" s="162"/>
      <c r="M653" s="167"/>
      <c r="N653" s="168"/>
      <c r="O653" s="168"/>
      <c r="P653" s="168"/>
      <c r="Q653" s="168"/>
      <c r="R653" s="168"/>
      <c r="S653" s="168"/>
      <c r="T653" s="169"/>
      <c r="AT653" s="163" t="s">
        <v>142</v>
      </c>
      <c r="AU653" s="163" t="s">
        <v>87</v>
      </c>
      <c r="AV653" s="12" t="s">
        <v>87</v>
      </c>
      <c r="AW653" s="12" t="s">
        <v>41</v>
      </c>
      <c r="AX653" s="12" t="s">
        <v>79</v>
      </c>
      <c r="AY653" s="163" t="s">
        <v>128</v>
      </c>
    </row>
    <row r="654" spans="2:65" s="11" customFormat="1">
      <c r="B654" s="155"/>
      <c r="D654" s="152" t="s">
        <v>142</v>
      </c>
      <c r="E654" s="156" t="s">
        <v>3</v>
      </c>
      <c r="F654" s="157" t="s">
        <v>649</v>
      </c>
      <c r="H654" s="156" t="s">
        <v>3</v>
      </c>
      <c r="I654" s="158"/>
      <c r="L654" s="155"/>
      <c r="M654" s="159"/>
      <c r="N654" s="160"/>
      <c r="O654" s="160"/>
      <c r="P654" s="160"/>
      <c r="Q654" s="160"/>
      <c r="R654" s="160"/>
      <c r="S654" s="160"/>
      <c r="T654" s="161"/>
      <c r="AT654" s="156" t="s">
        <v>142</v>
      </c>
      <c r="AU654" s="156" t="s">
        <v>87</v>
      </c>
      <c r="AV654" s="11" t="s">
        <v>22</v>
      </c>
      <c r="AW654" s="11" t="s">
        <v>41</v>
      </c>
      <c r="AX654" s="11" t="s">
        <v>79</v>
      </c>
      <c r="AY654" s="156" t="s">
        <v>128</v>
      </c>
    </row>
    <row r="655" spans="2:65" s="12" customFormat="1">
      <c r="B655" s="162"/>
      <c r="D655" s="152" t="s">
        <v>142</v>
      </c>
      <c r="E655" s="163" t="s">
        <v>3</v>
      </c>
      <c r="F655" s="164" t="s">
        <v>751</v>
      </c>
      <c r="H655" s="165">
        <v>31.2</v>
      </c>
      <c r="I655" s="166"/>
      <c r="L655" s="162"/>
      <c r="M655" s="167"/>
      <c r="N655" s="168"/>
      <c r="O655" s="168"/>
      <c r="P655" s="168"/>
      <c r="Q655" s="168"/>
      <c r="R655" s="168"/>
      <c r="S655" s="168"/>
      <c r="T655" s="169"/>
      <c r="AT655" s="163" t="s">
        <v>142</v>
      </c>
      <c r="AU655" s="163" t="s">
        <v>87</v>
      </c>
      <c r="AV655" s="12" t="s">
        <v>87</v>
      </c>
      <c r="AW655" s="12" t="s">
        <v>41</v>
      </c>
      <c r="AX655" s="12" t="s">
        <v>79</v>
      </c>
      <c r="AY655" s="163" t="s">
        <v>128</v>
      </c>
    </row>
    <row r="656" spans="2:65" s="11" customFormat="1">
      <c r="B656" s="155"/>
      <c r="D656" s="152" t="s">
        <v>142</v>
      </c>
      <c r="E656" s="156" t="s">
        <v>3</v>
      </c>
      <c r="F656" s="157" t="s">
        <v>650</v>
      </c>
      <c r="H656" s="156" t="s">
        <v>3</v>
      </c>
      <c r="I656" s="158"/>
      <c r="L656" s="155"/>
      <c r="M656" s="159"/>
      <c r="N656" s="160"/>
      <c r="O656" s="160"/>
      <c r="P656" s="160"/>
      <c r="Q656" s="160"/>
      <c r="R656" s="160"/>
      <c r="S656" s="160"/>
      <c r="T656" s="161"/>
      <c r="AT656" s="156" t="s">
        <v>142</v>
      </c>
      <c r="AU656" s="156" t="s">
        <v>87</v>
      </c>
      <c r="AV656" s="11" t="s">
        <v>22</v>
      </c>
      <c r="AW656" s="11" t="s">
        <v>41</v>
      </c>
      <c r="AX656" s="11" t="s">
        <v>79</v>
      </c>
      <c r="AY656" s="156" t="s">
        <v>128</v>
      </c>
    </row>
    <row r="657" spans="2:51" s="12" customFormat="1">
      <c r="B657" s="162"/>
      <c r="D657" s="152" t="s">
        <v>142</v>
      </c>
      <c r="E657" s="163" t="s">
        <v>3</v>
      </c>
      <c r="F657" s="164" t="s">
        <v>752</v>
      </c>
      <c r="H657" s="165">
        <v>28.4</v>
      </c>
      <c r="I657" s="166"/>
      <c r="L657" s="162"/>
      <c r="M657" s="167"/>
      <c r="N657" s="168"/>
      <c r="O657" s="168"/>
      <c r="P657" s="168"/>
      <c r="Q657" s="168"/>
      <c r="R657" s="168"/>
      <c r="S657" s="168"/>
      <c r="T657" s="169"/>
      <c r="AT657" s="163" t="s">
        <v>142</v>
      </c>
      <c r="AU657" s="163" t="s">
        <v>87</v>
      </c>
      <c r="AV657" s="12" t="s">
        <v>87</v>
      </c>
      <c r="AW657" s="12" t="s">
        <v>41</v>
      </c>
      <c r="AX657" s="12" t="s">
        <v>79</v>
      </c>
      <c r="AY657" s="163" t="s">
        <v>128</v>
      </c>
    </row>
    <row r="658" spans="2:51" s="11" customFormat="1">
      <c r="B658" s="155"/>
      <c r="D658" s="152" t="s">
        <v>142</v>
      </c>
      <c r="E658" s="156" t="s">
        <v>3</v>
      </c>
      <c r="F658" s="157" t="s">
        <v>651</v>
      </c>
      <c r="H658" s="156" t="s">
        <v>3</v>
      </c>
      <c r="I658" s="158"/>
      <c r="L658" s="155"/>
      <c r="M658" s="159"/>
      <c r="N658" s="160"/>
      <c r="O658" s="160"/>
      <c r="P658" s="160"/>
      <c r="Q658" s="160"/>
      <c r="R658" s="160"/>
      <c r="S658" s="160"/>
      <c r="T658" s="161"/>
      <c r="AT658" s="156" t="s">
        <v>142</v>
      </c>
      <c r="AU658" s="156" t="s">
        <v>87</v>
      </c>
      <c r="AV658" s="11" t="s">
        <v>22</v>
      </c>
      <c r="AW658" s="11" t="s">
        <v>41</v>
      </c>
      <c r="AX658" s="11" t="s">
        <v>79</v>
      </c>
      <c r="AY658" s="156" t="s">
        <v>128</v>
      </c>
    </row>
    <row r="659" spans="2:51" s="12" customFormat="1">
      <c r="B659" s="162"/>
      <c r="D659" s="152" t="s">
        <v>142</v>
      </c>
      <c r="E659" s="163" t="s">
        <v>3</v>
      </c>
      <c r="F659" s="164" t="s">
        <v>753</v>
      </c>
      <c r="H659" s="165">
        <v>33.200000000000003</v>
      </c>
      <c r="I659" s="166"/>
      <c r="L659" s="162"/>
      <c r="M659" s="167"/>
      <c r="N659" s="168"/>
      <c r="O659" s="168"/>
      <c r="P659" s="168"/>
      <c r="Q659" s="168"/>
      <c r="R659" s="168"/>
      <c r="S659" s="168"/>
      <c r="T659" s="169"/>
      <c r="AT659" s="163" t="s">
        <v>142</v>
      </c>
      <c r="AU659" s="163" t="s">
        <v>87</v>
      </c>
      <c r="AV659" s="12" t="s">
        <v>87</v>
      </c>
      <c r="AW659" s="12" t="s">
        <v>41</v>
      </c>
      <c r="AX659" s="12" t="s">
        <v>79</v>
      </c>
      <c r="AY659" s="163" t="s">
        <v>128</v>
      </c>
    </row>
    <row r="660" spans="2:51" s="11" customFormat="1">
      <c r="B660" s="155"/>
      <c r="D660" s="152" t="s">
        <v>142</v>
      </c>
      <c r="E660" s="156" t="s">
        <v>3</v>
      </c>
      <c r="F660" s="157" t="s">
        <v>652</v>
      </c>
      <c r="H660" s="156" t="s">
        <v>3</v>
      </c>
      <c r="I660" s="158"/>
      <c r="L660" s="155"/>
      <c r="M660" s="159"/>
      <c r="N660" s="160"/>
      <c r="O660" s="160"/>
      <c r="P660" s="160"/>
      <c r="Q660" s="160"/>
      <c r="R660" s="160"/>
      <c r="S660" s="160"/>
      <c r="T660" s="161"/>
      <c r="AT660" s="156" t="s">
        <v>142</v>
      </c>
      <c r="AU660" s="156" t="s">
        <v>87</v>
      </c>
      <c r="AV660" s="11" t="s">
        <v>22</v>
      </c>
      <c r="AW660" s="11" t="s">
        <v>41</v>
      </c>
      <c r="AX660" s="11" t="s">
        <v>79</v>
      </c>
      <c r="AY660" s="156" t="s">
        <v>128</v>
      </c>
    </row>
    <row r="661" spans="2:51" s="12" customFormat="1">
      <c r="B661" s="162"/>
      <c r="D661" s="152" t="s">
        <v>142</v>
      </c>
      <c r="E661" s="163" t="s">
        <v>3</v>
      </c>
      <c r="F661" s="164" t="s">
        <v>472</v>
      </c>
      <c r="H661" s="165">
        <v>30.4</v>
      </c>
      <c r="I661" s="166"/>
      <c r="L661" s="162"/>
      <c r="M661" s="167"/>
      <c r="N661" s="168"/>
      <c r="O661" s="168"/>
      <c r="P661" s="168"/>
      <c r="Q661" s="168"/>
      <c r="R661" s="168"/>
      <c r="S661" s="168"/>
      <c r="T661" s="169"/>
      <c r="AT661" s="163" t="s">
        <v>142</v>
      </c>
      <c r="AU661" s="163" t="s">
        <v>87</v>
      </c>
      <c r="AV661" s="12" t="s">
        <v>87</v>
      </c>
      <c r="AW661" s="12" t="s">
        <v>41</v>
      </c>
      <c r="AX661" s="12" t="s">
        <v>79</v>
      </c>
      <c r="AY661" s="163" t="s">
        <v>128</v>
      </c>
    </row>
    <row r="662" spans="2:51" s="11" customFormat="1">
      <c r="B662" s="155"/>
      <c r="D662" s="152" t="s">
        <v>142</v>
      </c>
      <c r="E662" s="156" t="s">
        <v>3</v>
      </c>
      <c r="F662" s="157" t="s">
        <v>653</v>
      </c>
      <c r="H662" s="156" t="s">
        <v>3</v>
      </c>
      <c r="I662" s="158"/>
      <c r="L662" s="155"/>
      <c r="M662" s="159"/>
      <c r="N662" s="160"/>
      <c r="O662" s="160"/>
      <c r="P662" s="160"/>
      <c r="Q662" s="160"/>
      <c r="R662" s="160"/>
      <c r="S662" s="160"/>
      <c r="T662" s="161"/>
      <c r="AT662" s="156" t="s">
        <v>142</v>
      </c>
      <c r="AU662" s="156" t="s">
        <v>87</v>
      </c>
      <c r="AV662" s="11" t="s">
        <v>22</v>
      </c>
      <c r="AW662" s="11" t="s">
        <v>41</v>
      </c>
      <c r="AX662" s="11" t="s">
        <v>79</v>
      </c>
      <c r="AY662" s="156" t="s">
        <v>128</v>
      </c>
    </row>
    <row r="663" spans="2:51" s="12" customFormat="1">
      <c r="B663" s="162"/>
      <c r="D663" s="152" t="s">
        <v>142</v>
      </c>
      <c r="E663" s="163" t="s">
        <v>3</v>
      </c>
      <c r="F663" s="164" t="s">
        <v>754</v>
      </c>
      <c r="H663" s="165">
        <v>33.799999999999997</v>
      </c>
      <c r="I663" s="166"/>
      <c r="L663" s="162"/>
      <c r="M663" s="167"/>
      <c r="N663" s="168"/>
      <c r="O663" s="168"/>
      <c r="P663" s="168"/>
      <c r="Q663" s="168"/>
      <c r="R663" s="168"/>
      <c r="S663" s="168"/>
      <c r="T663" s="169"/>
      <c r="AT663" s="163" t="s">
        <v>142</v>
      </c>
      <c r="AU663" s="163" t="s">
        <v>87</v>
      </c>
      <c r="AV663" s="12" t="s">
        <v>87</v>
      </c>
      <c r="AW663" s="12" t="s">
        <v>41</v>
      </c>
      <c r="AX663" s="12" t="s">
        <v>79</v>
      </c>
      <c r="AY663" s="163" t="s">
        <v>128</v>
      </c>
    </row>
    <row r="664" spans="2:51" s="11" customFormat="1">
      <c r="B664" s="155"/>
      <c r="D664" s="152" t="s">
        <v>142</v>
      </c>
      <c r="E664" s="156" t="s">
        <v>3</v>
      </c>
      <c r="F664" s="157" t="s">
        <v>654</v>
      </c>
      <c r="H664" s="156" t="s">
        <v>3</v>
      </c>
      <c r="I664" s="158"/>
      <c r="L664" s="155"/>
      <c r="M664" s="159"/>
      <c r="N664" s="160"/>
      <c r="O664" s="160"/>
      <c r="P664" s="160"/>
      <c r="Q664" s="160"/>
      <c r="R664" s="160"/>
      <c r="S664" s="160"/>
      <c r="T664" s="161"/>
      <c r="AT664" s="156" t="s">
        <v>142</v>
      </c>
      <c r="AU664" s="156" t="s">
        <v>87</v>
      </c>
      <c r="AV664" s="11" t="s">
        <v>22</v>
      </c>
      <c r="AW664" s="11" t="s">
        <v>41</v>
      </c>
      <c r="AX664" s="11" t="s">
        <v>79</v>
      </c>
      <c r="AY664" s="156" t="s">
        <v>128</v>
      </c>
    </row>
    <row r="665" spans="2:51" s="12" customFormat="1">
      <c r="B665" s="162"/>
      <c r="D665" s="152" t="s">
        <v>142</v>
      </c>
      <c r="E665" s="163" t="s">
        <v>3</v>
      </c>
      <c r="F665" s="164" t="s">
        <v>751</v>
      </c>
      <c r="H665" s="165">
        <v>31.2</v>
      </c>
      <c r="I665" s="166"/>
      <c r="L665" s="162"/>
      <c r="M665" s="167"/>
      <c r="N665" s="168"/>
      <c r="O665" s="168"/>
      <c r="P665" s="168"/>
      <c r="Q665" s="168"/>
      <c r="R665" s="168"/>
      <c r="S665" s="168"/>
      <c r="T665" s="169"/>
      <c r="AT665" s="163" t="s">
        <v>142</v>
      </c>
      <c r="AU665" s="163" t="s">
        <v>87</v>
      </c>
      <c r="AV665" s="12" t="s">
        <v>87</v>
      </c>
      <c r="AW665" s="12" t="s">
        <v>41</v>
      </c>
      <c r="AX665" s="12" t="s">
        <v>79</v>
      </c>
      <c r="AY665" s="163" t="s">
        <v>128</v>
      </c>
    </row>
    <row r="666" spans="2:51" s="11" customFormat="1">
      <c r="B666" s="155"/>
      <c r="D666" s="152" t="s">
        <v>142</v>
      </c>
      <c r="E666" s="156" t="s">
        <v>3</v>
      </c>
      <c r="F666" s="157" t="s">
        <v>655</v>
      </c>
      <c r="H666" s="156" t="s">
        <v>3</v>
      </c>
      <c r="I666" s="158"/>
      <c r="L666" s="155"/>
      <c r="M666" s="159"/>
      <c r="N666" s="160"/>
      <c r="O666" s="160"/>
      <c r="P666" s="160"/>
      <c r="Q666" s="160"/>
      <c r="R666" s="160"/>
      <c r="S666" s="160"/>
      <c r="T666" s="161"/>
      <c r="AT666" s="156" t="s">
        <v>142</v>
      </c>
      <c r="AU666" s="156" t="s">
        <v>87</v>
      </c>
      <c r="AV666" s="11" t="s">
        <v>22</v>
      </c>
      <c r="AW666" s="11" t="s">
        <v>41</v>
      </c>
      <c r="AX666" s="11" t="s">
        <v>79</v>
      </c>
      <c r="AY666" s="156" t="s">
        <v>128</v>
      </c>
    </row>
    <row r="667" spans="2:51" s="12" customFormat="1">
      <c r="B667" s="162"/>
      <c r="D667" s="152" t="s">
        <v>142</v>
      </c>
      <c r="E667" s="163" t="s">
        <v>3</v>
      </c>
      <c r="F667" s="164" t="s">
        <v>755</v>
      </c>
      <c r="H667" s="165">
        <v>107.4</v>
      </c>
      <c r="I667" s="166"/>
      <c r="L667" s="162"/>
      <c r="M667" s="167"/>
      <c r="N667" s="168"/>
      <c r="O667" s="168"/>
      <c r="P667" s="168"/>
      <c r="Q667" s="168"/>
      <c r="R667" s="168"/>
      <c r="S667" s="168"/>
      <c r="T667" s="169"/>
      <c r="AT667" s="163" t="s">
        <v>142</v>
      </c>
      <c r="AU667" s="163" t="s">
        <v>87</v>
      </c>
      <c r="AV667" s="12" t="s">
        <v>87</v>
      </c>
      <c r="AW667" s="12" t="s">
        <v>41</v>
      </c>
      <c r="AX667" s="12" t="s">
        <v>79</v>
      </c>
      <c r="AY667" s="163" t="s">
        <v>128</v>
      </c>
    </row>
    <row r="668" spans="2:51" s="11" customFormat="1">
      <c r="B668" s="155"/>
      <c r="D668" s="152" t="s">
        <v>142</v>
      </c>
      <c r="E668" s="156" t="s">
        <v>3</v>
      </c>
      <c r="F668" s="157" t="s">
        <v>657</v>
      </c>
      <c r="H668" s="156" t="s">
        <v>3</v>
      </c>
      <c r="I668" s="158"/>
      <c r="L668" s="155"/>
      <c r="M668" s="159"/>
      <c r="N668" s="160"/>
      <c r="O668" s="160"/>
      <c r="P668" s="160"/>
      <c r="Q668" s="160"/>
      <c r="R668" s="160"/>
      <c r="S668" s="160"/>
      <c r="T668" s="161"/>
      <c r="AT668" s="156" t="s">
        <v>142</v>
      </c>
      <c r="AU668" s="156" t="s">
        <v>87</v>
      </c>
      <c r="AV668" s="11" t="s">
        <v>22</v>
      </c>
      <c r="AW668" s="11" t="s">
        <v>41</v>
      </c>
      <c r="AX668" s="11" t="s">
        <v>79</v>
      </c>
      <c r="AY668" s="156" t="s">
        <v>128</v>
      </c>
    </row>
    <row r="669" spans="2:51" s="12" customFormat="1">
      <c r="B669" s="162"/>
      <c r="D669" s="152" t="s">
        <v>142</v>
      </c>
      <c r="E669" s="163" t="s">
        <v>3</v>
      </c>
      <c r="F669" s="164" t="s">
        <v>756</v>
      </c>
      <c r="H669" s="165">
        <v>31.8</v>
      </c>
      <c r="I669" s="166"/>
      <c r="L669" s="162"/>
      <c r="M669" s="167"/>
      <c r="N669" s="168"/>
      <c r="O669" s="168"/>
      <c r="P669" s="168"/>
      <c r="Q669" s="168"/>
      <c r="R669" s="168"/>
      <c r="S669" s="168"/>
      <c r="T669" s="169"/>
      <c r="AT669" s="163" t="s">
        <v>142</v>
      </c>
      <c r="AU669" s="163" t="s">
        <v>87</v>
      </c>
      <c r="AV669" s="12" t="s">
        <v>87</v>
      </c>
      <c r="AW669" s="12" t="s">
        <v>41</v>
      </c>
      <c r="AX669" s="12" t="s">
        <v>79</v>
      </c>
      <c r="AY669" s="163" t="s">
        <v>128</v>
      </c>
    </row>
    <row r="670" spans="2:51" s="11" customFormat="1">
      <c r="B670" s="155"/>
      <c r="D670" s="152" t="s">
        <v>142</v>
      </c>
      <c r="E670" s="156" t="s">
        <v>3</v>
      </c>
      <c r="F670" s="157" t="s">
        <v>690</v>
      </c>
      <c r="H670" s="156" t="s">
        <v>3</v>
      </c>
      <c r="I670" s="158"/>
      <c r="L670" s="155"/>
      <c r="M670" s="159"/>
      <c r="N670" s="160"/>
      <c r="O670" s="160"/>
      <c r="P670" s="160"/>
      <c r="Q670" s="160"/>
      <c r="R670" s="160"/>
      <c r="S670" s="160"/>
      <c r="T670" s="161"/>
      <c r="AT670" s="156" t="s">
        <v>142</v>
      </c>
      <c r="AU670" s="156" t="s">
        <v>87</v>
      </c>
      <c r="AV670" s="11" t="s">
        <v>22</v>
      </c>
      <c r="AW670" s="11" t="s">
        <v>41</v>
      </c>
      <c r="AX670" s="11" t="s">
        <v>79</v>
      </c>
      <c r="AY670" s="156" t="s">
        <v>128</v>
      </c>
    </row>
    <row r="671" spans="2:51" s="12" customFormat="1">
      <c r="B671" s="162"/>
      <c r="D671" s="152" t="s">
        <v>142</v>
      </c>
      <c r="E671" s="163" t="s">
        <v>3</v>
      </c>
      <c r="F671" s="164" t="s">
        <v>757</v>
      </c>
      <c r="H671" s="165">
        <v>5.4</v>
      </c>
      <c r="I671" s="166"/>
      <c r="L671" s="162"/>
      <c r="M671" s="167"/>
      <c r="N671" s="168"/>
      <c r="O671" s="168"/>
      <c r="P671" s="168"/>
      <c r="Q671" s="168"/>
      <c r="R671" s="168"/>
      <c r="S671" s="168"/>
      <c r="T671" s="169"/>
      <c r="AT671" s="163" t="s">
        <v>142</v>
      </c>
      <c r="AU671" s="163" t="s">
        <v>87</v>
      </c>
      <c r="AV671" s="12" t="s">
        <v>87</v>
      </c>
      <c r="AW671" s="12" t="s">
        <v>41</v>
      </c>
      <c r="AX671" s="12" t="s">
        <v>79</v>
      </c>
      <c r="AY671" s="163" t="s">
        <v>128</v>
      </c>
    </row>
    <row r="672" spans="2:51" s="13" customFormat="1">
      <c r="B672" s="170"/>
      <c r="D672" s="152" t="s">
        <v>142</v>
      </c>
      <c r="E672" s="171" t="s">
        <v>3</v>
      </c>
      <c r="F672" s="172" t="s">
        <v>145</v>
      </c>
      <c r="H672" s="173">
        <v>467.89999999999992</v>
      </c>
      <c r="I672" s="174"/>
      <c r="L672" s="170"/>
      <c r="M672" s="175"/>
      <c r="N672" s="176"/>
      <c r="O672" s="176"/>
      <c r="P672" s="176"/>
      <c r="Q672" s="176"/>
      <c r="R672" s="176"/>
      <c r="S672" s="176"/>
      <c r="T672" s="177"/>
      <c r="AT672" s="171" t="s">
        <v>142</v>
      </c>
      <c r="AU672" s="171" t="s">
        <v>87</v>
      </c>
      <c r="AV672" s="13" t="s">
        <v>93</v>
      </c>
      <c r="AW672" s="13" t="s">
        <v>41</v>
      </c>
      <c r="AX672" s="13" t="s">
        <v>22</v>
      </c>
      <c r="AY672" s="171" t="s">
        <v>128</v>
      </c>
    </row>
    <row r="673" spans="2:65" s="1" customFormat="1" ht="16.5" customHeight="1">
      <c r="B673" s="139"/>
      <c r="C673" s="140" t="s">
        <v>370</v>
      </c>
      <c r="D673" s="140" t="s">
        <v>131</v>
      </c>
      <c r="E673" s="141" t="s">
        <v>329</v>
      </c>
      <c r="F673" s="142" t="s">
        <v>330</v>
      </c>
      <c r="G673" s="143" t="s">
        <v>250</v>
      </c>
      <c r="H673" s="144">
        <v>467.9</v>
      </c>
      <c r="I673" s="145"/>
      <c r="J673" s="146">
        <f>ROUND(I673*H673,2)</f>
        <v>0</v>
      </c>
      <c r="K673" s="142" t="s">
        <v>135</v>
      </c>
      <c r="L673" s="31"/>
      <c r="M673" s="147" t="s">
        <v>3</v>
      </c>
      <c r="N673" s="148" t="s">
        <v>50</v>
      </c>
      <c r="O673" s="50"/>
      <c r="P673" s="149">
        <f>O673*H673</f>
        <v>0</v>
      </c>
      <c r="Q673" s="149">
        <v>6.9999999999999994E-5</v>
      </c>
      <c r="R673" s="149">
        <f>Q673*H673</f>
        <v>3.2752999999999997E-2</v>
      </c>
      <c r="S673" s="149">
        <v>0</v>
      </c>
      <c r="T673" s="150">
        <f>S673*H673</f>
        <v>0</v>
      </c>
      <c r="AR673" s="17" t="s">
        <v>168</v>
      </c>
      <c r="AT673" s="17" t="s">
        <v>131</v>
      </c>
      <c r="AU673" s="17" t="s">
        <v>87</v>
      </c>
      <c r="AY673" s="17" t="s">
        <v>128</v>
      </c>
      <c r="BE673" s="151">
        <f>IF(N673="základní",J673,0)</f>
        <v>0</v>
      </c>
      <c r="BF673" s="151">
        <f>IF(N673="snížená",J673,0)</f>
        <v>0</v>
      </c>
      <c r="BG673" s="151">
        <f>IF(N673="zákl. přenesená",J673,0)</f>
        <v>0</v>
      </c>
      <c r="BH673" s="151">
        <f>IF(N673="sníž. přenesená",J673,0)</f>
        <v>0</v>
      </c>
      <c r="BI673" s="151">
        <f>IF(N673="nulová",J673,0)</f>
        <v>0</v>
      </c>
      <c r="BJ673" s="17" t="s">
        <v>22</v>
      </c>
      <c r="BK673" s="151">
        <f>ROUND(I673*H673,2)</f>
        <v>0</v>
      </c>
      <c r="BL673" s="17" t="s">
        <v>168</v>
      </c>
      <c r="BM673" s="17" t="s">
        <v>758</v>
      </c>
    </row>
    <row r="674" spans="2:65" s="1" customFormat="1" ht="57.6">
      <c r="B674" s="31"/>
      <c r="D674" s="152" t="s">
        <v>137</v>
      </c>
      <c r="F674" s="153" t="s">
        <v>306</v>
      </c>
      <c r="I674" s="85"/>
      <c r="L674" s="31"/>
      <c r="M674" s="154"/>
      <c r="N674" s="50"/>
      <c r="O674" s="50"/>
      <c r="P674" s="50"/>
      <c r="Q674" s="50"/>
      <c r="R674" s="50"/>
      <c r="S674" s="50"/>
      <c r="T674" s="51"/>
      <c r="AT674" s="17" t="s">
        <v>137</v>
      </c>
      <c r="AU674" s="17" t="s">
        <v>87</v>
      </c>
    </row>
    <row r="675" spans="2:65" s="11" customFormat="1">
      <c r="B675" s="155"/>
      <c r="D675" s="152" t="s">
        <v>142</v>
      </c>
      <c r="E675" s="156" t="s">
        <v>3</v>
      </c>
      <c r="F675" s="157" t="s">
        <v>642</v>
      </c>
      <c r="H675" s="156" t="s">
        <v>3</v>
      </c>
      <c r="I675" s="158"/>
      <c r="L675" s="155"/>
      <c r="M675" s="159"/>
      <c r="N675" s="160"/>
      <c r="O675" s="160"/>
      <c r="P675" s="160"/>
      <c r="Q675" s="160"/>
      <c r="R675" s="160"/>
      <c r="S675" s="160"/>
      <c r="T675" s="161"/>
      <c r="AT675" s="156" t="s">
        <v>142</v>
      </c>
      <c r="AU675" s="156" t="s">
        <v>87</v>
      </c>
      <c r="AV675" s="11" t="s">
        <v>22</v>
      </c>
      <c r="AW675" s="11" t="s">
        <v>41</v>
      </c>
      <c r="AX675" s="11" t="s">
        <v>79</v>
      </c>
      <c r="AY675" s="156" t="s">
        <v>128</v>
      </c>
    </row>
    <row r="676" spans="2:65" s="11" customFormat="1">
      <c r="B676" s="155"/>
      <c r="D676" s="152" t="s">
        <v>142</v>
      </c>
      <c r="E676" s="156" t="s">
        <v>3</v>
      </c>
      <c r="F676" s="157" t="s">
        <v>643</v>
      </c>
      <c r="H676" s="156" t="s">
        <v>3</v>
      </c>
      <c r="I676" s="158"/>
      <c r="L676" s="155"/>
      <c r="M676" s="159"/>
      <c r="N676" s="160"/>
      <c r="O676" s="160"/>
      <c r="P676" s="160"/>
      <c r="Q676" s="160"/>
      <c r="R676" s="160"/>
      <c r="S676" s="160"/>
      <c r="T676" s="161"/>
      <c r="AT676" s="156" t="s">
        <v>142</v>
      </c>
      <c r="AU676" s="156" t="s">
        <v>87</v>
      </c>
      <c r="AV676" s="11" t="s">
        <v>22</v>
      </c>
      <c r="AW676" s="11" t="s">
        <v>41</v>
      </c>
      <c r="AX676" s="11" t="s">
        <v>79</v>
      </c>
      <c r="AY676" s="156" t="s">
        <v>128</v>
      </c>
    </row>
    <row r="677" spans="2:65" s="12" customFormat="1">
      <c r="B677" s="162"/>
      <c r="D677" s="152" t="s">
        <v>142</v>
      </c>
      <c r="E677" s="163" t="s">
        <v>3</v>
      </c>
      <c r="F677" s="164" t="s">
        <v>746</v>
      </c>
      <c r="H677" s="165">
        <v>36.4</v>
      </c>
      <c r="I677" s="166"/>
      <c r="L677" s="162"/>
      <c r="M677" s="167"/>
      <c r="N677" s="168"/>
      <c r="O677" s="168"/>
      <c r="P677" s="168"/>
      <c r="Q677" s="168"/>
      <c r="R677" s="168"/>
      <c r="S677" s="168"/>
      <c r="T677" s="169"/>
      <c r="AT677" s="163" t="s">
        <v>142</v>
      </c>
      <c r="AU677" s="163" t="s">
        <v>87</v>
      </c>
      <c r="AV677" s="12" t="s">
        <v>87</v>
      </c>
      <c r="AW677" s="12" t="s">
        <v>41</v>
      </c>
      <c r="AX677" s="12" t="s">
        <v>79</v>
      </c>
      <c r="AY677" s="163" t="s">
        <v>128</v>
      </c>
    </row>
    <row r="678" spans="2:65" s="11" customFormat="1">
      <c r="B678" s="155"/>
      <c r="D678" s="152" t="s">
        <v>142</v>
      </c>
      <c r="E678" s="156" t="s">
        <v>3</v>
      </c>
      <c r="F678" s="157" t="s">
        <v>645</v>
      </c>
      <c r="H678" s="156" t="s">
        <v>3</v>
      </c>
      <c r="I678" s="158"/>
      <c r="L678" s="155"/>
      <c r="M678" s="159"/>
      <c r="N678" s="160"/>
      <c r="O678" s="160"/>
      <c r="P678" s="160"/>
      <c r="Q678" s="160"/>
      <c r="R678" s="160"/>
      <c r="S678" s="160"/>
      <c r="T678" s="161"/>
      <c r="AT678" s="156" t="s">
        <v>142</v>
      </c>
      <c r="AU678" s="156" t="s">
        <v>87</v>
      </c>
      <c r="AV678" s="11" t="s">
        <v>22</v>
      </c>
      <c r="AW678" s="11" t="s">
        <v>41</v>
      </c>
      <c r="AX678" s="11" t="s">
        <v>79</v>
      </c>
      <c r="AY678" s="156" t="s">
        <v>128</v>
      </c>
    </row>
    <row r="679" spans="2:65" s="12" customFormat="1">
      <c r="B679" s="162"/>
      <c r="D679" s="152" t="s">
        <v>142</v>
      </c>
      <c r="E679" s="163" t="s">
        <v>3</v>
      </c>
      <c r="F679" s="164" t="s">
        <v>747</v>
      </c>
      <c r="H679" s="165">
        <v>22</v>
      </c>
      <c r="I679" s="166"/>
      <c r="L679" s="162"/>
      <c r="M679" s="167"/>
      <c r="N679" s="168"/>
      <c r="O679" s="168"/>
      <c r="P679" s="168"/>
      <c r="Q679" s="168"/>
      <c r="R679" s="168"/>
      <c r="S679" s="168"/>
      <c r="T679" s="169"/>
      <c r="AT679" s="163" t="s">
        <v>142</v>
      </c>
      <c r="AU679" s="163" t="s">
        <v>87</v>
      </c>
      <c r="AV679" s="12" t="s">
        <v>87</v>
      </c>
      <c r="AW679" s="12" t="s">
        <v>41</v>
      </c>
      <c r="AX679" s="12" t="s">
        <v>79</v>
      </c>
      <c r="AY679" s="163" t="s">
        <v>128</v>
      </c>
    </row>
    <row r="680" spans="2:65" s="11" customFormat="1">
      <c r="B680" s="155"/>
      <c r="D680" s="152" t="s">
        <v>142</v>
      </c>
      <c r="E680" s="156" t="s">
        <v>3</v>
      </c>
      <c r="F680" s="157" t="s">
        <v>647</v>
      </c>
      <c r="H680" s="156" t="s">
        <v>3</v>
      </c>
      <c r="I680" s="158"/>
      <c r="L680" s="155"/>
      <c r="M680" s="159"/>
      <c r="N680" s="160"/>
      <c r="O680" s="160"/>
      <c r="P680" s="160"/>
      <c r="Q680" s="160"/>
      <c r="R680" s="160"/>
      <c r="S680" s="160"/>
      <c r="T680" s="161"/>
      <c r="AT680" s="156" t="s">
        <v>142</v>
      </c>
      <c r="AU680" s="156" t="s">
        <v>87</v>
      </c>
      <c r="AV680" s="11" t="s">
        <v>22</v>
      </c>
      <c r="AW680" s="11" t="s">
        <v>41</v>
      </c>
      <c r="AX680" s="11" t="s">
        <v>79</v>
      </c>
      <c r="AY680" s="156" t="s">
        <v>128</v>
      </c>
    </row>
    <row r="681" spans="2:65" s="12" customFormat="1">
      <c r="B681" s="162"/>
      <c r="D681" s="152" t="s">
        <v>142</v>
      </c>
      <c r="E681" s="163" t="s">
        <v>3</v>
      </c>
      <c r="F681" s="164" t="s">
        <v>748</v>
      </c>
      <c r="H681" s="165">
        <v>17.899999999999999</v>
      </c>
      <c r="I681" s="166"/>
      <c r="L681" s="162"/>
      <c r="M681" s="167"/>
      <c r="N681" s="168"/>
      <c r="O681" s="168"/>
      <c r="P681" s="168"/>
      <c r="Q681" s="168"/>
      <c r="R681" s="168"/>
      <c r="S681" s="168"/>
      <c r="T681" s="169"/>
      <c r="AT681" s="163" t="s">
        <v>142</v>
      </c>
      <c r="AU681" s="163" t="s">
        <v>87</v>
      </c>
      <c r="AV681" s="12" t="s">
        <v>87</v>
      </c>
      <c r="AW681" s="12" t="s">
        <v>41</v>
      </c>
      <c r="AX681" s="12" t="s">
        <v>79</v>
      </c>
      <c r="AY681" s="163" t="s">
        <v>128</v>
      </c>
    </row>
    <row r="682" spans="2:65" s="11" customFormat="1">
      <c r="B682" s="155"/>
      <c r="D682" s="152" t="s">
        <v>142</v>
      </c>
      <c r="E682" s="156" t="s">
        <v>3</v>
      </c>
      <c r="F682" s="157" t="s">
        <v>684</v>
      </c>
      <c r="H682" s="156" t="s">
        <v>3</v>
      </c>
      <c r="I682" s="158"/>
      <c r="L682" s="155"/>
      <c r="M682" s="159"/>
      <c r="N682" s="160"/>
      <c r="O682" s="160"/>
      <c r="P682" s="160"/>
      <c r="Q682" s="160"/>
      <c r="R682" s="160"/>
      <c r="S682" s="160"/>
      <c r="T682" s="161"/>
      <c r="AT682" s="156" t="s">
        <v>142</v>
      </c>
      <c r="AU682" s="156" t="s">
        <v>87</v>
      </c>
      <c r="AV682" s="11" t="s">
        <v>22</v>
      </c>
      <c r="AW682" s="11" t="s">
        <v>41</v>
      </c>
      <c r="AX682" s="11" t="s">
        <v>79</v>
      </c>
      <c r="AY682" s="156" t="s">
        <v>128</v>
      </c>
    </row>
    <row r="683" spans="2:65" s="12" customFormat="1">
      <c r="B683" s="162"/>
      <c r="D683" s="152" t="s">
        <v>142</v>
      </c>
      <c r="E683" s="163" t="s">
        <v>3</v>
      </c>
      <c r="F683" s="164" t="s">
        <v>749</v>
      </c>
      <c r="H683" s="165">
        <v>28.6</v>
      </c>
      <c r="I683" s="166"/>
      <c r="L683" s="162"/>
      <c r="M683" s="167"/>
      <c r="N683" s="168"/>
      <c r="O683" s="168"/>
      <c r="P683" s="168"/>
      <c r="Q683" s="168"/>
      <c r="R683" s="168"/>
      <c r="S683" s="168"/>
      <c r="T683" s="169"/>
      <c r="AT683" s="163" t="s">
        <v>142</v>
      </c>
      <c r="AU683" s="163" t="s">
        <v>87</v>
      </c>
      <c r="AV683" s="12" t="s">
        <v>87</v>
      </c>
      <c r="AW683" s="12" t="s">
        <v>41</v>
      </c>
      <c r="AX683" s="12" t="s">
        <v>79</v>
      </c>
      <c r="AY683" s="163" t="s">
        <v>128</v>
      </c>
    </row>
    <row r="684" spans="2:65" s="11" customFormat="1">
      <c r="B684" s="155"/>
      <c r="D684" s="152" t="s">
        <v>142</v>
      </c>
      <c r="E684" s="156" t="s">
        <v>3</v>
      </c>
      <c r="F684" s="157" t="s">
        <v>648</v>
      </c>
      <c r="H684" s="156" t="s">
        <v>3</v>
      </c>
      <c r="I684" s="158"/>
      <c r="L684" s="155"/>
      <c r="M684" s="159"/>
      <c r="N684" s="160"/>
      <c r="O684" s="160"/>
      <c r="P684" s="160"/>
      <c r="Q684" s="160"/>
      <c r="R684" s="160"/>
      <c r="S684" s="160"/>
      <c r="T684" s="161"/>
      <c r="AT684" s="156" t="s">
        <v>142</v>
      </c>
      <c r="AU684" s="156" t="s">
        <v>87</v>
      </c>
      <c r="AV684" s="11" t="s">
        <v>22</v>
      </c>
      <c r="AW684" s="11" t="s">
        <v>41</v>
      </c>
      <c r="AX684" s="11" t="s">
        <v>79</v>
      </c>
      <c r="AY684" s="156" t="s">
        <v>128</v>
      </c>
    </row>
    <row r="685" spans="2:65" s="12" customFormat="1">
      <c r="B685" s="162"/>
      <c r="D685" s="152" t="s">
        <v>142</v>
      </c>
      <c r="E685" s="163" t="s">
        <v>3</v>
      </c>
      <c r="F685" s="164" t="s">
        <v>750</v>
      </c>
      <c r="H685" s="165">
        <v>30.2</v>
      </c>
      <c r="I685" s="166"/>
      <c r="L685" s="162"/>
      <c r="M685" s="167"/>
      <c r="N685" s="168"/>
      <c r="O685" s="168"/>
      <c r="P685" s="168"/>
      <c r="Q685" s="168"/>
      <c r="R685" s="168"/>
      <c r="S685" s="168"/>
      <c r="T685" s="169"/>
      <c r="AT685" s="163" t="s">
        <v>142</v>
      </c>
      <c r="AU685" s="163" t="s">
        <v>87</v>
      </c>
      <c r="AV685" s="12" t="s">
        <v>87</v>
      </c>
      <c r="AW685" s="12" t="s">
        <v>41</v>
      </c>
      <c r="AX685" s="12" t="s">
        <v>79</v>
      </c>
      <c r="AY685" s="163" t="s">
        <v>128</v>
      </c>
    </row>
    <row r="686" spans="2:65" s="11" customFormat="1">
      <c r="B686" s="155"/>
      <c r="D686" s="152" t="s">
        <v>142</v>
      </c>
      <c r="E686" s="156" t="s">
        <v>3</v>
      </c>
      <c r="F686" s="157" t="s">
        <v>649</v>
      </c>
      <c r="H686" s="156" t="s">
        <v>3</v>
      </c>
      <c r="I686" s="158"/>
      <c r="L686" s="155"/>
      <c r="M686" s="159"/>
      <c r="N686" s="160"/>
      <c r="O686" s="160"/>
      <c r="P686" s="160"/>
      <c r="Q686" s="160"/>
      <c r="R686" s="160"/>
      <c r="S686" s="160"/>
      <c r="T686" s="161"/>
      <c r="AT686" s="156" t="s">
        <v>142</v>
      </c>
      <c r="AU686" s="156" t="s">
        <v>87</v>
      </c>
      <c r="AV686" s="11" t="s">
        <v>22</v>
      </c>
      <c r="AW686" s="11" t="s">
        <v>41</v>
      </c>
      <c r="AX686" s="11" t="s">
        <v>79</v>
      </c>
      <c r="AY686" s="156" t="s">
        <v>128</v>
      </c>
    </row>
    <row r="687" spans="2:65" s="12" customFormat="1">
      <c r="B687" s="162"/>
      <c r="D687" s="152" t="s">
        <v>142</v>
      </c>
      <c r="E687" s="163" t="s">
        <v>3</v>
      </c>
      <c r="F687" s="164" t="s">
        <v>751</v>
      </c>
      <c r="H687" s="165">
        <v>31.2</v>
      </c>
      <c r="I687" s="166"/>
      <c r="L687" s="162"/>
      <c r="M687" s="167"/>
      <c r="N687" s="168"/>
      <c r="O687" s="168"/>
      <c r="P687" s="168"/>
      <c r="Q687" s="168"/>
      <c r="R687" s="168"/>
      <c r="S687" s="168"/>
      <c r="T687" s="169"/>
      <c r="AT687" s="163" t="s">
        <v>142</v>
      </c>
      <c r="AU687" s="163" t="s">
        <v>87</v>
      </c>
      <c r="AV687" s="12" t="s">
        <v>87</v>
      </c>
      <c r="AW687" s="12" t="s">
        <v>41</v>
      </c>
      <c r="AX687" s="12" t="s">
        <v>79</v>
      </c>
      <c r="AY687" s="163" t="s">
        <v>128</v>
      </c>
    </row>
    <row r="688" spans="2:65" s="11" customFormat="1">
      <c r="B688" s="155"/>
      <c r="D688" s="152" t="s">
        <v>142</v>
      </c>
      <c r="E688" s="156" t="s">
        <v>3</v>
      </c>
      <c r="F688" s="157" t="s">
        <v>650</v>
      </c>
      <c r="H688" s="156" t="s">
        <v>3</v>
      </c>
      <c r="I688" s="158"/>
      <c r="L688" s="155"/>
      <c r="M688" s="159"/>
      <c r="N688" s="160"/>
      <c r="O688" s="160"/>
      <c r="P688" s="160"/>
      <c r="Q688" s="160"/>
      <c r="R688" s="160"/>
      <c r="S688" s="160"/>
      <c r="T688" s="161"/>
      <c r="AT688" s="156" t="s">
        <v>142</v>
      </c>
      <c r="AU688" s="156" t="s">
        <v>87</v>
      </c>
      <c r="AV688" s="11" t="s">
        <v>22</v>
      </c>
      <c r="AW688" s="11" t="s">
        <v>41</v>
      </c>
      <c r="AX688" s="11" t="s">
        <v>79</v>
      </c>
      <c r="AY688" s="156" t="s">
        <v>128</v>
      </c>
    </row>
    <row r="689" spans="2:51" s="12" customFormat="1">
      <c r="B689" s="162"/>
      <c r="D689" s="152" t="s">
        <v>142</v>
      </c>
      <c r="E689" s="163" t="s">
        <v>3</v>
      </c>
      <c r="F689" s="164" t="s">
        <v>752</v>
      </c>
      <c r="H689" s="165">
        <v>28.4</v>
      </c>
      <c r="I689" s="166"/>
      <c r="L689" s="162"/>
      <c r="M689" s="167"/>
      <c r="N689" s="168"/>
      <c r="O689" s="168"/>
      <c r="P689" s="168"/>
      <c r="Q689" s="168"/>
      <c r="R689" s="168"/>
      <c r="S689" s="168"/>
      <c r="T689" s="169"/>
      <c r="AT689" s="163" t="s">
        <v>142</v>
      </c>
      <c r="AU689" s="163" t="s">
        <v>87</v>
      </c>
      <c r="AV689" s="12" t="s">
        <v>87</v>
      </c>
      <c r="AW689" s="12" t="s">
        <v>41</v>
      </c>
      <c r="AX689" s="12" t="s">
        <v>79</v>
      </c>
      <c r="AY689" s="163" t="s">
        <v>128</v>
      </c>
    </row>
    <row r="690" spans="2:51" s="11" customFormat="1">
      <c r="B690" s="155"/>
      <c r="D690" s="152" t="s">
        <v>142</v>
      </c>
      <c r="E690" s="156" t="s">
        <v>3</v>
      </c>
      <c r="F690" s="157" t="s">
        <v>651</v>
      </c>
      <c r="H690" s="156" t="s">
        <v>3</v>
      </c>
      <c r="I690" s="158"/>
      <c r="L690" s="155"/>
      <c r="M690" s="159"/>
      <c r="N690" s="160"/>
      <c r="O690" s="160"/>
      <c r="P690" s="160"/>
      <c r="Q690" s="160"/>
      <c r="R690" s="160"/>
      <c r="S690" s="160"/>
      <c r="T690" s="161"/>
      <c r="AT690" s="156" t="s">
        <v>142</v>
      </c>
      <c r="AU690" s="156" t="s">
        <v>87</v>
      </c>
      <c r="AV690" s="11" t="s">
        <v>22</v>
      </c>
      <c r="AW690" s="11" t="s">
        <v>41</v>
      </c>
      <c r="AX690" s="11" t="s">
        <v>79</v>
      </c>
      <c r="AY690" s="156" t="s">
        <v>128</v>
      </c>
    </row>
    <row r="691" spans="2:51" s="12" customFormat="1">
      <c r="B691" s="162"/>
      <c r="D691" s="152" t="s">
        <v>142</v>
      </c>
      <c r="E691" s="163" t="s">
        <v>3</v>
      </c>
      <c r="F691" s="164" t="s">
        <v>753</v>
      </c>
      <c r="H691" s="165">
        <v>33.200000000000003</v>
      </c>
      <c r="I691" s="166"/>
      <c r="L691" s="162"/>
      <c r="M691" s="167"/>
      <c r="N691" s="168"/>
      <c r="O691" s="168"/>
      <c r="P691" s="168"/>
      <c r="Q691" s="168"/>
      <c r="R691" s="168"/>
      <c r="S691" s="168"/>
      <c r="T691" s="169"/>
      <c r="AT691" s="163" t="s">
        <v>142</v>
      </c>
      <c r="AU691" s="163" t="s">
        <v>87</v>
      </c>
      <c r="AV691" s="12" t="s">
        <v>87</v>
      </c>
      <c r="AW691" s="12" t="s">
        <v>41</v>
      </c>
      <c r="AX691" s="12" t="s">
        <v>79</v>
      </c>
      <c r="AY691" s="163" t="s">
        <v>128</v>
      </c>
    </row>
    <row r="692" spans="2:51" s="11" customFormat="1">
      <c r="B692" s="155"/>
      <c r="D692" s="152" t="s">
        <v>142</v>
      </c>
      <c r="E692" s="156" t="s">
        <v>3</v>
      </c>
      <c r="F692" s="157" t="s">
        <v>652</v>
      </c>
      <c r="H692" s="156" t="s">
        <v>3</v>
      </c>
      <c r="I692" s="158"/>
      <c r="L692" s="155"/>
      <c r="M692" s="159"/>
      <c r="N692" s="160"/>
      <c r="O692" s="160"/>
      <c r="P692" s="160"/>
      <c r="Q692" s="160"/>
      <c r="R692" s="160"/>
      <c r="S692" s="160"/>
      <c r="T692" s="161"/>
      <c r="AT692" s="156" t="s">
        <v>142</v>
      </c>
      <c r="AU692" s="156" t="s">
        <v>87</v>
      </c>
      <c r="AV692" s="11" t="s">
        <v>22</v>
      </c>
      <c r="AW692" s="11" t="s">
        <v>41</v>
      </c>
      <c r="AX692" s="11" t="s">
        <v>79</v>
      </c>
      <c r="AY692" s="156" t="s">
        <v>128</v>
      </c>
    </row>
    <row r="693" spans="2:51" s="12" customFormat="1">
      <c r="B693" s="162"/>
      <c r="D693" s="152" t="s">
        <v>142</v>
      </c>
      <c r="E693" s="163" t="s">
        <v>3</v>
      </c>
      <c r="F693" s="164" t="s">
        <v>472</v>
      </c>
      <c r="H693" s="165">
        <v>30.4</v>
      </c>
      <c r="I693" s="166"/>
      <c r="L693" s="162"/>
      <c r="M693" s="167"/>
      <c r="N693" s="168"/>
      <c r="O693" s="168"/>
      <c r="P693" s="168"/>
      <c r="Q693" s="168"/>
      <c r="R693" s="168"/>
      <c r="S693" s="168"/>
      <c r="T693" s="169"/>
      <c r="AT693" s="163" t="s">
        <v>142</v>
      </c>
      <c r="AU693" s="163" t="s">
        <v>87</v>
      </c>
      <c r="AV693" s="12" t="s">
        <v>87</v>
      </c>
      <c r="AW693" s="12" t="s">
        <v>41</v>
      </c>
      <c r="AX693" s="12" t="s">
        <v>79</v>
      </c>
      <c r="AY693" s="163" t="s">
        <v>128</v>
      </c>
    </row>
    <row r="694" spans="2:51" s="11" customFormat="1">
      <c r="B694" s="155"/>
      <c r="D694" s="152" t="s">
        <v>142</v>
      </c>
      <c r="E694" s="156" t="s">
        <v>3</v>
      </c>
      <c r="F694" s="157" t="s">
        <v>653</v>
      </c>
      <c r="H694" s="156" t="s">
        <v>3</v>
      </c>
      <c r="I694" s="158"/>
      <c r="L694" s="155"/>
      <c r="M694" s="159"/>
      <c r="N694" s="160"/>
      <c r="O694" s="160"/>
      <c r="P694" s="160"/>
      <c r="Q694" s="160"/>
      <c r="R694" s="160"/>
      <c r="S694" s="160"/>
      <c r="T694" s="161"/>
      <c r="AT694" s="156" t="s">
        <v>142</v>
      </c>
      <c r="AU694" s="156" t="s">
        <v>87</v>
      </c>
      <c r="AV694" s="11" t="s">
        <v>22</v>
      </c>
      <c r="AW694" s="11" t="s">
        <v>41</v>
      </c>
      <c r="AX694" s="11" t="s">
        <v>79</v>
      </c>
      <c r="AY694" s="156" t="s">
        <v>128</v>
      </c>
    </row>
    <row r="695" spans="2:51" s="12" customFormat="1">
      <c r="B695" s="162"/>
      <c r="D695" s="152" t="s">
        <v>142</v>
      </c>
      <c r="E695" s="163" t="s">
        <v>3</v>
      </c>
      <c r="F695" s="164" t="s">
        <v>754</v>
      </c>
      <c r="H695" s="165">
        <v>33.799999999999997</v>
      </c>
      <c r="I695" s="166"/>
      <c r="L695" s="162"/>
      <c r="M695" s="167"/>
      <c r="N695" s="168"/>
      <c r="O695" s="168"/>
      <c r="P695" s="168"/>
      <c r="Q695" s="168"/>
      <c r="R695" s="168"/>
      <c r="S695" s="168"/>
      <c r="T695" s="169"/>
      <c r="AT695" s="163" t="s">
        <v>142</v>
      </c>
      <c r="AU695" s="163" t="s">
        <v>87</v>
      </c>
      <c r="AV695" s="12" t="s">
        <v>87</v>
      </c>
      <c r="AW695" s="12" t="s">
        <v>41</v>
      </c>
      <c r="AX695" s="12" t="s">
        <v>79</v>
      </c>
      <c r="AY695" s="163" t="s">
        <v>128</v>
      </c>
    </row>
    <row r="696" spans="2:51" s="11" customFormat="1">
      <c r="B696" s="155"/>
      <c r="D696" s="152" t="s">
        <v>142</v>
      </c>
      <c r="E696" s="156" t="s">
        <v>3</v>
      </c>
      <c r="F696" s="157" t="s">
        <v>654</v>
      </c>
      <c r="H696" s="156" t="s">
        <v>3</v>
      </c>
      <c r="I696" s="158"/>
      <c r="L696" s="155"/>
      <c r="M696" s="159"/>
      <c r="N696" s="160"/>
      <c r="O696" s="160"/>
      <c r="P696" s="160"/>
      <c r="Q696" s="160"/>
      <c r="R696" s="160"/>
      <c r="S696" s="160"/>
      <c r="T696" s="161"/>
      <c r="AT696" s="156" t="s">
        <v>142</v>
      </c>
      <c r="AU696" s="156" t="s">
        <v>87</v>
      </c>
      <c r="AV696" s="11" t="s">
        <v>22</v>
      </c>
      <c r="AW696" s="11" t="s">
        <v>41</v>
      </c>
      <c r="AX696" s="11" t="s">
        <v>79</v>
      </c>
      <c r="AY696" s="156" t="s">
        <v>128</v>
      </c>
    </row>
    <row r="697" spans="2:51" s="12" customFormat="1">
      <c r="B697" s="162"/>
      <c r="D697" s="152" t="s">
        <v>142</v>
      </c>
      <c r="E697" s="163" t="s">
        <v>3</v>
      </c>
      <c r="F697" s="164" t="s">
        <v>751</v>
      </c>
      <c r="H697" s="165">
        <v>31.2</v>
      </c>
      <c r="I697" s="166"/>
      <c r="L697" s="162"/>
      <c r="M697" s="167"/>
      <c r="N697" s="168"/>
      <c r="O697" s="168"/>
      <c r="P697" s="168"/>
      <c r="Q697" s="168"/>
      <c r="R697" s="168"/>
      <c r="S697" s="168"/>
      <c r="T697" s="169"/>
      <c r="AT697" s="163" t="s">
        <v>142</v>
      </c>
      <c r="AU697" s="163" t="s">
        <v>87</v>
      </c>
      <c r="AV697" s="12" t="s">
        <v>87</v>
      </c>
      <c r="AW697" s="12" t="s">
        <v>41</v>
      </c>
      <c r="AX697" s="12" t="s">
        <v>79</v>
      </c>
      <c r="AY697" s="163" t="s">
        <v>128</v>
      </c>
    </row>
    <row r="698" spans="2:51" s="11" customFormat="1">
      <c r="B698" s="155"/>
      <c r="D698" s="152" t="s">
        <v>142</v>
      </c>
      <c r="E698" s="156" t="s">
        <v>3</v>
      </c>
      <c r="F698" s="157" t="s">
        <v>655</v>
      </c>
      <c r="H698" s="156" t="s">
        <v>3</v>
      </c>
      <c r="I698" s="158"/>
      <c r="L698" s="155"/>
      <c r="M698" s="159"/>
      <c r="N698" s="160"/>
      <c r="O698" s="160"/>
      <c r="P698" s="160"/>
      <c r="Q698" s="160"/>
      <c r="R698" s="160"/>
      <c r="S698" s="160"/>
      <c r="T698" s="161"/>
      <c r="AT698" s="156" t="s">
        <v>142</v>
      </c>
      <c r="AU698" s="156" t="s">
        <v>87</v>
      </c>
      <c r="AV698" s="11" t="s">
        <v>22</v>
      </c>
      <c r="AW698" s="11" t="s">
        <v>41</v>
      </c>
      <c r="AX698" s="11" t="s">
        <v>79</v>
      </c>
      <c r="AY698" s="156" t="s">
        <v>128</v>
      </c>
    </row>
    <row r="699" spans="2:51" s="12" customFormat="1">
      <c r="B699" s="162"/>
      <c r="D699" s="152" t="s">
        <v>142</v>
      </c>
      <c r="E699" s="163" t="s">
        <v>3</v>
      </c>
      <c r="F699" s="164" t="s">
        <v>755</v>
      </c>
      <c r="H699" s="165">
        <v>107.4</v>
      </c>
      <c r="I699" s="166"/>
      <c r="L699" s="162"/>
      <c r="M699" s="167"/>
      <c r="N699" s="168"/>
      <c r="O699" s="168"/>
      <c r="P699" s="168"/>
      <c r="Q699" s="168"/>
      <c r="R699" s="168"/>
      <c r="S699" s="168"/>
      <c r="T699" s="169"/>
      <c r="AT699" s="163" t="s">
        <v>142</v>
      </c>
      <c r="AU699" s="163" t="s">
        <v>87</v>
      </c>
      <c r="AV699" s="12" t="s">
        <v>87</v>
      </c>
      <c r="AW699" s="12" t="s">
        <v>41</v>
      </c>
      <c r="AX699" s="12" t="s">
        <v>79</v>
      </c>
      <c r="AY699" s="163" t="s">
        <v>128</v>
      </c>
    </row>
    <row r="700" spans="2:51" s="11" customFormat="1">
      <c r="B700" s="155"/>
      <c r="D700" s="152" t="s">
        <v>142</v>
      </c>
      <c r="E700" s="156" t="s">
        <v>3</v>
      </c>
      <c r="F700" s="157" t="s">
        <v>657</v>
      </c>
      <c r="H700" s="156" t="s">
        <v>3</v>
      </c>
      <c r="I700" s="158"/>
      <c r="L700" s="155"/>
      <c r="M700" s="159"/>
      <c r="N700" s="160"/>
      <c r="O700" s="160"/>
      <c r="P700" s="160"/>
      <c r="Q700" s="160"/>
      <c r="R700" s="160"/>
      <c r="S700" s="160"/>
      <c r="T700" s="161"/>
      <c r="AT700" s="156" t="s">
        <v>142</v>
      </c>
      <c r="AU700" s="156" t="s">
        <v>87</v>
      </c>
      <c r="AV700" s="11" t="s">
        <v>22</v>
      </c>
      <c r="AW700" s="11" t="s">
        <v>41</v>
      </c>
      <c r="AX700" s="11" t="s">
        <v>79</v>
      </c>
      <c r="AY700" s="156" t="s">
        <v>128</v>
      </c>
    </row>
    <row r="701" spans="2:51" s="12" customFormat="1">
      <c r="B701" s="162"/>
      <c r="D701" s="152" t="s">
        <v>142</v>
      </c>
      <c r="E701" s="163" t="s">
        <v>3</v>
      </c>
      <c r="F701" s="164" t="s">
        <v>756</v>
      </c>
      <c r="H701" s="165">
        <v>31.8</v>
      </c>
      <c r="I701" s="166"/>
      <c r="L701" s="162"/>
      <c r="M701" s="167"/>
      <c r="N701" s="168"/>
      <c r="O701" s="168"/>
      <c r="P701" s="168"/>
      <c r="Q701" s="168"/>
      <c r="R701" s="168"/>
      <c r="S701" s="168"/>
      <c r="T701" s="169"/>
      <c r="AT701" s="163" t="s">
        <v>142</v>
      </c>
      <c r="AU701" s="163" t="s">
        <v>87</v>
      </c>
      <c r="AV701" s="12" t="s">
        <v>87</v>
      </c>
      <c r="AW701" s="12" t="s">
        <v>41</v>
      </c>
      <c r="AX701" s="12" t="s">
        <v>79</v>
      </c>
      <c r="AY701" s="163" t="s">
        <v>128</v>
      </c>
    </row>
    <row r="702" spans="2:51" s="11" customFormat="1">
      <c r="B702" s="155"/>
      <c r="D702" s="152" t="s">
        <v>142</v>
      </c>
      <c r="E702" s="156" t="s">
        <v>3</v>
      </c>
      <c r="F702" s="157" t="s">
        <v>690</v>
      </c>
      <c r="H702" s="156" t="s">
        <v>3</v>
      </c>
      <c r="I702" s="158"/>
      <c r="L702" s="155"/>
      <c r="M702" s="159"/>
      <c r="N702" s="160"/>
      <c r="O702" s="160"/>
      <c r="P702" s="160"/>
      <c r="Q702" s="160"/>
      <c r="R702" s="160"/>
      <c r="S702" s="160"/>
      <c r="T702" s="161"/>
      <c r="AT702" s="156" t="s">
        <v>142</v>
      </c>
      <c r="AU702" s="156" t="s">
        <v>87</v>
      </c>
      <c r="AV702" s="11" t="s">
        <v>22</v>
      </c>
      <c r="AW702" s="11" t="s">
        <v>41</v>
      </c>
      <c r="AX702" s="11" t="s">
        <v>79</v>
      </c>
      <c r="AY702" s="156" t="s">
        <v>128</v>
      </c>
    </row>
    <row r="703" spans="2:51" s="12" customFormat="1">
      <c r="B703" s="162"/>
      <c r="D703" s="152" t="s">
        <v>142</v>
      </c>
      <c r="E703" s="163" t="s">
        <v>3</v>
      </c>
      <c r="F703" s="164" t="s">
        <v>757</v>
      </c>
      <c r="H703" s="165">
        <v>5.4</v>
      </c>
      <c r="I703" s="166"/>
      <c r="L703" s="162"/>
      <c r="M703" s="167"/>
      <c r="N703" s="168"/>
      <c r="O703" s="168"/>
      <c r="P703" s="168"/>
      <c r="Q703" s="168"/>
      <c r="R703" s="168"/>
      <c r="S703" s="168"/>
      <c r="T703" s="169"/>
      <c r="AT703" s="163" t="s">
        <v>142</v>
      </c>
      <c r="AU703" s="163" t="s">
        <v>87</v>
      </c>
      <c r="AV703" s="12" t="s">
        <v>87</v>
      </c>
      <c r="AW703" s="12" t="s">
        <v>41</v>
      </c>
      <c r="AX703" s="12" t="s">
        <v>79</v>
      </c>
      <c r="AY703" s="163" t="s">
        <v>128</v>
      </c>
    </row>
    <row r="704" spans="2:51" s="13" customFormat="1">
      <c r="B704" s="170"/>
      <c r="D704" s="152" t="s">
        <v>142</v>
      </c>
      <c r="E704" s="171" t="s">
        <v>3</v>
      </c>
      <c r="F704" s="172" t="s">
        <v>145</v>
      </c>
      <c r="H704" s="173">
        <v>467.89999999999992</v>
      </c>
      <c r="I704" s="174"/>
      <c r="L704" s="170"/>
      <c r="M704" s="175"/>
      <c r="N704" s="176"/>
      <c r="O704" s="176"/>
      <c r="P704" s="176"/>
      <c r="Q704" s="176"/>
      <c r="R704" s="176"/>
      <c r="S704" s="176"/>
      <c r="T704" s="177"/>
      <c r="AT704" s="171" t="s">
        <v>142</v>
      </c>
      <c r="AU704" s="171" t="s">
        <v>87</v>
      </c>
      <c r="AV704" s="13" t="s">
        <v>93</v>
      </c>
      <c r="AW704" s="13" t="s">
        <v>41</v>
      </c>
      <c r="AX704" s="13" t="s">
        <v>22</v>
      </c>
      <c r="AY704" s="171" t="s">
        <v>128</v>
      </c>
    </row>
    <row r="705" spans="2:65" s="1" customFormat="1" ht="16.5" customHeight="1">
      <c r="B705" s="139"/>
      <c r="C705" s="140" t="s">
        <v>375</v>
      </c>
      <c r="D705" s="140" t="s">
        <v>131</v>
      </c>
      <c r="E705" s="141" t="s">
        <v>333</v>
      </c>
      <c r="F705" s="142" t="s">
        <v>334</v>
      </c>
      <c r="G705" s="143" t="s">
        <v>250</v>
      </c>
      <c r="H705" s="144">
        <v>233.95</v>
      </c>
      <c r="I705" s="145"/>
      <c r="J705" s="146">
        <f>ROUND(I705*H705,2)</f>
        <v>0</v>
      </c>
      <c r="K705" s="142" t="s">
        <v>135</v>
      </c>
      <c r="L705" s="31"/>
      <c r="M705" s="147" t="s">
        <v>3</v>
      </c>
      <c r="N705" s="148" t="s">
        <v>50</v>
      </c>
      <c r="O705" s="50"/>
      <c r="P705" s="149">
        <f>O705*H705</f>
        <v>0</v>
      </c>
      <c r="Q705" s="149">
        <v>4.4999999999999997E-3</v>
      </c>
      <c r="R705" s="149">
        <f>Q705*H705</f>
        <v>1.0527749999999998</v>
      </c>
      <c r="S705" s="149">
        <v>0</v>
      </c>
      <c r="T705" s="150">
        <f>S705*H705</f>
        <v>0</v>
      </c>
      <c r="AR705" s="17" t="s">
        <v>168</v>
      </c>
      <c r="AT705" s="17" t="s">
        <v>131</v>
      </c>
      <c r="AU705" s="17" t="s">
        <v>87</v>
      </c>
      <c r="AY705" s="17" t="s">
        <v>128</v>
      </c>
      <c r="BE705" s="151">
        <f>IF(N705="základní",J705,0)</f>
        <v>0</v>
      </c>
      <c r="BF705" s="151">
        <f>IF(N705="snížená",J705,0)</f>
        <v>0</v>
      </c>
      <c r="BG705" s="151">
        <f>IF(N705="zákl. přenesená",J705,0)</f>
        <v>0</v>
      </c>
      <c r="BH705" s="151">
        <f>IF(N705="sníž. přenesená",J705,0)</f>
        <v>0</v>
      </c>
      <c r="BI705" s="151">
        <f>IF(N705="nulová",J705,0)</f>
        <v>0</v>
      </c>
      <c r="BJ705" s="17" t="s">
        <v>22</v>
      </c>
      <c r="BK705" s="151">
        <f>ROUND(I705*H705,2)</f>
        <v>0</v>
      </c>
      <c r="BL705" s="17" t="s">
        <v>168</v>
      </c>
      <c r="BM705" s="17" t="s">
        <v>759</v>
      </c>
    </row>
    <row r="706" spans="2:65" s="1" customFormat="1" ht="57.6">
      <c r="B706" s="31"/>
      <c r="D706" s="152" t="s">
        <v>137</v>
      </c>
      <c r="F706" s="153" t="s">
        <v>306</v>
      </c>
      <c r="I706" s="85"/>
      <c r="L706" s="31"/>
      <c r="M706" s="154"/>
      <c r="N706" s="50"/>
      <c r="O706" s="50"/>
      <c r="P706" s="50"/>
      <c r="Q706" s="50"/>
      <c r="R706" s="50"/>
      <c r="S706" s="50"/>
      <c r="T706" s="51"/>
      <c r="AT706" s="17" t="s">
        <v>137</v>
      </c>
      <c r="AU706" s="17" t="s">
        <v>87</v>
      </c>
    </row>
    <row r="707" spans="2:65" s="11" customFormat="1">
      <c r="B707" s="155"/>
      <c r="D707" s="152" t="s">
        <v>142</v>
      </c>
      <c r="E707" s="156" t="s">
        <v>3</v>
      </c>
      <c r="F707" s="157" t="s">
        <v>642</v>
      </c>
      <c r="H707" s="156" t="s">
        <v>3</v>
      </c>
      <c r="I707" s="158"/>
      <c r="L707" s="155"/>
      <c r="M707" s="159"/>
      <c r="N707" s="160"/>
      <c r="O707" s="160"/>
      <c r="P707" s="160"/>
      <c r="Q707" s="160"/>
      <c r="R707" s="160"/>
      <c r="S707" s="160"/>
      <c r="T707" s="161"/>
      <c r="AT707" s="156" t="s">
        <v>142</v>
      </c>
      <c r="AU707" s="156" t="s">
        <v>87</v>
      </c>
      <c r="AV707" s="11" t="s">
        <v>22</v>
      </c>
      <c r="AW707" s="11" t="s">
        <v>41</v>
      </c>
      <c r="AX707" s="11" t="s">
        <v>79</v>
      </c>
      <c r="AY707" s="156" t="s">
        <v>128</v>
      </c>
    </row>
    <row r="708" spans="2:65" s="11" customFormat="1">
      <c r="B708" s="155"/>
      <c r="D708" s="152" t="s">
        <v>142</v>
      </c>
      <c r="E708" s="156" t="s">
        <v>3</v>
      </c>
      <c r="F708" s="157" t="s">
        <v>643</v>
      </c>
      <c r="H708" s="156" t="s">
        <v>3</v>
      </c>
      <c r="I708" s="158"/>
      <c r="L708" s="155"/>
      <c r="M708" s="159"/>
      <c r="N708" s="160"/>
      <c r="O708" s="160"/>
      <c r="P708" s="160"/>
      <c r="Q708" s="160"/>
      <c r="R708" s="160"/>
      <c r="S708" s="160"/>
      <c r="T708" s="161"/>
      <c r="AT708" s="156" t="s">
        <v>142</v>
      </c>
      <c r="AU708" s="156" t="s">
        <v>87</v>
      </c>
      <c r="AV708" s="11" t="s">
        <v>22</v>
      </c>
      <c r="AW708" s="11" t="s">
        <v>41</v>
      </c>
      <c r="AX708" s="11" t="s">
        <v>79</v>
      </c>
      <c r="AY708" s="156" t="s">
        <v>128</v>
      </c>
    </row>
    <row r="709" spans="2:65" s="12" customFormat="1">
      <c r="B709" s="162"/>
      <c r="D709" s="152" t="s">
        <v>142</v>
      </c>
      <c r="E709" s="163" t="s">
        <v>3</v>
      </c>
      <c r="F709" s="164" t="s">
        <v>730</v>
      </c>
      <c r="H709" s="165">
        <v>18.2</v>
      </c>
      <c r="I709" s="166"/>
      <c r="L709" s="162"/>
      <c r="M709" s="167"/>
      <c r="N709" s="168"/>
      <c r="O709" s="168"/>
      <c r="P709" s="168"/>
      <c r="Q709" s="168"/>
      <c r="R709" s="168"/>
      <c r="S709" s="168"/>
      <c r="T709" s="169"/>
      <c r="AT709" s="163" t="s">
        <v>142</v>
      </c>
      <c r="AU709" s="163" t="s">
        <v>87</v>
      </c>
      <c r="AV709" s="12" t="s">
        <v>87</v>
      </c>
      <c r="AW709" s="12" t="s">
        <v>41</v>
      </c>
      <c r="AX709" s="12" t="s">
        <v>79</v>
      </c>
      <c r="AY709" s="163" t="s">
        <v>128</v>
      </c>
    </row>
    <row r="710" spans="2:65" s="11" customFormat="1">
      <c r="B710" s="155"/>
      <c r="D710" s="152" t="s">
        <v>142</v>
      </c>
      <c r="E710" s="156" t="s">
        <v>3</v>
      </c>
      <c r="F710" s="157" t="s">
        <v>645</v>
      </c>
      <c r="H710" s="156" t="s">
        <v>3</v>
      </c>
      <c r="I710" s="158"/>
      <c r="L710" s="155"/>
      <c r="M710" s="159"/>
      <c r="N710" s="160"/>
      <c r="O710" s="160"/>
      <c r="P710" s="160"/>
      <c r="Q710" s="160"/>
      <c r="R710" s="160"/>
      <c r="S710" s="160"/>
      <c r="T710" s="161"/>
      <c r="AT710" s="156" t="s">
        <v>142</v>
      </c>
      <c r="AU710" s="156" t="s">
        <v>87</v>
      </c>
      <c r="AV710" s="11" t="s">
        <v>22</v>
      </c>
      <c r="AW710" s="11" t="s">
        <v>41</v>
      </c>
      <c r="AX710" s="11" t="s">
        <v>79</v>
      </c>
      <c r="AY710" s="156" t="s">
        <v>128</v>
      </c>
    </row>
    <row r="711" spans="2:65" s="12" customFormat="1">
      <c r="B711" s="162"/>
      <c r="D711" s="152" t="s">
        <v>142</v>
      </c>
      <c r="E711" s="163" t="s">
        <v>3</v>
      </c>
      <c r="F711" s="164" t="s">
        <v>731</v>
      </c>
      <c r="H711" s="165">
        <v>11</v>
      </c>
      <c r="I711" s="166"/>
      <c r="L711" s="162"/>
      <c r="M711" s="167"/>
      <c r="N711" s="168"/>
      <c r="O711" s="168"/>
      <c r="P711" s="168"/>
      <c r="Q711" s="168"/>
      <c r="R711" s="168"/>
      <c r="S711" s="168"/>
      <c r="T711" s="169"/>
      <c r="AT711" s="163" t="s">
        <v>142</v>
      </c>
      <c r="AU711" s="163" t="s">
        <v>87</v>
      </c>
      <c r="AV711" s="12" t="s">
        <v>87</v>
      </c>
      <c r="AW711" s="12" t="s">
        <v>41</v>
      </c>
      <c r="AX711" s="12" t="s">
        <v>79</v>
      </c>
      <c r="AY711" s="163" t="s">
        <v>128</v>
      </c>
    </row>
    <row r="712" spans="2:65" s="11" customFormat="1">
      <c r="B712" s="155"/>
      <c r="D712" s="152" t="s">
        <v>142</v>
      </c>
      <c r="E712" s="156" t="s">
        <v>3</v>
      </c>
      <c r="F712" s="157" t="s">
        <v>647</v>
      </c>
      <c r="H712" s="156" t="s">
        <v>3</v>
      </c>
      <c r="I712" s="158"/>
      <c r="L712" s="155"/>
      <c r="M712" s="159"/>
      <c r="N712" s="160"/>
      <c r="O712" s="160"/>
      <c r="P712" s="160"/>
      <c r="Q712" s="160"/>
      <c r="R712" s="160"/>
      <c r="S712" s="160"/>
      <c r="T712" s="161"/>
      <c r="AT712" s="156" t="s">
        <v>142</v>
      </c>
      <c r="AU712" s="156" t="s">
        <v>87</v>
      </c>
      <c r="AV712" s="11" t="s">
        <v>22</v>
      </c>
      <c r="AW712" s="11" t="s">
        <v>41</v>
      </c>
      <c r="AX712" s="11" t="s">
        <v>79</v>
      </c>
      <c r="AY712" s="156" t="s">
        <v>128</v>
      </c>
    </row>
    <row r="713" spans="2:65" s="12" customFormat="1">
      <c r="B713" s="162"/>
      <c r="D713" s="152" t="s">
        <v>142</v>
      </c>
      <c r="E713" s="163" t="s">
        <v>3</v>
      </c>
      <c r="F713" s="164" t="s">
        <v>732</v>
      </c>
      <c r="H713" s="165">
        <v>8.9499999999999993</v>
      </c>
      <c r="I713" s="166"/>
      <c r="L713" s="162"/>
      <c r="M713" s="167"/>
      <c r="N713" s="168"/>
      <c r="O713" s="168"/>
      <c r="P713" s="168"/>
      <c r="Q713" s="168"/>
      <c r="R713" s="168"/>
      <c r="S713" s="168"/>
      <c r="T713" s="169"/>
      <c r="AT713" s="163" t="s">
        <v>142</v>
      </c>
      <c r="AU713" s="163" t="s">
        <v>87</v>
      </c>
      <c r="AV713" s="12" t="s">
        <v>87</v>
      </c>
      <c r="AW713" s="12" t="s">
        <v>41</v>
      </c>
      <c r="AX713" s="12" t="s">
        <v>79</v>
      </c>
      <c r="AY713" s="163" t="s">
        <v>128</v>
      </c>
    </row>
    <row r="714" spans="2:65" s="11" customFormat="1">
      <c r="B714" s="155"/>
      <c r="D714" s="152" t="s">
        <v>142</v>
      </c>
      <c r="E714" s="156" t="s">
        <v>3</v>
      </c>
      <c r="F714" s="157" t="s">
        <v>684</v>
      </c>
      <c r="H714" s="156" t="s">
        <v>3</v>
      </c>
      <c r="I714" s="158"/>
      <c r="L714" s="155"/>
      <c r="M714" s="159"/>
      <c r="N714" s="160"/>
      <c r="O714" s="160"/>
      <c r="P714" s="160"/>
      <c r="Q714" s="160"/>
      <c r="R714" s="160"/>
      <c r="S714" s="160"/>
      <c r="T714" s="161"/>
      <c r="AT714" s="156" t="s">
        <v>142</v>
      </c>
      <c r="AU714" s="156" t="s">
        <v>87</v>
      </c>
      <c r="AV714" s="11" t="s">
        <v>22</v>
      </c>
      <c r="AW714" s="11" t="s">
        <v>41</v>
      </c>
      <c r="AX714" s="11" t="s">
        <v>79</v>
      </c>
      <c r="AY714" s="156" t="s">
        <v>128</v>
      </c>
    </row>
    <row r="715" spans="2:65" s="12" customFormat="1">
      <c r="B715" s="162"/>
      <c r="D715" s="152" t="s">
        <v>142</v>
      </c>
      <c r="E715" s="163" t="s">
        <v>3</v>
      </c>
      <c r="F715" s="164" t="s">
        <v>733</v>
      </c>
      <c r="H715" s="165">
        <v>14.3</v>
      </c>
      <c r="I715" s="166"/>
      <c r="L715" s="162"/>
      <c r="M715" s="167"/>
      <c r="N715" s="168"/>
      <c r="O715" s="168"/>
      <c r="P715" s="168"/>
      <c r="Q715" s="168"/>
      <c r="R715" s="168"/>
      <c r="S715" s="168"/>
      <c r="T715" s="169"/>
      <c r="AT715" s="163" t="s">
        <v>142</v>
      </c>
      <c r="AU715" s="163" t="s">
        <v>87</v>
      </c>
      <c r="AV715" s="12" t="s">
        <v>87</v>
      </c>
      <c r="AW715" s="12" t="s">
        <v>41</v>
      </c>
      <c r="AX715" s="12" t="s">
        <v>79</v>
      </c>
      <c r="AY715" s="163" t="s">
        <v>128</v>
      </c>
    </row>
    <row r="716" spans="2:65" s="11" customFormat="1">
      <c r="B716" s="155"/>
      <c r="D716" s="152" t="s">
        <v>142</v>
      </c>
      <c r="E716" s="156" t="s">
        <v>3</v>
      </c>
      <c r="F716" s="157" t="s">
        <v>648</v>
      </c>
      <c r="H716" s="156" t="s">
        <v>3</v>
      </c>
      <c r="I716" s="158"/>
      <c r="L716" s="155"/>
      <c r="M716" s="159"/>
      <c r="N716" s="160"/>
      <c r="O716" s="160"/>
      <c r="P716" s="160"/>
      <c r="Q716" s="160"/>
      <c r="R716" s="160"/>
      <c r="S716" s="160"/>
      <c r="T716" s="161"/>
      <c r="AT716" s="156" t="s">
        <v>142</v>
      </c>
      <c r="AU716" s="156" t="s">
        <v>87</v>
      </c>
      <c r="AV716" s="11" t="s">
        <v>22</v>
      </c>
      <c r="AW716" s="11" t="s">
        <v>41</v>
      </c>
      <c r="AX716" s="11" t="s">
        <v>79</v>
      </c>
      <c r="AY716" s="156" t="s">
        <v>128</v>
      </c>
    </row>
    <row r="717" spans="2:65" s="12" customFormat="1">
      <c r="B717" s="162"/>
      <c r="D717" s="152" t="s">
        <v>142</v>
      </c>
      <c r="E717" s="163" t="s">
        <v>3</v>
      </c>
      <c r="F717" s="164" t="s">
        <v>734</v>
      </c>
      <c r="H717" s="165">
        <v>15.1</v>
      </c>
      <c r="I717" s="166"/>
      <c r="L717" s="162"/>
      <c r="M717" s="167"/>
      <c r="N717" s="168"/>
      <c r="O717" s="168"/>
      <c r="P717" s="168"/>
      <c r="Q717" s="168"/>
      <c r="R717" s="168"/>
      <c r="S717" s="168"/>
      <c r="T717" s="169"/>
      <c r="AT717" s="163" t="s">
        <v>142</v>
      </c>
      <c r="AU717" s="163" t="s">
        <v>87</v>
      </c>
      <c r="AV717" s="12" t="s">
        <v>87</v>
      </c>
      <c r="AW717" s="12" t="s">
        <v>41</v>
      </c>
      <c r="AX717" s="12" t="s">
        <v>79</v>
      </c>
      <c r="AY717" s="163" t="s">
        <v>128</v>
      </c>
    </row>
    <row r="718" spans="2:65" s="11" customFormat="1">
      <c r="B718" s="155"/>
      <c r="D718" s="152" t="s">
        <v>142</v>
      </c>
      <c r="E718" s="156" t="s">
        <v>3</v>
      </c>
      <c r="F718" s="157" t="s">
        <v>649</v>
      </c>
      <c r="H718" s="156" t="s">
        <v>3</v>
      </c>
      <c r="I718" s="158"/>
      <c r="L718" s="155"/>
      <c r="M718" s="159"/>
      <c r="N718" s="160"/>
      <c r="O718" s="160"/>
      <c r="P718" s="160"/>
      <c r="Q718" s="160"/>
      <c r="R718" s="160"/>
      <c r="S718" s="160"/>
      <c r="T718" s="161"/>
      <c r="AT718" s="156" t="s">
        <v>142</v>
      </c>
      <c r="AU718" s="156" t="s">
        <v>87</v>
      </c>
      <c r="AV718" s="11" t="s">
        <v>22</v>
      </c>
      <c r="AW718" s="11" t="s">
        <v>41</v>
      </c>
      <c r="AX718" s="11" t="s">
        <v>79</v>
      </c>
      <c r="AY718" s="156" t="s">
        <v>128</v>
      </c>
    </row>
    <row r="719" spans="2:65" s="12" customFormat="1">
      <c r="B719" s="162"/>
      <c r="D719" s="152" t="s">
        <v>142</v>
      </c>
      <c r="E719" s="163" t="s">
        <v>3</v>
      </c>
      <c r="F719" s="164" t="s">
        <v>735</v>
      </c>
      <c r="H719" s="165">
        <v>15.6</v>
      </c>
      <c r="I719" s="166"/>
      <c r="L719" s="162"/>
      <c r="M719" s="167"/>
      <c r="N719" s="168"/>
      <c r="O719" s="168"/>
      <c r="P719" s="168"/>
      <c r="Q719" s="168"/>
      <c r="R719" s="168"/>
      <c r="S719" s="168"/>
      <c r="T719" s="169"/>
      <c r="AT719" s="163" t="s">
        <v>142</v>
      </c>
      <c r="AU719" s="163" t="s">
        <v>87</v>
      </c>
      <c r="AV719" s="12" t="s">
        <v>87</v>
      </c>
      <c r="AW719" s="12" t="s">
        <v>41</v>
      </c>
      <c r="AX719" s="12" t="s">
        <v>79</v>
      </c>
      <c r="AY719" s="163" t="s">
        <v>128</v>
      </c>
    </row>
    <row r="720" spans="2:65" s="11" customFormat="1">
      <c r="B720" s="155"/>
      <c r="D720" s="152" t="s">
        <v>142</v>
      </c>
      <c r="E720" s="156" t="s">
        <v>3</v>
      </c>
      <c r="F720" s="157" t="s">
        <v>650</v>
      </c>
      <c r="H720" s="156" t="s">
        <v>3</v>
      </c>
      <c r="I720" s="158"/>
      <c r="L720" s="155"/>
      <c r="M720" s="159"/>
      <c r="N720" s="160"/>
      <c r="O720" s="160"/>
      <c r="P720" s="160"/>
      <c r="Q720" s="160"/>
      <c r="R720" s="160"/>
      <c r="S720" s="160"/>
      <c r="T720" s="161"/>
      <c r="AT720" s="156" t="s">
        <v>142</v>
      </c>
      <c r="AU720" s="156" t="s">
        <v>87</v>
      </c>
      <c r="AV720" s="11" t="s">
        <v>22</v>
      </c>
      <c r="AW720" s="11" t="s">
        <v>41</v>
      </c>
      <c r="AX720" s="11" t="s">
        <v>79</v>
      </c>
      <c r="AY720" s="156" t="s">
        <v>128</v>
      </c>
    </row>
    <row r="721" spans="2:51" s="12" customFormat="1">
      <c r="B721" s="162"/>
      <c r="D721" s="152" t="s">
        <v>142</v>
      </c>
      <c r="E721" s="163" t="s">
        <v>3</v>
      </c>
      <c r="F721" s="164" t="s">
        <v>736</v>
      </c>
      <c r="H721" s="165">
        <v>14.2</v>
      </c>
      <c r="I721" s="166"/>
      <c r="L721" s="162"/>
      <c r="M721" s="167"/>
      <c r="N721" s="168"/>
      <c r="O721" s="168"/>
      <c r="P721" s="168"/>
      <c r="Q721" s="168"/>
      <c r="R721" s="168"/>
      <c r="S721" s="168"/>
      <c r="T721" s="169"/>
      <c r="AT721" s="163" t="s">
        <v>142</v>
      </c>
      <c r="AU721" s="163" t="s">
        <v>87</v>
      </c>
      <c r="AV721" s="12" t="s">
        <v>87</v>
      </c>
      <c r="AW721" s="12" t="s">
        <v>41</v>
      </c>
      <c r="AX721" s="12" t="s">
        <v>79</v>
      </c>
      <c r="AY721" s="163" t="s">
        <v>128</v>
      </c>
    </row>
    <row r="722" spans="2:51" s="11" customFormat="1">
      <c r="B722" s="155"/>
      <c r="D722" s="152" t="s">
        <v>142</v>
      </c>
      <c r="E722" s="156" t="s">
        <v>3</v>
      </c>
      <c r="F722" s="157" t="s">
        <v>651</v>
      </c>
      <c r="H722" s="156" t="s">
        <v>3</v>
      </c>
      <c r="I722" s="158"/>
      <c r="L722" s="155"/>
      <c r="M722" s="159"/>
      <c r="N722" s="160"/>
      <c r="O722" s="160"/>
      <c r="P722" s="160"/>
      <c r="Q722" s="160"/>
      <c r="R722" s="160"/>
      <c r="S722" s="160"/>
      <c r="T722" s="161"/>
      <c r="AT722" s="156" t="s">
        <v>142</v>
      </c>
      <c r="AU722" s="156" t="s">
        <v>87</v>
      </c>
      <c r="AV722" s="11" t="s">
        <v>22</v>
      </c>
      <c r="AW722" s="11" t="s">
        <v>41</v>
      </c>
      <c r="AX722" s="11" t="s">
        <v>79</v>
      </c>
      <c r="AY722" s="156" t="s">
        <v>128</v>
      </c>
    </row>
    <row r="723" spans="2:51" s="12" customFormat="1">
      <c r="B723" s="162"/>
      <c r="D723" s="152" t="s">
        <v>142</v>
      </c>
      <c r="E723" s="163" t="s">
        <v>3</v>
      </c>
      <c r="F723" s="164" t="s">
        <v>737</v>
      </c>
      <c r="H723" s="165">
        <v>16.600000000000001</v>
      </c>
      <c r="I723" s="166"/>
      <c r="L723" s="162"/>
      <c r="M723" s="167"/>
      <c r="N723" s="168"/>
      <c r="O723" s="168"/>
      <c r="P723" s="168"/>
      <c r="Q723" s="168"/>
      <c r="R723" s="168"/>
      <c r="S723" s="168"/>
      <c r="T723" s="169"/>
      <c r="AT723" s="163" t="s">
        <v>142</v>
      </c>
      <c r="AU723" s="163" t="s">
        <v>87</v>
      </c>
      <c r="AV723" s="12" t="s">
        <v>87</v>
      </c>
      <c r="AW723" s="12" t="s">
        <v>41</v>
      </c>
      <c r="AX723" s="12" t="s">
        <v>79</v>
      </c>
      <c r="AY723" s="163" t="s">
        <v>128</v>
      </c>
    </row>
    <row r="724" spans="2:51" s="11" customFormat="1">
      <c r="B724" s="155"/>
      <c r="D724" s="152" t="s">
        <v>142</v>
      </c>
      <c r="E724" s="156" t="s">
        <v>3</v>
      </c>
      <c r="F724" s="157" t="s">
        <v>652</v>
      </c>
      <c r="H724" s="156" t="s">
        <v>3</v>
      </c>
      <c r="I724" s="158"/>
      <c r="L724" s="155"/>
      <c r="M724" s="159"/>
      <c r="N724" s="160"/>
      <c r="O724" s="160"/>
      <c r="P724" s="160"/>
      <c r="Q724" s="160"/>
      <c r="R724" s="160"/>
      <c r="S724" s="160"/>
      <c r="T724" s="161"/>
      <c r="AT724" s="156" t="s">
        <v>142</v>
      </c>
      <c r="AU724" s="156" t="s">
        <v>87</v>
      </c>
      <c r="AV724" s="11" t="s">
        <v>22</v>
      </c>
      <c r="AW724" s="11" t="s">
        <v>41</v>
      </c>
      <c r="AX724" s="11" t="s">
        <v>79</v>
      </c>
      <c r="AY724" s="156" t="s">
        <v>128</v>
      </c>
    </row>
    <row r="725" spans="2:51" s="12" customFormat="1">
      <c r="B725" s="162"/>
      <c r="D725" s="152" t="s">
        <v>142</v>
      </c>
      <c r="E725" s="163" t="s">
        <v>3</v>
      </c>
      <c r="F725" s="164" t="s">
        <v>462</v>
      </c>
      <c r="H725" s="165">
        <v>15.2</v>
      </c>
      <c r="I725" s="166"/>
      <c r="L725" s="162"/>
      <c r="M725" s="167"/>
      <c r="N725" s="168"/>
      <c r="O725" s="168"/>
      <c r="P725" s="168"/>
      <c r="Q725" s="168"/>
      <c r="R725" s="168"/>
      <c r="S725" s="168"/>
      <c r="T725" s="169"/>
      <c r="AT725" s="163" t="s">
        <v>142</v>
      </c>
      <c r="AU725" s="163" t="s">
        <v>87</v>
      </c>
      <c r="AV725" s="12" t="s">
        <v>87</v>
      </c>
      <c r="AW725" s="12" t="s">
        <v>41</v>
      </c>
      <c r="AX725" s="12" t="s">
        <v>79</v>
      </c>
      <c r="AY725" s="163" t="s">
        <v>128</v>
      </c>
    </row>
    <row r="726" spans="2:51" s="11" customFormat="1">
      <c r="B726" s="155"/>
      <c r="D726" s="152" t="s">
        <v>142</v>
      </c>
      <c r="E726" s="156" t="s">
        <v>3</v>
      </c>
      <c r="F726" s="157" t="s">
        <v>653</v>
      </c>
      <c r="H726" s="156" t="s">
        <v>3</v>
      </c>
      <c r="I726" s="158"/>
      <c r="L726" s="155"/>
      <c r="M726" s="159"/>
      <c r="N726" s="160"/>
      <c r="O726" s="160"/>
      <c r="P726" s="160"/>
      <c r="Q726" s="160"/>
      <c r="R726" s="160"/>
      <c r="S726" s="160"/>
      <c r="T726" s="161"/>
      <c r="AT726" s="156" t="s">
        <v>142</v>
      </c>
      <c r="AU726" s="156" t="s">
        <v>87</v>
      </c>
      <c r="AV726" s="11" t="s">
        <v>22</v>
      </c>
      <c r="AW726" s="11" t="s">
        <v>41</v>
      </c>
      <c r="AX726" s="11" t="s">
        <v>79</v>
      </c>
      <c r="AY726" s="156" t="s">
        <v>128</v>
      </c>
    </row>
    <row r="727" spans="2:51" s="12" customFormat="1">
      <c r="B727" s="162"/>
      <c r="D727" s="152" t="s">
        <v>142</v>
      </c>
      <c r="E727" s="163" t="s">
        <v>3</v>
      </c>
      <c r="F727" s="164" t="s">
        <v>738</v>
      </c>
      <c r="H727" s="165">
        <v>16.899999999999999</v>
      </c>
      <c r="I727" s="166"/>
      <c r="L727" s="162"/>
      <c r="M727" s="167"/>
      <c r="N727" s="168"/>
      <c r="O727" s="168"/>
      <c r="P727" s="168"/>
      <c r="Q727" s="168"/>
      <c r="R727" s="168"/>
      <c r="S727" s="168"/>
      <c r="T727" s="169"/>
      <c r="AT727" s="163" t="s">
        <v>142</v>
      </c>
      <c r="AU727" s="163" t="s">
        <v>87</v>
      </c>
      <c r="AV727" s="12" t="s">
        <v>87</v>
      </c>
      <c r="AW727" s="12" t="s">
        <v>41</v>
      </c>
      <c r="AX727" s="12" t="s">
        <v>79</v>
      </c>
      <c r="AY727" s="163" t="s">
        <v>128</v>
      </c>
    </row>
    <row r="728" spans="2:51" s="11" customFormat="1">
      <c r="B728" s="155"/>
      <c r="D728" s="152" t="s">
        <v>142</v>
      </c>
      <c r="E728" s="156" t="s">
        <v>3</v>
      </c>
      <c r="F728" s="157" t="s">
        <v>654</v>
      </c>
      <c r="H728" s="156" t="s">
        <v>3</v>
      </c>
      <c r="I728" s="158"/>
      <c r="L728" s="155"/>
      <c r="M728" s="159"/>
      <c r="N728" s="160"/>
      <c r="O728" s="160"/>
      <c r="P728" s="160"/>
      <c r="Q728" s="160"/>
      <c r="R728" s="160"/>
      <c r="S728" s="160"/>
      <c r="T728" s="161"/>
      <c r="AT728" s="156" t="s">
        <v>142</v>
      </c>
      <c r="AU728" s="156" t="s">
        <v>87</v>
      </c>
      <c r="AV728" s="11" t="s">
        <v>22</v>
      </c>
      <c r="AW728" s="11" t="s">
        <v>41</v>
      </c>
      <c r="AX728" s="11" t="s">
        <v>79</v>
      </c>
      <c r="AY728" s="156" t="s">
        <v>128</v>
      </c>
    </row>
    <row r="729" spans="2:51" s="12" customFormat="1">
      <c r="B729" s="162"/>
      <c r="D729" s="152" t="s">
        <v>142</v>
      </c>
      <c r="E729" s="163" t="s">
        <v>3</v>
      </c>
      <c r="F729" s="164" t="s">
        <v>735</v>
      </c>
      <c r="H729" s="165">
        <v>15.6</v>
      </c>
      <c r="I729" s="166"/>
      <c r="L729" s="162"/>
      <c r="M729" s="167"/>
      <c r="N729" s="168"/>
      <c r="O729" s="168"/>
      <c r="P729" s="168"/>
      <c r="Q729" s="168"/>
      <c r="R729" s="168"/>
      <c r="S729" s="168"/>
      <c r="T729" s="169"/>
      <c r="AT729" s="163" t="s">
        <v>142</v>
      </c>
      <c r="AU729" s="163" t="s">
        <v>87</v>
      </c>
      <c r="AV729" s="12" t="s">
        <v>87</v>
      </c>
      <c r="AW729" s="12" t="s">
        <v>41</v>
      </c>
      <c r="AX729" s="12" t="s">
        <v>79</v>
      </c>
      <c r="AY729" s="163" t="s">
        <v>128</v>
      </c>
    </row>
    <row r="730" spans="2:51" s="11" customFormat="1">
      <c r="B730" s="155"/>
      <c r="D730" s="152" t="s">
        <v>142</v>
      </c>
      <c r="E730" s="156" t="s">
        <v>3</v>
      </c>
      <c r="F730" s="157" t="s">
        <v>655</v>
      </c>
      <c r="H730" s="156" t="s">
        <v>3</v>
      </c>
      <c r="I730" s="158"/>
      <c r="L730" s="155"/>
      <c r="M730" s="159"/>
      <c r="N730" s="160"/>
      <c r="O730" s="160"/>
      <c r="P730" s="160"/>
      <c r="Q730" s="160"/>
      <c r="R730" s="160"/>
      <c r="S730" s="160"/>
      <c r="T730" s="161"/>
      <c r="AT730" s="156" t="s">
        <v>142</v>
      </c>
      <c r="AU730" s="156" t="s">
        <v>87</v>
      </c>
      <c r="AV730" s="11" t="s">
        <v>22</v>
      </c>
      <c r="AW730" s="11" t="s">
        <v>41</v>
      </c>
      <c r="AX730" s="11" t="s">
        <v>79</v>
      </c>
      <c r="AY730" s="156" t="s">
        <v>128</v>
      </c>
    </row>
    <row r="731" spans="2:51" s="12" customFormat="1">
      <c r="B731" s="162"/>
      <c r="D731" s="152" t="s">
        <v>142</v>
      </c>
      <c r="E731" s="163" t="s">
        <v>3</v>
      </c>
      <c r="F731" s="164" t="s">
        <v>739</v>
      </c>
      <c r="H731" s="165">
        <v>53.7</v>
      </c>
      <c r="I731" s="166"/>
      <c r="L731" s="162"/>
      <c r="M731" s="167"/>
      <c r="N731" s="168"/>
      <c r="O731" s="168"/>
      <c r="P731" s="168"/>
      <c r="Q731" s="168"/>
      <c r="R731" s="168"/>
      <c r="S731" s="168"/>
      <c r="T731" s="169"/>
      <c r="AT731" s="163" t="s">
        <v>142</v>
      </c>
      <c r="AU731" s="163" t="s">
        <v>87</v>
      </c>
      <c r="AV731" s="12" t="s">
        <v>87</v>
      </c>
      <c r="AW731" s="12" t="s">
        <v>41</v>
      </c>
      <c r="AX731" s="12" t="s">
        <v>79</v>
      </c>
      <c r="AY731" s="163" t="s">
        <v>128</v>
      </c>
    </row>
    <row r="732" spans="2:51" s="11" customFormat="1">
      <c r="B732" s="155"/>
      <c r="D732" s="152" t="s">
        <v>142</v>
      </c>
      <c r="E732" s="156" t="s">
        <v>3</v>
      </c>
      <c r="F732" s="157" t="s">
        <v>657</v>
      </c>
      <c r="H732" s="156" t="s">
        <v>3</v>
      </c>
      <c r="I732" s="158"/>
      <c r="L732" s="155"/>
      <c r="M732" s="159"/>
      <c r="N732" s="160"/>
      <c r="O732" s="160"/>
      <c r="P732" s="160"/>
      <c r="Q732" s="160"/>
      <c r="R732" s="160"/>
      <c r="S732" s="160"/>
      <c r="T732" s="161"/>
      <c r="AT732" s="156" t="s">
        <v>142</v>
      </c>
      <c r="AU732" s="156" t="s">
        <v>87</v>
      </c>
      <c r="AV732" s="11" t="s">
        <v>22</v>
      </c>
      <c r="AW732" s="11" t="s">
        <v>41</v>
      </c>
      <c r="AX732" s="11" t="s">
        <v>79</v>
      </c>
      <c r="AY732" s="156" t="s">
        <v>128</v>
      </c>
    </row>
    <row r="733" spans="2:51" s="12" customFormat="1">
      <c r="B733" s="162"/>
      <c r="D733" s="152" t="s">
        <v>142</v>
      </c>
      <c r="E733" s="163" t="s">
        <v>3</v>
      </c>
      <c r="F733" s="164" t="s">
        <v>740</v>
      </c>
      <c r="H733" s="165">
        <v>15.9</v>
      </c>
      <c r="I733" s="166"/>
      <c r="L733" s="162"/>
      <c r="M733" s="167"/>
      <c r="N733" s="168"/>
      <c r="O733" s="168"/>
      <c r="P733" s="168"/>
      <c r="Q733" s="168"/>
      <c r="R733" s="168"/>
      <c r="S733" s="168"/>
      <c r="T733" s="169"/>
      <c r="AT733" s="163" t="s">
        <v>142</v>
      </c>
      <c r="AU733" s="163" t="s">
        <v>87</v>
      </c>
      <c r="AV733" s="12" t="s">
        <v>87</v>
      </c>
      <c r="AW733" s="12" t="s">
        <v>41</v>
      </c>
      <c r="AX733" s="12" t="s">
        <v>79</v>
      </c>
      <c r="AY733" s="163" t="s">
        <v>128</v>
      </c>
    </row>
    <row r="734" spans="2:51" s="11" customFormat="1">
      <c r="B734" s="155"/>
      <c r="D734" s="152" t="s">
        <v>142</v>
      </c>
      <c r="E734" s="156" t="s">
        <v>3</v>
      </c>
      <c r="F734" s="157" t="s">
        <v>690</v>
      </c>
      <c r="H734" s="156" t="s">
        <v>3</v>
      </c>
      <c r="I734" s="158"/>
      <c r="L734" s="155"/>
      <c r="M734" s="159"/>
      <c r="N734" s="160"/>
      <c r="O734" s="160"/>
      <c r="P734" s="160"/>
      <c r="Q734" s="160"/>
      <c r="R734" s="160"/>
      <c r="S734" s="160"/>
      <c r="T734" s="161"/>
      <c r="AT734" s="156" t="s">
        <v>142</v>
      </c>
      <c r="AU734" s="156" t="s">
        <v>87</v>
      </c>
      <c r="AV734" s="11" t="s">
        <v>22</v>
      </c>
      <c r="AW734" s="11" t="s">
        <v>41</v>
      </c>
      <c r="AX734" s="11" t="s">
        <v>79</v>
      </c>
      <c r="AY734" s="156" t="s">
        <v>128</v>
      </c>
    </row>
    <row r="735" spans="2:51" s="12" customFormat="1">
      <c r="B735" s="162"/>
      <c r="D735" s="152" t="s">
        <v>142</v>
      </c>
      <c r="E735" s="163" t="s">
        <v>3</v>
      </c>
      <c r="F735" s="164" t="s">
        <v>741</v>
      </c>
      <c r="H735" s="165">
        <v>2.7</v>
      </c>
      <c r="I735" s="166"/>
      <c r="L735" s="162"/>
      <c r="M735" s="167"/>
      <c r="N735" s="168"/>
      <c r="O735" s="168"/>
      <c r="P735" s="168"/>
      <c r="Q735" s="168"/>
      <c r="R735" s="168"/>
      <c r="S735" s="168"/>
      <c r="T735" s="169"/>
      <c r="AT735" s="163" t="s">
        <v>142</v>
      </c>
      <c r="AU735" s="163" t="s">
        <v>87</v>
      </c>
      <c r="AV735" s="12" t="s">
        <v>87</v>
      </c>
      <c r="AW735" s="12" t="s">
        <v>41</v>
      </c>
      <c r="AX735" s="12" t="s">
        <v>79</v>
      </c>
      <c r="AY735" s="163" t="s">
        <v>128</v>
      </c>
    </row>
    <row r="736" spans="2:51" s="13" customFormat="1">
      <c r="B736" s="170"/>
      <c r="D736" s="152" t="s">
        <v>142</v>
      </c>
      <c r="E736" s="171" t="s">
        <v>3</v>
      </c>
      <c r="F736" s="172" t="s">
        <v>145</v>
      </c>
      <c r="H736" s="173">
        <v>233.94999999999996</v>
      </c>
      <c r="I736" s="174"/>
      <c r="L736" s="170"/>
      <c r="M736" s="175"/>
      <c r="N736" s="176"/>
      <c r="O736" s="176"/>
      <c r="P736" s="176"/>
      <c r="Q736" s="176"/>
      <c r="R736" s="176"/>
      <c r="S736" s="176"/>
      <c r="T736" s="177"/>
      <c r="AT736" s="171" t="s">
        <v>142</v>
      </c>
      <c r="AU736" s="171" t="s">
        <v>87</v>
      </c>
      <c r="AV736" s="13" t="s">
        <v>93</v>
      </c>
      <c r="AW736" s="13" t="s">
        <v>41</v>
      </c>
      <c r="AX736" s="13" t="s">
        <v>22</v>
      </c>
      <c r="AY736" s="171" t="s">
        <v>128</v>
      </c>
    </row>
    <row r="737" spans="2:65" s="1" customFormat="1" ht="16.5" customHeight="1">
      <c r="B737" s="139"/>
      <c r="C737" s="140" t="s">
        <v>379</v>
      </c>
      <c r="D737" s="140" t="s">
        <v>131</v>
      </c>
      <c r="E737" s="141" t="s">
        <v>337</v>
      </c>
      <c r="F737" s="142" t="s">
        <v>338</v>
      </c>
      <c r="G737" s="143" t="s">
        <v>250</v>
      </c>
      <c r="H737" s="144">
        <v>46.79</v>
      </c>
      <c r="I737" s="145"/>
      <c r="J737" s="146">
        <f>ROUND(I737*H737,2)</f>
        <v>0</v>
      </c>
      <c r="K737" s="142" t="s">
        <v>135</v>
      </c>
      <c r="L737" s="31"/>
      <c r="M737" s="147" t="s">
        <v>3</v>
      </c>
      <c r="N737" s="148" t="s">
        <v>50</v>
      </c>
      <c r="O737" s="50"/>
      <c r="P737" s="149">
        <f>O737*H737</f>
        <v>0</v>
      </c>
      <c r="Q737" s="149">
        <v>1.4999999999999999E-2</v>
      </c>
      <c r="R737" s="149">
        <f>Q737*H737</f>
        <v>0.70184999999999997</v>
      </c>
      <c r="S737" s="149">
        <v>0</v>
      </c>
      <c r="T737" s="150">
        <f>S737*H737</f>
        <v>0</v>
      </c>
      <c r="AR737" s="17" t="s">
        <v>168</v>
      </c>
      <c r="AT737" s="17" t="s">
        <v>131</v>
      </c>
      <c r="AU737" s="17" t="s">
        <v>87</v>
      </c>
      <c r="AY737" s="17" t="s">
        <v>128</v>
      </c>
      <c r="BE737" s="151">
        <f>IF(N737="základní",J737,0)</f>
        <v>0</v>
      </c>
      <c r="BF737" s="151">
        <f>IF(N737="snížená",J737,0)</f>
        <v>0</v>
      </c>
      <c r="BG737" s="151">
        <f>IF(N737="zákl. přenesená",J737,0)</f>
        <v>0</v>
      </c>
      <c r="BH737" s="151">
        <f>IF(N737="sníž. přenesená",J737,0)</f>
        <v>0</v>
      </c>
      <c r="BI737" s="151">
        <f>IF(N737="nulová",J737,0)</f>
        <v>0</v>
      </c>
      <c r="BJ737" s="17" t="s">
        <v>22</v>
      </c>
      <c r="BK737" s="151">
        <f>ROUND(I737*H737,2)</f>
        <v>0</v>
      </c>
      <c r="BL737" s="17" t="s">
        <v>168</v>
      </c>
      <c r="BM737" s="17" t="s">
        <v>760</v>
      </c>
    </row>
    <row r="738" spans="2:65" s="1" customFormat="1" ht="57.6">
      <c r="B738" s="31"/>
      <c r="D738" s="152" t="s">
        <v>137</v>
      </c>
      <c r="F738" s="153" t="s">
        <v>306</v>
      </c>
      <c r="I738" s="85"/>
      <c r="L738" s="31"/>
      <c r="M738" s="154"/>
      <c r="N738" s="50"/>
      <c r="O738" s="50"/>
      <c r="P738" s="50"/>
      <c r="Q738" s="50"/>
      <c r="R738" s="50"/>
      <c r="S738" s="50"/>
      <c r="T738" s="51"/>
      <c r="AT738" s="17" t="s">
        <v>137</v>
      </c>
      <c r="AU738" s="17" t="s">
        <v>87</v>
      </c>
    </row>
    <row r="739" spans="2:65" s="11" customFormat="1">
      <c r="B739" s="155"/>
      <c r="D739" s="152" t="s">
        <v>142</v>
      </c>
      <c r="E739" s="156" t="s">
        <v>3</v>
      </c>
      <c r="F739" s="157" t="s">
        <v>340</v>
      </c>
      <c r="H739" s="156" t="s">
        <v>3</v>
      </c>
      <c r="I739" s="158"/>
      <c r="L739" s="155"/>
      <c r="M739" s="159"/>
      <c r="N739" s="160"/>
      <c r="O739" s="160"/>
      <c r="P739" s="160"/>
      <c r="Q739" s="160"/>
      <c r="R739" s="160"/>
      <c r="S739" s="160"/>
      <c r="T739" s="161"/>
      <c r="AT739" s="156" t="s">
        <v>142</v>
      </c>
      <c r="AU739" s="156" t="s">
        <v>87</v>
      </c>
      <c r="AV739" s="11" t="s">
        <v>22</v>
      </c>
      <c r="AW739" s="11" t="s">
        <v>41</v>
      </c>
      <c r="AX739" s="11" t="s">
        <v>79</v>
      </c>
      <c r="AY739" s="156" t="s">
        <v>128</v>
      </c>
    </row>
    <row r="740" spans="2:65" s="11" customFormat="1">
      <c r="B740" s="155"/>
      <c r="D740" s="152" t="s">
        <v>142</v>
      </c>
      <c r="E740" s="156" t="s">
        <v>3</v>
      </c>
      <c r="F740" s="157" t="s">
        <v>341</v>
      </c>
      <c r="H740" s="156" t="s">
        <v>3</v>
      </c>
      <c r="I740" s="158"/>
      <c r="L740" s="155"/>
      <c r="M740" s="159"/>
      <c r="N740" s="160"/>
      <c r="O740" s="160"/>
      <c r="P740" s="160"/>
      <c r="Q740" s="160"/>
      <c r="R740" s="160"/>
      <c r="S740" s="160"/>
      <c r="T740" s="161"/>
      <c r="AT740" s="156" t="s">
        <v>142</v>
      </c>
      <c r="AU740" s="156" t="s">
        <v>87</v>
      </c>
      <c r="AV740" s="11" t="s">
        <v>22</v>
      </c>
      <c r="AW740" s="11" t="s">
        <v>41</v>
      </c>
      <c r="AX740" s="11" t="s">
        <v>79</v>
      </c>
      <c r="AY740" s="156" t="s">
        <v>128</v>
      </c>
    </row>
    <row r="741" spans="2:65" s="12" customFormat="1">
      <c r="B741" s="162"/>
      <c r="D741" s="152" t="s">
        <v>142</v>
      </c>
      <c r="E741" s="163" t="s">
        <v>3</v>
      </c>
      <c r="F741" s="164" t="s">
        <v>761</v>
      </c>
      <c r="H741" s="165">
        <v>46.79</v>
      </c>
      <c r="I741" s="166"/>
      <c r="L741" s="162"/>
      <c r="M741" s="167"/>
      <c r="N741" s="168"/>
      <c r="O741" s="168"/>
      <c r="P741" s="168"/>
      <c r="Q741" s="168"/>
      <c r="R741" s="168"/>
      <c r="S741" s="168"/>
      <c r="T741" s="169"/>
      <c r="AT741" s="163" t="s">
        <v>142</v>
      </c>
      <c r="AU741" s="163" t="s">
        <v>87</v>
      </c>
      <c r="AV741" s="12" t="s">
        <v>87</v>
      </c>
      <c r="AW741" s="12" t="s">
        <v>41</v>
      </c>
      <c r="AX741" s="12" t="s">
        <v>79</v>
      </c>
      <c r="AY741" s="163" t="s">
        <v>128</v>
      </c>
    </row>
    <row r="742" spans="2:65" s="13" customFormat="1">
      <c r="B742" s="170"/>
      <c r="D742" s="152" t="s">
        <v>142</v>
      </c>
      <c r="E742" s="171" t="s">
        <v>3</v>
      </c>
      <c r="F742" s="172" t="s">
        <v>145</v>
      </c>
      <c r="H742" s="173">
        <v>46.79</v>
      </c>
      <c r="I742" s="174"/>
      <c r="L742" s="170"/>
      <c r="M742" s="175"/>
      <c r="N742" s="176"/>
      <c r="O742" s="176"/>
      <c r="P742" s="176"/>
      <c r="Q742" s="176"/>
      <c r="R742" s="176"/>
      <c r="S742" s="176"/>
      <c r="T742" s="177"/>
      <c r="AT742" s="171" t="s">
        <v>142</v>
      </c>
      <c r="AU742" s="171" t="s">
        <v>87</v>
      </c>
      <c r="AV742" s="13" t="s">
        <v>93</v>
      </c>
      <c r="AW742" s="13" t="s">
        <v>41</v>
      </c>
      <c r="AX742" s="13" t="s">
        <v>22</v>
      </c>
      <c r="AY742" s="171" t="s">
        <v>128</v>
      </c>
    </row>
    <row r="743" spans="2:65" s="1" customFormat="1" ht="16.5" customHeight="1">
      <c r="B743" s="139"/>
      <c r="C743" s="140" t="s">
        <v>351</v>
      </c>
      <c r="D743" s="140" t="s">
        <v>131</v>
      </c>
      <c r="E743" s="141" t="s">
        <v>344</v>
      </c>
      <c r="F743" s="142" t="s">
        <v>345</v>
      </c>
      <c r="G743" s="143" t="s">
        <v>250</v>
      </c>
      <c r="H743" s="144">
        <v>233.95</v>
      </c>
      <c r="I743" s="145"/>
      <c r="J743" s="146">
        <f>ROUND(I743*H743,2)</f>
        <v>0</v>
      </c>
      <c r="K743" s="142" t="s">
        <v>135</v>
      </c>
      <c r="L743" s="31"/>
      <c r="M743" s="147" t="s">
        <v>3</v>
      </c>
      <c r="N743" s="148" t="s">
        <v>50</v>
      </c>
      <c r="O743" s="50"/>
      <c r="P743" s="149">
        <f>O743*H743</f>
        <v>0</v>
      </c>
      <c r="Q743" s="149">
        <v>2.9999999999999997E-4</v>
      </c>
      <c r="R743" s="149">
        <f>Q743*H743</f>
        <v>7.0184999999999984E-2</v>
      </c>
      <c r="S743" s="149">
        <v>0</v>
      </c>
      <c r="T743" s="150">
        <f>S743*H743</f>
        <v>0</v>
      </c>
      <c r="AR743" s="17" t="s">
        <v>168</v>
      </c>
      <c r="AT743" s="17" t="s">
        <v>131</v>
      </c>
      <c r="AU743" s="17" t="s">
        <v>87</v>
      </c>
      <c r="AY743" s="17" t="s">
        <v>128</v>
      </c>
      <c r="BE743" s="151">
        <f>IF(N743="základní",J743,0)</f>
        <v>0</v>
      </c>
      <c r="BF743" s="151">
        <f>IF(N743="snížená",J743,0)</f>
        <v>0</v>
      </c>
      <c r="BG743" s="151">
        <f>IF(N743="zákl. přenesená",J743,0)</f>
        <v>0</v>
      </c>
      <c r="BH743" s="151">
        <f>IF(N743="sníž. přenesená",J743,0)</f>
        <v>0</v>
      </c>
      <c r="BI743" s="151">
        <f>IF(N743="nulová",J743,0)</f>
        <v>0</v>
      </c>
      <c r="BJ743" s="17" t="s">
        <v>22</v>
      </c>
      <c r="BK743" s="151">
        <f>ROUND(I743*H743,2)</f>
        <v>0</v>
      </c>
      <c r="BL743" s="17" t="s">
        <v>168</v>
      </c>
      <c r="BM743" s="17" t="s">
        <v>762</v>
      </c>
    </row>
    <row r="744" spans="2:65" s="11" customFormat="1">
      <c r="B744" s="155"/>
      <c r="D744" s="152" t="s">
        <v>142</v>
      </c>
      <c r="E744" s="156" t="s">
        <v>3</v>
      </c>
      <c r="F744" s="157" t="s">
        <v>642</v>
      </c>
      <c r="H744" s="156" t="s">
        <v>3</v>
      </c>
      <c r="I744" s="158"/>
      <c r="L744" s="155"/>
      <c r="M744" s="159"/>
      <c r="N744" s="160"/>
      <c r="O744" s="160"/>
      <c r="P744" s="160"/>
      <c r="Q744" s="160"/>
      <c r="R744" s="160"/>
      <c r="S744" s="160"/>
      <c r="T744" s="161"/>
      <c r="AT744" s="156" t="s">
        <v>142</v>
      </c>
      <c r="AU744" s="156" t="s">
        <v>87</v>
      </c>
      <c r="AV744" s="11" t="s">
        <v>22</v>
      </c>
      <c r="AW744" s="11" t="s">
        <v>41</v>
      </c>
      <c r="AX744" s="11" t="s">
        <v>79</v>
      </c>
      <c r="AY744" s="156" t="s">
        <v>128</v>
      </c>
    </row>
    <row r="745" spans="2:65" s="11" customFormat="1">
      <c r="B745" s="155"/>
      <c r="D745" s="152" t="s">
        <v>142</v>
      </c>
      <c r="E745" s="156" t="s">
        <v>3</v>
      </c>
      <c r="F745" s="157" t="s">
        <v>643</v>
      </c>
      <c r="H745" s="156" t="s">
        <v>3</v>
      </c>
      <c r="I745" s="158"/>
      <c r="L745" s="155"/>
      <c r="M745" s="159"/>
      <c r="N745" s="160"/>
      <c r="O745" s="160"/>
      <c r="P745" s="160"/>
      <c r="Q745" s="160"/>
      <c r="R745" s="160"/>
      <c r="S745" s="160"/>
      <c r="T745" s="161"/>
      <c r="AT745" s="156" t="s">
        <v>142</v>
      </c>
      <c r="AU745" s="156" t="s">
        <v>87</v>
      </c>
      <c r="AV745" s="11" t="s">
        <v>22</v>
      </c>
      <c r="AW745" s="11" t="s">
        <v>41</v>
      </c>
      <c r="AX745" s="11" t="s">
        <v>79</v>
      </c>
      <c r="AY745" s="156" t="s">
        <v>128</v>
      </c>
    </row>
    <row r="746" spans="2:65" s="12" customFormat="1">
      <c r="B746" s="162"/>
      <c r="D746" s="152" t="s">
        <v>142</v>
      </c>
      <c r="E746" s="163" t="s">
        <v>3</v>
      </c>
      <c r="F746" s="164" t="s">
        <v>730</v>
      </c>
      <c r="H746" s="165">
        <v>18.2</v>
      </c>
      <c r="I746" s="166"/>
      <c r="L746" s="162"/>
      <c r="M746" s="167"/>
      <c r="N746" s="168"/>
      <c r="O746" s="168"/>
      <c r="P746" s="168"/>
      <c r="Q746" s="168"/>
      <c r="R746" s="168"/>
      <c r="S746" s="168"/>
      <c r="T746" s="169"/>
      <c r="AT746" s="163" t="s">
        <v>142</v>
      </c>
      <c r="AU746" s="163" t="s">
        <v>87</v>
      </c>
      <c r="AV746" s="12" t="s">
        <v>87</v>
      </c>
      <c r="AW746" s="12" t="s">
        <v>41</v>
      </c>
      <c r="AX746" s="12" t="s">
        <v>79</v>
      </c>
      <c r="AY746" s="163" t="s">
        <v>128</v>
      </c>
    </row>
    <row r="747" spans="2:65" s="11" customFormat="1">
      <c r="B747" s="155"/>
      <c r="D747" s="152" t="s">
        <v>142</v>
      </c>
      <c r="E747" s="156" t="s">
        <v>3</v>
      </c>
      <c r="F747" s="157" t="s">
        <v>645</v>
      </c>
      <c r="H747" s="156" t="s">
        <v>3</v>
      </c>
      <c r="I747" s="158"/>
      <c r="L747" s="155"/>
      <c r="M747" s="159"/>
      <c r="N747" s="160"/>
      <c r="O747" s="160"/>
      <c r="P747" s="160"/>
      <c r="Q747" s="160"/>
      <c r="R747" s="160"/>
      <c r="S747" s="160"/>
      <c r="T747" s="161"/>
      <c r="AT747" s="156" t="s">
        <v>142</v>
      </c>
      <c r="AU747" s="156" t="s">
        <v>87</v>
      </c>
      <c r="AV747" s="11" t="s">
        <v>22</v>
      </c>
      <c r="AW747" s="11" t="s">
        <v>41</v>
      </c>
      <c r="AX747" s="11" t="s">
        <v>79</v>
      </c>
      <c r="AY747" s="156" t="s">
        <v>128</v>
      </c>
    </row>
    <row r="748" spans="2:65" s="12" customFormat="1">
      <c r="B748" s="162"/>
      <c r="D748" s="152" t="s">
        <v>142</v>
      </c>
      <c r="E748" s="163" t="s">
        <v>3</v>
      </c>
      <c r="F748" s="164" t="s">
        <v>731</v>
      </c>
      <c r="H748" s="165">
        <v>11</v>
      </c>
      <c r="I748" s="166"/>
      <c r="L748" s="162"/>
      <c r="M748" s="167"/>
      <c r="N748" s="168"/>
      <c r="O748" s="168"/>
      <c r="P748" s="168"/>
      <c r="Q748" s="168"/>
      <c r="R748" s="168"/>
      <c r="S748" s="168"/>
      <c r="T748" s="169"/>
      <c r="AT748" s="163" t="s">
        <v>142</v>
      </c>
      <c r="AU748" s="163" t="s">
        <v>87</v>
      </c>
      <c r="AV748" s="12" t="s">
        <v>87</v>
      </c>
      <c r="AW748" s="12" t="s">
        <v>41</v>
      </c>
      <c r="AX748" s="12" t="s">
        <v>79</v>
      </c>
      <c r="AY748" s="163" t="s">
        <v>128</v>
      </c>
    </row>
    <row r="749" spans="2:65" s="11" customFormat="1">
      <c r="B749" s="155"/>
      <c r="D749" s="152" t="s">
        <v>142</v>
      </c>
      <c r="E749" s="156" t="s">
        <v>3</v>
      </c>
      <c r="F749" s="157" t="s">
        <v>647</v>
      </c>
      <c r="H749" s="156" t="s">
        <v>3</v>
      </c>
      <c r="I749" s="158"/>
      <c r="L749" s="155"/>
      <c r="M749" s="159"/>
      <c r="N749" s="160"/>
      <c r="O749" s="160"/>
      <c r="P749" s="160"/>
      <c r="Q749" s="160"/>
      <c r="R749" s="160"/>
      <c r="S749" s="160"/>
      <c r="T749" s="161"/>
      <c r="AT749" s="156" t="s">
        <v>142</v>
      </c>
      <c r="AU749" s="156" t="s">
        <v>87</v>
      </c>
      <c r="AV749" s="11" t="s">
        <v>22</v>
      </c>
      <c r="AW749" s="11" t="s">
        <v>41</v>
      </c>
      <c r="AX749" s="11" t="s">
        <v>79</v>
      </c>
      <c r="AY749" s="156" t="s">
        <v>128</v>
      </c>
    </row>
    <row r="750" spans="2:65" s="12" customFormat="1">
      <c r="B750" s="162"/>
      <c r="D750" s="152" t="s">
        <v>142</v>
      </c>
      <c r="E750" s="163" t="s">
        <v>3</v>
      </c>
      <c r="F750" s="164" t="s">
        <v>732</v>
      </c>
      <c r="H750" s="165">
        <v>8.9499999999999993</v>
      </c>
      <c r="I750" s="166"/>
      <c r="L750" s="162"/>
      <c r="M750" s="167"/>
      <c r="N750" s="168"/>
      <c r="O750" s="168"/>
      <c r="P750" s="168"/>
      <c r="Q750" s="168"/>
      <c r="R750" s="168"/>
      <c r="S750" s="168"/>
      <c r="T750" s="169"/>
      <c r="AT750" s="163" t="s">
        <v>142</v>
      </c>
      <c r="AU750" s="163" t="s">
        <v>87</v>
      </c>
      <c r="AV750" s="12" t="s">
        <v>87</v>
      </c>
      <c r="AW750" s="12" t="s">
        <v>41</v>
      </c>
      <c r="AX750" s="12" t="s">
        <v>79</v>
      </c>
      <c r="AY750" s="163" t="s">
        <v>128</v>
      </c>
    </row>
    <row r="751" spans="2:65" s="11" customFormat="1">
      <c r="B751" s="155"/>
      <c r="D751" s="152" t="s">
        <v>142</v>
      </c>
      <c r="E751" s="156" t="s">
        <v>3</v>
      </c>
      <c r="F751" s="157" t="s">
        <v>684</v>
      </c>
      <c r="H751" s="156" t="s">
        <v>3</v>
      </c>
      <c r="I751" s="158"/>
      <c r="L751" s="155"/>
      <c r="M751" s="159"/>
      <c r="N751" s="160"/>
      <c r="O751" s="160"/>
      <c r="P751" s="160"/>
      <c r="Q751" s="160"/>
      <c r="R751" s="160"/>
      <c r="S751" s="160"/>
      <c r="T751" s="161"/>
      <c r="AT751" s="156" t="s">
        <v>142</v>
      </c>
      <c r="AU751" s="156" t="s">
        <v>87</v>
      </c>
      <c r="AV751" s="11" t="s">
        <v>22</v>
      </c>
      <c r="AW751" s="11" t="s">
        <v>41</v>
      </c>
      <c r="AX751" s="11" t="s">
        <v>79</v>
      </c>
      <c r="AY751" s="156" t="s">
        <v>128</v>
      </c>
    </row>
    <row r="752" spans="2:65" s="12" customFormat="1">
      <c r="B752" s="162"/>
      <c r="D752" s="152" t="s">
        <v>142</v>
      </c>
      <c r="E752" s="163" t="s">
        <v>3</v>
      </c>
      <c r="F752" s="164" t="s">
        <v>733</v>
      </c>
      <c r="H752" s="165">
        <v>14.3</v>
      </c>
      <c r="I752" s="166"/>
      <c r="L752" s="162"/>
      <c r="M752" s="167"/>
      <c r="N752" s="168"/>
      <c r="O752" s="168"/>
      <c r="P752" s="168"/>
      <c r="Q752" s="168"/>
      <c r="R752" s="168"/>
      <c r="S752" s="168"/>
      <c r="T752" s="169"/>
      <c r="AT752" s="163" t="s">
        <v>142</v>
      </c>
      <c r="AU752" s="163" t="s">
        <v>87</v>
      </c>
      <c r="AV752" s="12" t="s">
        <v>87</v>
      </c>
      <c r="AW752" s="12" t="s">
        <v>41</v>
      </c>
      <c r="AX752" s="12" t="s">
        <v>79</v>
      </c>
      <c r="AY752" s="163" t="s">
        <v>128</v>
      </c>
    </row>
    <row r="753" spans="2:51" s="11" customFormat="1">
      <c r="B753" s="155"/>
      <c r="D753" s="152" t="s">
        <v>142</v>
      </c>
      <c r="E753" s="156" t="s">
        <v>3</v>
      </c>
      <c r="F753" s="157" t="s">
        <v>648</v>
      </c>
      <c r="H753" s="156" t="s">
        <v>3</v>
      </c>
      <c r="I753" s="158"/>
      <c r="L753" s="155"/>
      <c r="M753" s="159"/>
      <c r="N753" s="160"/>
      <c r="O753" s="160"/>
      <c r="P753" s="160"/>
      <c r="Q753" s="160"/>
      <c r="R753" s="160"/>
      <c r="S753" s="160"/>
      <c r="T753" s="161"/>
      <c r="AT753" s="156" t="s">
        <v>142</v>
      </c>
      <c r="AU753" s="156" t="s">
        <v>87</v>
      </c>
      <c r="AV753" s="11" t="s">
        <v>22</v>
      </c>
      <c r="AW753" s="11" t="s">
        <v>41</v>
      </c>
      <c r="AX753" s="11" t="s">
        <v>79</v>
      </c>
      <c r="AY753" s="156" t="s">
        <v>128</v>
      </c>
    </row>
    <row r="754" spans="2:51" s="12" customFormat="1">
      <c r="B754" s="162"/>
      <c r="D754" s="152" t="s">
        <v>142</v>
      </c>
      <c r="E754" s="163" t="s">
        <v>3</v>
      </c>
      <c r="F754" s="164" t="s">
        <v>734</v>
      </c>
      <c r="H754" s="165">
        <v>15.1</v>
      </c>
      <c r="I754" s="166"/>
      <c r="L754" s="162"/>
      <c r="M754" s="167"/>
      <c r="N754" s="168"/>
      <c r="O754" s="168"/>
      <c r="P754" s="168"/>
      <c r="Q754" s="168"/>
      <c r="R754" s="168"/>
      <c r="S754" s="168"/>
      <c r="T754" s="169"/>
      <c r="AT754" s="163" t="s">
        <v>142</v>
      </c>
      <c r="AU754" s="163" t="s">
        <v>87</v>
      </c>
      <c r="AV754" s="12" t="s">
        <v>87</v>
      </c>
      <c r="AW754" s="12" t="s">
        <v>41</v>
      </c>
      <c r="AX754" s="12" t="s">
        <v>79</v>
      </c>
      <c r="AY754" s="163" t="s">
        <v>128</v>
      </c>
    </row>
    <row r="755" spans="2:51" s="11" customFormat="1">
      <c r="B755" s="155"/>
      <c r="D755" s="152" t="s">
        <v>142</v>
      </c>
      <c r="E755" s="156" t="s">
        <v>3</v>
      </c>
      <c r="F755" s="157" t="s">
        <v>649</v>
      </c>
      <c r="H755" s="156" t="s">
        <v>3</v>
      </c>
      <c r="I755" s="158"/>
      <c r="L755" s="155"/>
      <c r="M755" s="159"/>
      <c r="N755" s="160"/>
      <c r="O755" s="160"/>
      <c r="P755" s="160"/>
      <c r="Q755" s="160"/>
      <c r="R755" s="160"/>
      <c r="S755" s="160"/>
      <c r="T755" s="161"/>
      <c r="AT755" s="156" t="s">
        <v>142</v>
      </c>
      <c r="AU755" s="156" t="s">
        <v>87</v>
      </c>
      <c r="AV755" s="11" t="s">
        <v>22</v>
      </c>
      <c r="AW755" s="11" t="s">
        <v>41</v>
      </c>
      <c r="AX755" s="11" t="s">
        <v>79</v>
      </c>
      <c r="AY755" s="156" t="s">
        <v>128</v>
      </c>
    </row>
    <row r="756" spans="2:51" s="12" customFormat="1">
      <c r="B756" s="162"/>
      <c r="D756" s="152" t="s">
        <v>142</v>
      </c>
      <c r="E756" s="163" t="s">
        <v>3</v>
      </c>
      <c r="F756" s="164" t="s">
        <v>735</v>
      </c>
      <c r="H756" s="165">
        <v>15.6</v>
      </c>
      <c r="I756" s="166"/>
      <c r="L756" s="162"/>
      <c r="M756" s="167"/>
      <c r="N756" s="168"/>
      <c r="O756" s="168"/>
      <c r="P756" s="168"/>
      <c r="Q756" s="168"/>
      <c r="R756" s="168"/>
      <c r="S756" s="168"/>
      <c r="T756" s="169"/>
      <c r="AT756" s="163" t="s">
        <v>142</v>
      </c>
      <c r="AU756" s="163" t="s">
        <v>87</v>
      </c>
      <c r="AV756" s="12" t="s">
        <v>87</v>
      </c>
      <c r="AW756" s="12" t="s">
        <v>41</v>
      </c>
      <c r="AX756" s="12" t="s">
        <v>79</v>
      </c>
      <c r="AY756" s="163" t="s">
        <v>128</v>
      </c>
    </row>
    <row r="757" spans="2:51" s="11" customFormat="1">
      <c r="B757" s="155"/>
      <c r="D757" s="152" t="s">
        <v>142</v>
      </c>
      <c r="E757" s="156" t="s">
        <v>3</v>
      </c>
      <c r="F757" s="157" t="s">
        <v>650</v>
      </c>
      <c r="H757" s="156" t="s">
        <v>3</v>
      </c>
      <c r="I757" s="158"/>
      <c r="L757" s="155"/>
      <c r="M757" s="159"/>
      <c r="N757" s="160"/>
      <c r="O757" s="160"/>
      <c r="P757" s="160"/>
      <c r="Q757" s="160"/>
      <c r="R757" s="160"/>
      <c r="S757" s="160"/>
      <c r="T757" s="161"/>
      <c r="AT757" s="156" t="s">
        <v>142</v>
      </c>
      <c r="AU757" s="156" t="s">
        <v>87</v>
      </c>
      <c r="AV757" s="11" t="s">
        <v>22</v>
      </c>
      <c r="AW757" s="11" t="s">
        <v>41</v>
      </c>
      <c r="AX757" s="11" t="s">
        <v>79</v>
      </c>
      <c r="AY757" s="156" t="s">
        <v>128</v>
      </c>
    </row>
    <row r="758" spans="2:51" s="12" customFormat="1">
      <c r="B758" s="162"/>
      <c r="D758" s="152" t="s">
        <v>142</v>
      </c>
      <c r="E758" s="163" t="s">
        <v>3</v>
      </c>
      <c r="F758" s="164" t="s">
        <v>736</v>
      </c>
      <c r="H758" s="165">
        <v>14.2</v>
      </c>
      <c r="I758" s="166"/>
      <c r="L758" s="162"/>
      <c r="M758" s="167"/>
      <c r="N758" s="168"/>
      <c r="O758" s="168"/>
      <c r="P758" s="168"/>
      <c r="Q758" s="168"/>
      <c r="R758" s="168"/>
      <c r="S758" s="168"/>
      <c r="T758" s="169"/>
      <c r="AT758" s="163" t="s">
        <v>142</v>
      </c>
      <c r="AU758" s="163" t="s">
        <v>87</v>
      </c>
      <c r="AV758" s="12" t="s">
        <v>87</v>
      </c>
      <c r="AW758" s="12" t="s">
        <v>41</v>
      </c>
      <c r="AX758" s="12" t="s">
        <v>79</v>
      </c>
      <c r="AY758" s="163" t="s">
        <v>128</v>
      </c>
    </row>
    <row r="759" spans="2:51" s="11" customFormat="1">
      <c r="B759" s="155"/>
      <c r="D759" s="152" t="s">
        <v>142</v>
      </c>
      <c r="E759" s="156" t="s">
        <v>3</v>
      </c>
      <c r="F759" s="157" t="s">
        <v>651</v>
      </c>
      <c r="H759" s="156" t="s">
        <v>3</v>
      </c>
      <c r="I759" s="158"/>
      <c r="L759" s="155"/>
      <c r="M759" s="159"/>
      <c r="N759" s="160"/>
      <c r="O759" s="160"/>
      <c r="P759" s="160"/>
      <c r="Q759" s="160"/>
      <c r="R759" s="160"/>
      <c r="S759" s="160"/>
      <c r="T759" s="161"/>
      <c r="AT759" s="156" t="s">
        <v>142</v>
      </c>
      <c r="AU759" s="156" t="s">
        <v>87</v>
      </c>
      <c r="AV759" s="11" t="s">
        <v>22</v>
      </c>
      <c r="AW759" s="11" t="s">
        <v>41</v>
      </c>
      <c r="AX759" s="11" t="s">
        <v>79</v>
      </c>
      <c r="AY759" s="156" t="s">
        <v>128</v>
      </c>
    </row>
    <row r="760" spans="2:51" s="12" customFormat="1">
      <c r="B760" s="162"/>
      <c r="D760" s="152" t="s">
        <v>142</v>
      </c>
      <c r="E760" s="163" t="s">
        <v>3</v>
      </c>
      <c r="F760" s="164" t="s">
        <v>737</v>
      </c>
      <c r="H760" s="165">
        <v>16.600000000000001</v>
      </c>
      <c r="I760" s="166"/>
      <c r="L760" s="162"/>
      <c r="M760" s="167"/>
      <c r="N760" s="168"/>
      <c r="O760" s="168"/>
      <c r="P760" s="168"/>
      <c r="Q760" s="168"/>
      <c r="R760" s="168"/>
      <c r="S760" s="168"/>
      <c r="T760" s="169"/>
      <c r="AT760" s="163" t="s">
        <v>142</v>
      </c>
      <c r="AU760" s="163" t="s">
        <v>87</v>
      </c>
      <c r="AV760" s="12" t="s">
        <v>87</v>
      </c>
      <c r="AW760" s="12" t="s">
        <v>41</v>
      </c>
      <c r="AX760" s="12" t="s">
        <v>79</v>
      </c>
      <c r="AY760" s="163" t="s">
        <v>128</v>
      </c>
    </row>
    <row r="761" spans="2:51" s="11" customFormat="1">
      <c r="B761" s="155"/>
      <c r="D761" s="152" t="s">
        <v>142</v>
      </c>
      <c r="E761" s="156" t="s">
        <v>3</v>
      </c>
      <c r="F761" s="157" t="s">
        <v>652</v>
      </c>
      <c r="H761" s="156" t="s">
        <v>3</v>
      </c>
      <c r="I761" s="158"/>
      <c r="L761" s="155"/>
      <c r="M761" s="159"/>
      <c r="N761" s="160"/>
      <c r="O761" s="160"/>
      <c r="P761" s="160"/>
      <c r="Q761" s="160"/>
      <c r="R761" s="160"/>
      <c r="S761" s="160"/>
      <c r="T761" s="161"/>
      <c r="AT761" s="156" t="s">
        <v>142</v>
      </c>
      <c r="AU761" s="156" t="s">
        <v>87</v>
      </c>
      <c r="AV761" s="11" t="s">
        <v>22</v>
      </c>
      <c r="AW761" s="11" t="s">
        <v>41</v>
      </c>
      <c r="AX761" s="11" t="s">
        <v>79</v>
      </c>
      <c r="AY761" s="156" t="s">
        <v>128</v>
      </c>
    </row>
    <row r="762" spans="2:51" s="12" customFormat="1">
      <c r="B762" s="162"/>
      <c r="D762" s="152" t="s">
        <v>142</v>
      </c>
      <c r="E762" s="163" t="s">
        <v>3</v>
      </c>
      <c r="F762" s="164" t="s">
        <v>462</v>
      </c>
      <c r="H762" s="165">
        <v>15.2</v>
      </c>
      <c r="I762" s="166"/>
      <c r="L762" s="162"/>
      <c r="M762" s="167"/>
      <c r="N762" s="168"/>
      <c r="O762" s="168"/>
      <c r="P762" s="168"/>
      <c r="Q762" s="168"/>
      <c r="R762" s="168"/>
      <c r="S762" s="168"/>
      <c r="T762" s="169"/>
      <c r="AT762" s="163" t="s">
        <v>142</v>
      </c>
      <c r="AU762" s="163" t="s">
        <v>87</v>
      </c>
      <c r="AV762" s="12" t="s">
        <v>87</v>
      </c>
      <c r="AW762" s="12" t="s">
        <v>41</v>
      </c>
      <c r="AX762" s="12" t="s">
        <v>79</v>
      </c>
      <c r="AY762" s="163" t="s">
        <v>128</v>
      </c>
    </row>
    <row r="763" spans="2:51" s="11" customFormat="1">
      <c r="B763" s="155"/>
      <c r="D763" s="152" t="s">
        <v>142</v>
      </c>
      <c r="E763" s="156" t="s">
        <v>3</v>
      </c>
      <c r="F763" s="157" t="s">
        <v>653</v>
      </c>
      <c r="H763" s="156" t="s">
        <v>3</v>
      </c>
      <c r="I763" s="158"/>
      <c r="L763" s="155"/>
      <c r="M763" s="159"/>
      <c r="N763" s="160"/>
      <c r="O763" s="160"/>
      <c r="P763" s="160"/>
      <c r="Q763" s="160"/>
      <c r="R763" s="160"/>
      <c r="S763" s="160"/>
      <c r="T763" s="161"/>
      <c r="AT763" s="156" t="s">
        <v>142</v>
      </c>
      <c r="AU763" s="156" t="s">
        <v>87</v>
      </c>
      <c r="AV763" s="11" t="s">
        <v>22</v>
      </c>
      <c r="AW763" s="11" t="s">
        <v>41</v>
      </c>
      <c r="AX763" s="11" t="s">
        <v>79</v>
      </c>
      <c r="AY763" s="156" t="s">
        <v>128</v>
      </c>
    </row>
    <row r="764" spans="2:51" s="12" customFormat="1">
      <c r="B764" s="162"/>
      <c r="D764" s="152" t="s">
        <v>142</v>
      </c>
      <c r="E764" s="163" t="s">
        <v>3</v>
      </c>
      <c r="F764" s="164" t="s">
        <v>738</v>
      </c>
      <c r="H764" s="165">
        <v>16.899999999999999</v>
      </c>
      <c r="I764" s="166"/>
      <c r="L764" s="162"/>
      <c r="M764" s="167"/>
      <c r="N764" s="168"/>
      <c r="O764" s="168"/>
      <c r="P764" s="168"/>
      <c r="Q764" s="168"/>
      <c r="R764" s="168"/>
      <c r="S764" s="168"/>
      <c r="T764" s="169"/>
      <c r="AT764" s="163" t="s">
        <v>142</v>
      </c>
      <c r="AU764" s="163" t="s">
        <v>87</v>
      </c>
      <c r="AV764" s="12" t="s">
        <v>87</v>
      </c>
      <c r="AW764" s="12" t="s">
        <v>41</v>
      </c>
      <c r="AX764" s="12" t="s">
        <v>79</v>
      </c>
      <c r="AY764" s="163" t="s">
        <v>128</v>
      </c>
    </row>
    <row r="765" spans="2:51" s="11" customFormat="1">
      <c r="B765" s="155"/>
      <c r="D765" s="152" t="s">
        <v>142</v>
      </c>
      <c r="E765" s="156" t="s">
        <v>3</v>
      </c>
      <c r="F765" s="157" t="s">
        <v>654</v>
      </c>
      <c r="H765" s="156" t="s">
        <v>3</v>
      </c>
      <c r="I765" s="158"/>
      <c r="L765" s="155"/>
      <c r="M765" s="159"/>
      <c r="N765" s="160"/>
      <c r="O765" s="160"/>
      <c r="P765" s="160"/>
      <c r="Q765" s="160"/>
      <c r="R765" s="160"/>
      <c r="S765" s="160"/>
      <c r="T765" s="161"/>
      <c r="AT765" s="156" t="s">
        <v>142</v>
      </c>
      <c r="AU765" s="156" t="s">
        <v>87</v>
      </c>
      <c r="AV765" s="11" t="s">
        <v>22</v>
      </c>
      <c r="AW765" s="11" t="s">
        <v>41</v>
      </c>
      <c r="AX765" s="11" t="s">
        <v>79</v>
      </c>
      <c r="AY765" s="156" t="s">
        <v>128</v>
      </c>
    </row>
    <row r="766" spans="2:51" s="12" customFormat="1">
      <c r="B766" s="162"/>
      <c r="D766" s="152" t="s">
        <v>142</v>
      </c>
      <c r="E766" s="163" t="s">
        <v>3</v>
      </c>
      <c r="F766" s="164" t="s">
        <v>735</v>
      </c>
      <c r="H766" s="165">
        <v>15.6</v>
      </c>
      <c r="I766" s="166"/>
      <c r="L766" s="162"/>
      <c r="M766" s="167"/>
      <c r="N766" s="168"/>
      <c r="O766" s="168"/>
      <c r="P766" s="168"/>
      <c r="Q766" s="168"/>
      <c r="R766" s="168"/>
      <c r="S766" s="168"/>
      <c r="T766" s="169"/>
      <c r="AT766" s="163" t="s">
        <v>142</v>
      </c>
      <c r="AU766" s="163" t="s">
        <v>87</v>
      </c>
      <c r="AV766" s="12" t="s">
        <v>87</v>
      </c>
      <c r="AW766" s="12" t="s">
        <v>41</v>
      </c>
      <c r="AX766" s="12" t="s">
        <v>79</v>
      </c>
      <c r="AY766" s="163" t="s">
        <v>128</v>
      </c>
    </row>
    <row r="767" spans="2:51" s="11" customFormat="1">
      <c r="B767" s="155"/>
      <c r="D767" s="152" t="s">
        <v>142</v>
      </c>
      <c r="E767" s="156" t="s">
        <v>3</v>
      </c>
      <c r="F767" s="157" t="s">
        <v>655</v>
      </c>
      <c r="H767" s="156" t="s">
        <v>3</v>
      </c>
      <c r="I767" s="158"/>
      <c r="L767" s="155"/>
      <c r="M767" s="159"/>
      <c r="N767" s="160"/>
      <c r="O767" s="160"/>
      <c r="P767" s="160"/>
      <c r="Q767" s="160"/>
      <c r="R767" s="160"/>
      <c r="S767" s="160"/>
      <c r="T767" s="161"/>
      <c r="AT767" s="156" t="s">
        <v>142</v>
      </c>
      <c r="AU767" s="156" t="s">
        <v>87</v>
      </c>
      <c r="AV767" s="11" t="s">
        <v>22</v>
      </c>
      <c r="AW767" s="11" t="s">
        <v>41</v>
      </c>
      <c r="AX767" s="11" t="s">
        <v>79</v>
      </c>
      <c r="AY767" s="156" t="s">
        <v>128</v>
      </c>
    </row>
    <row r="768" spans="2:51" s="12" customFormat="1">
      <c r="B768" s="162"/>
      <c r="D768" s="152" t="s">
        <v>142</v>
      </c>
      <c r="E768" s="163" t="s">
        <v>3</v>
      </c>
      <c r="F768" s="164" t="s">
        <v>739</v>
      </c>
      <c r="H768" s="165">
        <v>53.7</v>
      </c>
      <c r="I768" s="166"/>
      <c r="L768" s="162"/>
      <c r="M768" s="167"/>
      <c r="N768" s="168"/>
      <c r="O768" s="168"/>
      <c r="P768" s="168"/>
      <c r="Q768" s="168"/>
      <c r="R768" s="168"/>
      <c r="S768" s="168"/>
      <c r="T768" s="169"/>
      <c r="AT768" s="163" t="s">
        <v>142</v>
      </c>
      <c r="AU768" s="163" t="s">
        <v>87</v>
      </c>
      <c r="AV768" s="12" t="s">
        <v>87</v>
      </c>
      <c r="AW768" s="12" t="s">
        <v>41</v>
      </c>
      <c r="AX768" s="12" t="s">
        <v>79</v>
      </c>
      <c r="AY768" s="163" t="s">
        <v>128</v>
      </c>
    </row>
    <row r="769" spans="2:65" s="11" customFormat="1">
      <c r="B769" s="155"/>
      <c r="D769" s="152" t="s">
        <v>142</v>
      </c>
      <c r="E769" s="156" t="s">
        <v>3</v>
      </c>
      <c r="F769" s="157" t="s">
        <v>657</v>
      </c>
      <c r="H769" s="156" t="s">
        <v>3</v>
      </c>
      <c r="I769" s="158"/>
      <c r="L769" s="155"/>
      <c r="M769" s="159"/>
      <c r="N769" s="160"/>
      <c r="O769" s="160"/>
      <c r="P769" s="160"/>
      <c r="Q769" s="160"/>
      <c r="R769" s="160"/>
      <c r="S769" s="160"/>
      <c r="T769" s="161"/>
      <c r="AT769" s="156" t="s">
        <v>142</v>
      </c>
      <c r="AU769" s="156" t="s">
        <v>87</v>
      </c>
      <c r="AV769" s="11" t="s">
        <v>22</v>
      </c>
      <c r="AW769" s="11" t="s">
        <v>41</v>
      </c>
      <c r="AX769" s="11" t="s">
        <v>79</v>
      </c>
      <c r="AY769" s="156" t="s">
        <v>128</v>
      </c>
    </row>
    <row r="770" spans="2:65" s="12" customFormat="1">
      <c r="B770" s="162"/>
      <c r="D770" s="152" t="s">
        <v>142</v>
      </c>
      <c r="E770" s="163" t="s">
        <v>3</v>
      </c>
      <c r="F770" s="164" t="s">
        <v>740</v>
      </c>
      <c r="H770" s="165">
        <v>15.9</v>
      </c>
      <c r="I770" s="166"/>
      <c r="L770" s="162"/>
      <c r="M770" s="167"/>
      <c r="N770" s="168"/>
      <c r="O770" s="168"/>
      <c r="P770" s="168"/>
      <c r="Q770" s="168"/>
      <c r="R770" s="168"/>
      <c r="S770" s="168"/>
      <c r="T770" s="169"/>
      <c r="AT770" s="163" t="s">
        <v>142</v>
      </c>
      <c r="AU770" s="163" t="s">
        <v>87</v>
      </c>
      <c r="AV770" s="12" t="s">
        <v>87</v>
      </c>
      <c r="AW770" s="12" t="s">
        <v>41</v>
      </c>
      <c r="AX770" s="12" t="s">
        <v>79</v>
      </c>
      <c r="AY770" s="163" t="s">
        <v>128</v>
      </c>
    </row>
    <row r="771" spans="2:65" s="11" customFormat="1">
      <c r="B771" s="155"/>
      <c r="D771" s="152" t="s">
        <v>142</v>
      </c>
      <c r="E771" s="156" t="s">
        <v>3</v>
      </c>
      <c r="F771" s="157" t="s">
        <v>690</v>
      </c>
      <c r="H771" s="156" t="s">
        <v>3</v>
      </c>
      <c r="I771" s="158"/>
      <c r="L771" s="155"/>
      <c r="M771" s="159"/>
      <c r="N771" s="160"/>
      <c r="O771" s="160"/>
      <c r="P771" s="160"/>
      <c r="Q771" s="160"/>
      <c r="R771" s="160"/>
      <c r="S771" s="160"/>
      <c r="T771" s="161"/>
      <c r="AT771" s="156" t="s">
        <v>142</v>
      </c>
      <c r="AU771" s="156" t="s">
        <v>87</v>
      </c>
      <c r="AV771" s="11" t="s">
        <v>22</v>
      </c>
      <c r="AW771" s="11" t="s">
        <v>41</v>
      </c>
      <c r="AX771" s="11" t="s">
        <v>79</v>
      </c>
      <c r="AY771" s="156" t="s">
        <v>128</v>
      </c>
    </row>
    <row r="772" spans="2:65" s="12" customFormat="1">
      <c r="B772" s="162"/>
      <c r="D772" s="152" t="s">
        <v>142</v>
      </c>
      <c r="E772" s="163" t="s">
        <v>3</v>
      </c>
      <c r="F772" s="164" t="s">
        <v>741</v>
      </c>
      <c r="H772" s="165">
        <v>2.7</v>
      </c>
      <c r="I772" s="166"/>
      <c r="L772" s="162"/>
      <c r="M772" s="167"/>
      <c r="N772" s="168"/>
      <c r="O772" s="168"/>
      <c r="P772" s="168"/>
      <c r="Q772" s="168"/>
      <c r="R772" s="168"/>
      <c r="S772" s="168"/>
      <c r="T772" s="169"/>
      <c r="AT772" s="163" t="s">
        <v>142</v>
      </c>
      <c r="AU772" s="163" t="s">
        <v>87</v>
      </c>
      <c r="AV772" s="12" t="s">
        <v>87</v>
      </c>
      <c r="AW772" s="12" t="s">
        <v>41</v>
      </c>
      <c r="AX772" s="12" t="s">
        <v>79</v>
      </c>
      <c r="AY772" s="163" t="s">
        <v>128</v>
      </c>
    </row>
    <row r="773" spans="2:65" s="13" customFormat="1">
      <c r="B773" s="170"/>
      <c r="D773" s="152" t="s">
        <v>142</v>
      </c>
      <c r="E773" s="171" t="s">
        <v>3</v>
      </c>
      <c r="F773" s="172" t="s">
        <v>145</v>
      </c>
      <c r="H773" s="173">
        <v>233.94999999999996</v>
      </c>
      <c r="I773" s="174"/>
      <c r="L773" s="170"/>
      <c r="M773" s="175"/>
      <c r="N773" s="176"/>
      <c r="O773" s="176"/>
      <c r="P773" s="176"/>
      <c r="Q773" s="176"/>
      <c r="R773" s="176"/>
      <c r="S773" s="176"/>
      <c r="T773" s="177"/>
      <c r="AT773" s="171" t="s">
        <v>142</v>
      </c>
      <c r="AU773" s="171" t="s">
        <v>87</v>
      </c>
      <c r="AV773" s="13" t="s">
        <v>93</v>
      </c>
      <c r="AW773" s="13" t="s">
        <v>41</v>
      </c>
      <c r="AX773" s="13" t="s">
        <v>22</v>
      </c>
      <c r="AY773" s="171" t="s">
        <v>128</v>
      </c>
    </row>
    <row r="774" spans="2:65" s="1" customFormat="1" ht="16.5" customHeight="1">
      <c r="B774" s="139"/>
      <c r="C774" s="179" t="s">
        <v>399</v>
      </c>
      <c r="D774" s="179" t="s">
        <v>348</v>
      </c>
      <c r="E774" s="180" t="s">
        <v>592</v>
      </c>
      <c r="F774" s="181" t="s">
        <v>593</v>
      </c>
      <c r="G774" s="182" t="s">
        <v>250</v>
      </c>
      <c r="H774" s="183">
        <v>303.25400000000002</v>
      </c>
      <c r="I774" s="184"/>
      <c r="J774" s="185">
        <f>ROUND(I774*H774,2)</f>
        <v>0</v>
      </c>
      <c r="K774" s="181" t="s">
        <v>3</v>
      </c>
      <c r="L774" s="186"/>
      <c r="M774" s="187" t="s">
        <v>3</v>
      </c>
      <c r="N774" s="188" t="s">
        <v>50</v>
      </c>
      <c r="O774" s="50"/>
      <c r="P774" s="149">
        <f>O774*H774</f>
        <v>0</v>
      </c>
      <c r="Q774" s="149">
        <v>3.2000000000000002E-3</v>
      </c>
      <c r="R774" s="149">
        <f>Q774*H774</f>
        <v>0.97041280000000008</v>
      </c>
      <c r="S774" s="149">
        <v>0</v>
      </c>
      <c r="T774" s="150">
        <f>S774*H774</f>
        <v>0</v>
      </c>
      <c r="AR774" s="17" t="s">
        <v>351</v>
      </c>
      <c r="AT774" s="17" t="s">
        <v>348</v>
      </c>
      <c r="AU774" s="17" t="s">
        <v>87</v>
      </c>
      <c r="AY774" s="17" t="s">
        <v>128</v>
      </c>
      <c r="BE774" s="151">
        <f>IF(N774="základní",J774,0)</f>
        <v>0</v>
      </c>
      <c r="BF774" s="151">
        <f>IF(N774="snížená",J774,0)</f>
        <v>0</v>
      </c>
      <c r="BG774" s="151">
        <f>IF(N774="zákl. přenesená",J774,0)</f>
        <v>0</v>
      </c>
      <c r="BH774" s="151">
        <f>IF(N774="sníž. přenesená",J774,0)</f>
        <v>0</v>
      </c>
      <c r="BI774" s="151">
        <f>IF(N774="nulová",J774,0)</f>
        <v>0</v>
      </c>
      <c r="BJ774" s="17" t="s">
        <v>22</v>
      </c>
      <c r="BK774" s="151">
        <f>ROUND(I774*H774,2)</f>
        <v>0</v>
      </c>
      <c r="BL774" s="17" t="s">
        <v>168</v>
      </c>
      <c r="BM774" s="17" t="s">
        <v>763</v>
      </c>
    </row>
    <row r="775" spans="2:65" s="11" customFormat="1">
      <c r="B775" s="155"/>
      <c r="D775" s="152" t="s">
        <v>142</v>
      </c>
      <c r="E775" s="156" t="s">
        <v>3</v>
      </c>
      <c r="F775" s="157" t="s">
        <v>589</v>
      </c>
      <c r="H775" s="156" t="s">
        <v>3</v>
      </c>
      <c r="I775" s="158"/>
      <c r="L775" s="155"/>
      <c r="M775" s="159"/>
      <c r="N775" s="160"/>
      <c r="O775" s="160"/>
      <c r="P775" s="160"/>
      <c r="Q775" s="160"/>
      <c r="R775" s="160"/>
      <c r="S775" s="160"/>
      <c r="T775" s="161"/>
      <c r="AT775" s="156" t="s">
        <v>142</v>
      </c>
      <c r="AU775" s="156" t="s">
        <v>87</v>
      </c>
      <c r="AV775" s="11" t="s">
        <v>22</v>
      </c>
      <c r="AW775" s="11" t="s">
        <v>41</v>
      </c>
      <c r="AX775" s="11" t="s">
        <v>79</v>
      </c>
      <c r="AY775" s="156" t="s">
        <v>128</v>
      </c>
    </row>
    <row r="776" spans="2:65" s="12" customFormat="1">
      <c r="B776" s="162"/>
      <c r="D776" s="152" t="s">
        <v>142</v>
      </c>
      <c r="E776" s="163" t="s">
        <v>3</v>
      </c>
      <c r="F776" s="164" t="s">
        <v>764</v>
      </c>
      <c r="H776" s="165">
        <v>233.95</v>
      </c>
      <c r="I776" s="166"/>
      <c r="L776" s="162"/>
      <c r="M776" s="167"/>
      <c r="N776" s="168"/>
      <c r="O776" s="168"/>
      <c r="P776" s="168"/>
      <c r="Q776" s="168"/>
      <c r="R776" s="168"/>
      <c r="S776" s="168"/>
      <c r="T776" s="169"/>
      <c r="AT776" s="163" t="s">
        <v>142</v>
      </c>
      <c r="AU776" s="163" t="s">
        <v>87</v>
      </c>
      <c r="AV776" s="12" t="s">
        <v>87</v>
      </c>
      <c r="AW776" s="12" t="s">
        <v>41</v>
      </c>
      <c r="AX776" s="12" t="s">
        <v>79</v>
      </c>
      <c r="AY776" s="163" t="s">
        <v>128</v>
      </c>
    </row>
    <row r="777" spans="2:65" s="11" customFormat="1">
      <c r="B777" s="155"/>
      <c r="D777" s="152" t="s">
        <v>142</v>
      </c>
      <c r="E777" s="156" t="s">
        <v>3</v>
      </c>
      <c r="F777" s="157" t="s">
        <v>596</v>
      </c>
      <c r="H777" s="156" t="s">
        <v>3</v>
      </c>
      <c r="I777" s="158"/>
      <c r="L777" s="155"/>
      <c r="M777" s="159"/>
      <c r="N777" s="160"/>
      <c r="O777" s="160"/>
      <c r="P777" s="160"/>
      <c r="Q777" s="160"/>
      <c r="R777" s="160"/>
      <c r="S777" s="160"/>
      <c r="T777" s="161"/>
      <c r="AT777" s="156" t="s">
        <v>142</v>
      </c>
      <c r="AU777" s="156" t="s">
        <v>87</v>
      </c>
      <c r="AV777" s="11" t="s">
        <v>22</v>
      </c>
      <c r="AW777" s="11" t="s">
        <v>41</v>
      </c>
      <c r="AX777" s="11" t="s">
        <v>79</v>
      </c>
      <c r="AY777" s="156" t="s">
        <v>128</v>
      </c>
    </row>
    <row r="778" spans="2:65" s="12" customFormat="1">
      <c r="B778" s="162"/>
      <c r="D778" s="152" t="s">
        <v>142</v>
      </c>
      <c r="E778" s="163" t="s">
        <v>3</v>
      </c>
      <c r="F778" s="164" t="s">
        <v>765</v>
      </c>
      <c r="H778" s="165">
        <v>41.734999999999999</v>
      </c>
      <c r="I778" s="166"/>
      <c r="L778" s="162"/>
      <c r="M778" s="167"/>
      <c r="N778" s="168"/>
      <c r="O778" s="168"/>
      <c r="P778" s="168"/>
      <c r="Q778" s="168"/>
      <c r="R778" s="168"/>
      <c r="S778" s="168"/>
      <c r="T778" s="169"/>
      <c r="AT778" s="163" t="s">
        <v>142</v>
      </c>
      <c r="AU778" s="163" t="s">
        <v>87</v>
      </c>
      <c r="AV778" s="12" t="s">
        <v>87</v>
      </c>
      <c r="AW778" s="12" t="s">
        <v>41</v>
      </c>
      <c r="AX778" s="12" t="s">
        <v>79</v>
      </c>
      <c r="AY778" s="163" t="s">
        <v>128</v>
      </c>
    </row>
    <row r="779" spans="2:65" s="13" customFormat="1">
      <c r="B779" s="170"/>
      <c r="D779" s="152" t="s">
        <v>142</v>
      </c>
      <c r="E779" s="171" t="s">
        <v>3</v>
      </c>
      <c r="F779" s="172" t="s">
        <v>145</v>
      </c>
      <c r="H779" s="173">
        <v>275.685</v>
      </c>
      <c r="I779" s="174"/>
      <c r="L779" s="170"/>
      <c r="M779" s="175"/>
      <c r="N779" s="176"/>
      <c r="O779" s="176"/>
      <c r="P779" s="176"/>
      <c r="Q779" s="176"/>
      <c r="R779" s="176"/>
      <c r="S779" s="176"/>
      <c r="T779" s="177"/>
      <c r="AT779" s="171" t="s">
        <v>142</v>
      </c>
      <c r="AU779" s="171" t="s">
        <v>87</v>
      </c>
      <c r="AV779" s="13" t="s">
        <v>93</v>
      </c>
      <c r="AW779" s="13" t="s">
        <v>41</v>
      </c>
      <c r="AX779" s="13" t="s">
        <v>22</v>
      </c>
      <c r="AY779" s="171" t="s">
        <v>128</v>
      </c>
    </row>
    <row r="780" spans="2:65" s="12" customFormat="1">
      <c r="B780" s="162"/>
      <c r="D780" s="152" t="s">
        <v>142</v>
      </c>
      <c r="F780" s="164" t="s">
        <v>766</v>
      </c>
      <c r="H780" s="165">
        <v>303.25400000000002</v>
      </c>
      <c r="I780" s="166"/>
      <c r="L780" s="162"/>
      <c r="M780" s="167"/>
      <c r="N780" s="168"/>
      <c r="O780" s="168"/>
      <c r="P780" s="168"/>
      <c r="Q780" s="168"/>
      <c r="R780" s="168"/>
      <c r="S780" s="168"/>
      <c r="T780" s="169"/>
      <c r="AT780" s="163" t="s">
        <v>142</v>
      </c>
      <c r="AU780" s="163" t="s">
        <v>87</v>
      </c>
      <c r="AV780" s="12" t="s">
        <v>87</v>
      </c>
      <c r="AW780" s="12" t="s">
        <v>4</v>
      </c>
      <c r="AX780" s="12" t="s">
        <v>22</v>
      </c>
      <c r="AY780" s="163" t="s">
        <v>128</v>
      </c>
    </row>
    <row r="781" spans="2:65" s="1" customFormat="1" ht="16.5" customHeight="1">
      <c r="B781" s="139"/>
      <c r="C781" s="140" t="s">
        <v>403</v>
      </c>
      <c r="D781" s="140" t="s">
        <v>131</v>
      </c>
      <c r="E781" s="141" t="s">
        <v>384</v>
      </c>
      <c r="F781" s="142" t="s">
        <v>385</v>
      </c>
      <c r="G781" s="143" t="s">
        <v>214</v>
      </c>
      <c r="H781" s="144">
        <v>143.44999999999999</v>
      </c>
      <c r="I781" s="145"/>
      <c r="J781" s="146">
        <f>ROUND(I781*H781,2)</f>
        <v>0</v>
      </c>
      <c r="K781" s="142" t="s">
        <v>135</v>
      </c>
      <c r="L781" s="31"/>
      <c r="M781" s="147" t="s">
        <v>3</v>
      </c>
      <c r="N781" s="148" t="s">
        <v>50</v>
      </c>
      <c r="O781" s="50"/>
      <c r="P781" s="149">
        <f>O781*H781</f>
        <v>0</v>
      </c>
      <c r="Q781" s="149">
        <v>2.0000000000000002E-5</v>
      </c>
      <c r="R781" s="149">
        <f>Q781*H781</f>
        <v>2.869E-3</v>
      </c>
      <c r="S781" s="149">
        <v>0</v>
      </c>
      <c r="T781" s="150">
        <f>S781*H781</f>
        <v>0</v>
      </c>
      <c r="AR781" s="17" t="s">
        <v>168</v>
      </c>
      <c r="AT781" s="17" t="s">
        <v>131</v>
      </c>
      <c r="AU781" s="17" t="s">
        <v>87</v>
      </c>
      <c r="AY781" s="17" t="s">
        <v>128</v>
      </c>
      <c r="BE781" s="151">
        <f>IF(N781="základní",J781,0)</f>
        <v>0</v>
      </c>
      <c r="BF781" s="151">
        <f>IF(N781="snížená",J781,0)</f>
        <v>0</v>
      </c>
      <c r="BG781" s="151">
        <f>IF(N781="zákl. přenesená",J781,0)</f>
        <v>0</v>
      </c>
      <c r="BH781" s="151">
        <f>IF(N781="sníž. přenesená",J781,0)</f>
        <v>0</v>
      </c>
      <c r="BI781" s="151">
        <f>IF(N781="nulová",J781,0)</f>
        <v>0</v>
      </c>
      <c r="BJ781" s="17" t="s">
        <v>22</v>
      </c>
      <c r="BK781" s="151">
        <f>ROUND(I781*H781,2)</f>
        <v>0</v>
      </c>
      <c r="BL781" s="17" t="s">
        <v>168</v>
      </c>
      <c r="BM781" s="17" t="s">
        <v>767</v>
      </c>
    </row>
    <row r="782" spans="2:65" s="11" customFormat="1">
      <c r="B782" s="155"/>
      <c r="D782" s="152" t="s">
        <v>142</v>
      </c>
      <c r="E782" s="156" t="s">
        <v>3</v>
      </c>
      <c r="F782" s="157" t="s">
        <v>642</v>
      </c>
      <c r="H782" s="156" t="s">
        <v>3</v>
      </c>
      <c r="I782" s="158"/>
      <c r="L782" s="155"/>
      <c r="M782" s="159"/>
      <c r="N782" s="160"/>
      <c r="O782" s="160"/>
      <c r="P782" s="160"/>
      <c r="Q782" s="160"/>
      <c r="R782" s="160"/>
      <c r="S782" s="160"/>
      <c r="T782" s="161"/>
      <c r="AT782" s="156" t="s">
        <v>142</v>
      </c>
      <c r="AU782" s="156" t="s">
        <v>87</v>
      </c>
      <c r="AV782" s="11" t="s">
        <v>22</v>
      </c>
      <c r="AW782" s="11" t="s">
        <v>41</v>
      </c>
      <c r="AX782" s="11" t="s">
        <v>79</v>
      </c>
      <c r="AY782" s="156" t="s">
        <v>128</v>
      </c>
    </row>
    <row r="783" spans="2:65" s="11" customFormat="1">
      <c r="B783" s="155"/>
      <c r="D783" s="152" t="s">
        <v>142</v>
      </c>
      <c r="E783" s="156" t="s">
        <v>3</v>
      </c>
      <c r="F783" s="157" t="s">
        <v>643</v>
      </c>
      <c r="H783" s="156" t="s">
        <v>3</v>
      </c>
      <c r="I783" s="158"/>
      <c r="L783" s="155"/>
      <c r="M783" s="159"/>
      <c r="N783" s="160"/>
      <c r="O783" s="160"/>
      <c r="P783" s="160"/>
      <c r="Q783" s="160"/>
      <c r="R783" s="160"/>
      <c r="S783" s="160"/>
      <c r="T783" s="161"/>
      <c r="AT783" s="156" t="s">
        <v>142</v>
      </c>
      <c r="AU783" s="156" t="s">
        <v>87</v>
      </c>
      <c r="AV783" s="11" t="s">
        <v>22</v>
      </c>
      <c r="AW783" s="11" t="s">
        <v>41</v>
      </c>
      <c r="AX783" s="11" t="s">
        <v>79</v>
      </c>
      <c r="AY783" s="156" t="s">
        <v>128</v>
      </c>
    </row>
    <row r="784" spans="2:65" s="12" customFormat="1">
      <c r="B784" s="162"/>
      <c r="D784" s="152" t="s">
        <v>142</v>
      </c>
      <c r="E784" s="163" t="s">
        <v>3</v>
      </c>
      <c r="F784" s="164" t="s">
        <v>768</v>
      </c>
      <c r="H784" s="165">
        <v>10.3</v>
      </c>
      <c r="I784" s="166"/>
      <c r="L784" s="162"/>
      <c r="M784" s="167"/>
      <c r="N784" s="168"/>
      <c r="O784" s="168"/>
      <c r="P784" s="168"/>
      <c r="Q784" s="168"/>
      <c r="R784" s="168"/>
      <c r="S784" s="168"/>
      <c r="T784" s="169"/>
      <c r="AT784" s="163" t="s">
        <v>142</v>
      </c>
      <c r="AU784" s="163" t="s">
        <v>87</v>
      </c>
      <c r="AV784" s="12" t="s">
        <v>87</v>
      </c>
      <c r="AW784" s="12" t="s">
        <v>41</v>
      </c>
      <c r="AX784" s="12" t="s">
        <v>79</v>
      </c>
      <c r="AY784" s="163" t="s">
        <v>128</v>
      </c>
    </row>
    <row r="785" spans="2:51" s="11" customFormat="1">
      <c r="B785" s="155"/>
      <c r="D785" s="152" t="s">
        <v>142</v>
      </c>
      <c r="E785" s="156" t="s">
        <v>3</v>
      </c>
      <c r="F785" s="157" t="s">
        <v>645</v>
      </c>
      <c r="H785" s="156" t="s">
        <v>3</v>
      </c>
      <c r="I785" s="158"/>
      <c r="L785" s="155"/>
      <c r="M785" s="159"/>
      <c r="N785" s="160"/>
      <c r="O785" s="160"/>
      <c r="P785" s="160"/>
      <c r="Q785" s="160"/>
      <c r="R785" s="160"/>
      <c r="S785" s="160"/>
      <c r="T785" s="161"/>
      <c r="AT785" s="156" t="s">
        <v>142</v>
      </c>
      <c r="AU785" s="156" t="s">
        <v>87</v>
      </c>
      <c r="AV785" s="11" t="s">
        <v>22</v>
      </c>
      <c r="AW785" s="11" t="s">
        <v>41</v>
      </c>
      <c r="AX785" s="11" t="s">
        <v>79</v>
      </c>
      <c r="AY785" s="156" t="s">
        <v>128</v>
      </c>
    </row>
    <row r="786" spans="2:51" s="12" customFormat="1">
      <c r="B786" s="162"/>
      <c r="D786" s="152" t="s">
        <v>142</v>
      </c>
      <c r="E786" s="163" t="s">
        <v>3</v>
      </c>
      <c r="F786" s="164" t="s">
        <v>488</v>
      </c>
      <c r="H786" s="165">
        <v>6.1</v>
      </c>
      <c r="I786" s="166"/>
      <c r="L786" s="162"/>
      <c r="M786" s="167"/>
      <c r="N786" s="168"/>
      <c r="O786" s="168"/>
      <c r="P786" s="168"/>
      <c r="Q786" s="168"/>
      <c r="R786" s="168"/>
      <c r="S786" s="168"/>
      <c r="T786" s="169"/>
      <c r="AT786" s="163" t="s">
        <v>142</v>
      </c>
      <c r="AU786" s="163" t="s">
        <v>87</v>
      </c>
      <c r="AV786" s="12" t="s">
        <v>87</v>
      </c>
      <c r="AW786" s="12" t="s">
        <v>41</v>
      </c>
      <c r="AX786" s="12" t="s">
        <v>79</v>
      </c>
      <c r="AY786" s="163" t="s">
        <v>128</v>
      </c>
    </row>
    <row r="787" spans="2:51" s="11" customFormat="1">
      <c r="B787" s="155"/>
      <c r="D787" s="152" t="s">
        <v>142</v>
      </c>
      <c r="E787" s="156" t="s">
        <v>3</v>
      </c>
      <c r="F787" s="157" t="s">
        <v>647</v>
      </c>
      <c r="H787" s="156" t="s">
        <v>3</v>
      </c>
      <c r="I787" s="158"/>
      <c r="L787" s="155"/>
      <c r="M787" s="159"/>
      <c r="N787" s="160"/>
      <c r="O787" s="160"/>
      <c r="P787" s="160"/>
      <c r="Q787" s="160"/>
      <c r="R787" s="160"/>
      <c r="S787" s="160"/>
      <c r="T787" s="161"/>
      <c r="AT787" s="156" t="s">
        <v>142</v>
      </c>
      <c r="AU787" s="156" t="s">
        <v>87</v>
      </c>
      <c r="AV787" s="11" t="s">
        <v>22</v>
      </c>
      <c r="AW787" s="11" t="s">
        <v>41</v>
      </c>
      <c r="AX787" s="11" t="s">
        <v>79</v>
      </c>
      <c r="AY787" s="156" t="s">
        <v>128</v>
      </c>
    </row>
    <row r="788" spans="2:51" s="12" customFormat="1">
      <c r="B788" s="162"/>
      <c r="D788" s="152" t="s">
        <v>142</v>
      </c>
      <c r="E788" s="163" t="s">
        <v>3</v>
      </c>
      <c r="F788" s="164" t="s">
        <v>769</v>
      </c>
      <c r="H788" s="165">
        <v>5.6</v>
      </c>
      <c r="I788" s="166"/>
      <c r="L788" s="162"/>
      <c r="M788" s="167"/>
      <c r="N788" s="168"/>
      <c r="O788" s="168"/>
      <c r="P788" s="168"/>
      <c r="Q788" s="168"/>
      <c r="R788" s="168"/>
      <c r="S788" s="168"/>
      <c r="T788" s="169"/>
      <c r="AT788" s="163" t="s">
        <v>142</v>
      </c>
      <c r="AU788" s="163" t="s">
        <v>87</v>
      </c>
      <c r="AV788" s="12" t="s">
        <v>87</v>
      </c>
      <c r="AW788" s="12" t="s">
        <v>41</v>
      </c>
      <c r="AX788" s="12" t="s">
        <v>79</v>
      </c>
      <c r="AY788" s="163" t="s">
        <v>128</v>
      </c>
    </row>
    <row r="789" spans="2:51" s="11" customFormat="1">
      <c r="B789" s="155"/>
      <c r="D789" s="152" t="s">
        <v>142</v>
      </c>
      <c r="E789" s="156" t="s">
        <v>3</v>
      </c>
      <c r="F789" s="157" t="s">
        <v>684</v>
      </c>
      <c r="H789" s="156" t="s">
        <v>3</v>
      </c>
      <c r="I789" s="158"/>
      <c r="L789" s="155"/>
      <c r="M789" s="159"/>
      <c r="N789" s="160"/>
      <c r="O789" s="160"/>
      <c r="P789" s="160"/>
      <c r="Q789" s="160"/>
      <c r="R789" s="160"/>
      <c r="S789" s="160"/>
      <c r="T789" s="161"/>
      <c r="AT789" s="156" t="s">
        <v>142</v>
      </c>
      <c r="AU789" s="156" t="s">
        <v>87</v>
      </c>
      <c r="AV789" s="11" t="s">
        <v>22</v>
      </c>
      <c r="AW789" s="11" t="s">
        <v>41</v>
      </c>
      <c r="AX789" s="11" t="s">
        <v>79</v>
      </c>
      <c r="AY789" s="156" t="s">
        <v>128</v>
      </c>
    </row>
    <row r="790" spans="2:51" s="12" customFormat="1">
      <c r="B790" s="162"/>
      <c r="D790" s="152" t="s">
        <v>142</v>
      </c>
      <c r="E790" s="163" t="s">
        <v>3</v>
      </c>
      <c r="F790" s="164" t="s">
        <v>770</v>
      </c>
      <c r="H790" s="165">
        <v>9.9</v>
      </c>
      <c r="I790" s="166"/>
      <c r="L790" s="162"/>
      <c r="M790" s="167"/>
      <c r="N790" s="168"/>
      <c r="O790" s="168"/>
      <c r="P790" s="168"/>
      <c r="Q790" s="168"/>
      <c r="R790" s="168"/>
      <c r="S790" s="168"/>
      <c r="T790" s="169"/>
      <c r="AT790" s="163" t="s">
        <v>142</v>
      </c>
      <c r="AU790" s="163" t="s">
        <v>87</v>
      </c>
      <c r="AV790" s="12" t="s">
        <v>87</v>
      </c>
      <c r="AW790" s="12" t="s">
        <v>41</v>
      </c>
      <c r="AX790" s="12" t="s">
        <v>79</v>
      </c>
      <c r="AY790" s="163" t="s">
        <v>128</v>
      </c>
    </row>
    <row r="791" spans="2:51" s="11" customFormat="1">
      <c r="B791" s="155"/>
      <c r="D791" s="152" t="s">
        <v>142</v>
      </c>
      <c r="E791" s="156" t="s">
        <v>3</v>
      </c>
      <c r="F791" s="157" t="s">
        <v>648</v>
      </c>
      <c r="H791" s="156" t="s">
        <v>3</v>
      </c>
      <c r="I791" s="158"/>
      <c r="L791" s="155"/>
      <c r="M791" s="159"/>
      <c r="N791" s="160"/>
      <c r="O791" s="160"/>
      <c r="P791" s="160"/>
      <c r="Q791" s="160"/>
      <c r="R791" s="160"/>
      <c r="S791" s="160"/>
      <c r="T791" s="161"/>
      <c r="AT791" s="156" t="s">
        <v>142</v>
      </c>
      <c r="AU791" s="156" t="s">
        <v>87</v>
      </c>
      <c r="AV791" s="11" t="s">
        <v>22</v>
      </c>
      <c r="AW791" s="11" t="s">
        <v>41</v>
      </c>
      <c r="AX791" s="11" t="s">
        <v>79</v>
      </c>
      <c r="AY791" s="156" t="s">
        <v>128</v>
      </c>
    </row>
    <row r="792" spans="2:51" s="12" customFormat="1">
      <c r="B792" s="162"/>
      <c r="D792" s="152" t="s">
        <v>142</v>
      </c>
      <c r="E792" s="163" t="s">
        <v>3</v>
      </c>
      <c r="F792" s="164" t="s">
        <v>771</v>
      </c>
      <c r="H792" s="165">
        <v>10.4</v>
      </c>
      <c r="I792" s="166"/>
      <c r="L792" s="162"/>
      <c r="M792" s="167"/>
      <c r="N792" s="168"/>
      <c r="O792" s="168"/>
      <c r="P792" s="168"/>
      <c r="Q792" s="168"/>
      <c r="R792" s="168"/>
      <c r="S792" s="168"/>
      <c r="T792" s="169"/>
      <c r="AT792" s="163" t="s">
        <v>142</v>
      </c>
      <c r="AU792" s="163" t="s">
        <v>87</v>
      </c>
      <c r="AV792" s="12" t="s">
        <v>87</v>
      </c>
      <c r="AW792" s="12" t="s">
        <v>41</v>
      </c>
      <c r="AX792" s="12" t="s">
        <v>79</v>
      </c>
      <c r="AY792" s="163" t="s">
        <v>128</v>
      </c>
    </row>
    <row r="793" spans="2:51" s="11" customFormat="1">
      <c r="B793" s="155"/>
      <c r="D793" s="152" t="s">
        <v>142</v>
      </c>
      <c r="E793" s="156" t="s">
        <v>3</v>
      </c>
      <c r="F793" s="157" t="s">
        <v>649</v>
      </c>
      <c r="H793" s="156" t="s">
        <v>3</v>
      </c>
      <c r="I793" s="158"/>
      <c r="L793" s="155"/>
      <c r="M793" s="159"/>
      <c r="N793" s="160"/>
      <c r="O793" s="160"/>
      <c r="P793" s="160"/>
      <c r="Q793" s="160"/>
      <c r="R793" s="160"/>
      <c r="S793" s="160"/>
      <c r="T793" s="161"/>
      <c r="AT793" s="156" t="s">
        <v>142</v>
      </c>
      <c r="AU793" s="156" t="s">
        <v>87</v>
      </c>
      <c r="AV793" s="11" t="s">
        <v>22</v>
      </c>
      <c r="AW793" s="11" t="s">
        <v>41</v>
      </c>
      <c r="AX793" s="11" t="s">
        <v>79</v>
      </c>
      <c r="AY793" s="156" t="s">
        <v>128</v>
      </c>
    </row>
    <row r="794" spans="2:51" s="12" customFormat="1">
      <c r="B794" s="162"/>
      <c r="D794" s="152" t="s">
        <v>142</v>
      </c>
      <c r="E794" s="163" t="s">
        <v>3</v>
      </c>
      <c r="F794" s="164" t="s">
        <v>490</v>
      </c>
      <c r="H794" s="165">
        <v>8.4</v>
      </c>
      <c r="I794" s="166"/>
      <c r="L794" s="162"/>
      <c r="M794" s="167"/>
      <c r="N794" s="168"/>
      <c r="O794" s="168"/>
      <c r="P794" s="168"/>
      <c r="Q794" s="168"/>
      <c r="R794" s="168"/>
      <c r="S794" s="168"/>
      <c r="T794" s="169"/>
      <c r="AT794" s="163" t="s">
        <v>142</v>
      </c>
      <c r="AU794" s="163" t="s">
        <v>87</v>
      </c>
      <c r="AV794" s="12" t="s">
        <v>87</v>
      </c>
      <c r="AW794" s="12" t="s">
        <v>41</v>
      </c>
      <c r="AX794" s="12" t="s">
        <v>79</v>
      </c>
      <c r="AY794" s="163" t="s">
        <v>128</v>
      </c>
    </row>
    <row r="795" spans="2:51" s="11" customFormat="1">
      <c r="B795" s="155"/>
      <c r="D795" s="152" t="s">
        <v>142</v>
      </c>
      <c r="E795" s="156" t="s">
        <v>3</v>
      </c>
      <c r="F795" s="157" t="s">
        <v>650</v>
      </c>
      <c r="H795" s="156" t="s">
        <v>3</v>
      </c>
      <c r="I795" s="158"/>
      <c r="L795" s="155"/>
      <c r="M795" s="159"/>
      <c r="N795" s="160"/>
      <c r="O795" s="160"/>
      <c r="P795" s="160"/>
      <c r="Q795" s="160"/>
      <c r="R795" s="160"/>
      <c r="S795" s="160"/>
      <c r="T795" s="161"/>
      <c r="AT795" s="156" t="s">
        <v>142</v>
      </c>
      <c r="AU795" s="156" t="s">
        <v>87</v>
      </c>
      <c r="AV795" s="11" t="s">
        <v>22</v>
      </c>
      <c r="AW795" s="11" t="s">
        <v>41</v>
      </c>
      <c r="AX795" s="11" t="s">
        <v>79</v>
      </c>
      <c r="AY795" s="156" t="s">
        <v>128</v>
      </c>
    </row>
    <row r="796" spans="2:51" s="12" customFormat="1">
      <c r="B796" s="162"/>
      <c r="D796" s="152" t="s">
        <v>142</v>
      </c>
      <c r="E796" s="163" t="s">
        <v>3</v>
      </c>
      <c r="F796" s="164" t="s">
        <v>490</v>
      </c>
      <c r="H796" s="165">
        <v>8.4</v>
      </c>
      <c r="I796" s="166"/>
      <c r="L796" s="162"/>
      <c r="M796" s="167"/>
      <c r="N796" s="168"/>
      <c r="O796" s="168"/>
      <c r="P796" s="168"/>
      <c r="Q796" s="168"/>
      <c r="R796" s="168"/>
      <c r="S796" s="168"/>
      <c r="T796" s="169"/>
      <c r="AT796" s="163" t="s">
        <v>142</v>
      </c>
      <c r="AU796" s="163" t="s">
        <v>87</v>
      </c>
      <c r="AV796" s="12" t="s">
        <v>87</v>
      </c>
      <c r="AW796" s="12" t="s">
        <v>41</v>
      </c>
      <c r="AX796" s="12" t="s">
        <v>79</v>
      </c>
      <c r="AY796" s="163" t="s">
        <v>128</v>
      </c>
    </row>
    <row r="797" spans="2:51" s="11" customFormat="1">
      <c r="B797" s="155"/>
      <c r="D797" s="152" t="s">
        <v>142</v>
      </c>
      <c r="E797" s="156" t="s">
        <v>3</v>
      </c>
      <c r="F797" s="157" t="s">
        <v>651</v>
      </c>
      <c r="H797" s="156" t="s">
        <v>3</v>
      </c>
      <c r="I797" s="158"/>
      <c r="L797" s="155"/>
      <c r="M797" s="159"/>
      <c r="N797" s="160"/>
      <c r="O797" s="160"/>
      <c r="P797" s="160"/>
      <c r="Q797" s="160"/>
      <c r="R797" s="160"/>
      <c r="S797" s="160"/>
      <c r="T797" s="161"/>
      <c r="AT797" s="156" t="s">
        <v>142</v>
      </c>
      <c r="AU797" s="156" t="s">
        <v>87</v>
      </c>
      <c r="AV797" s="11" t="s">
        <v>22</v>
      </c>
      <c r="AW797" s="11" t="s">
        <v>41</v>
      </c>
      <c r="AX797" s="11" t="s">
        <v>79</v>
      </c>
      <c r="AY797" s="156" t="s">
        <v>128</v>
      </c>
    </row>
    <row r="798" spans="2:51" s="12" customFormat="1">
      <c r="B798" s="162"/>
      <c r="D798" s="152" t="s">
        <v>142</v>
      </c>
      <c r="E798" s="163" t="s">
        <v>3</v>
      </c>
      <c r="F798" s="164" t="s">
        <v>605</v>
      </c>
      <c r="H798" s="165">
        <v>9</v>
      </c>
      <c r="I798" s="166"/>
      <c r="L798" s="162"/>
      <c r="M798" s="167"/>
      <c r="N798" s="168"/>
      <c r="O798" s="168"/>
      <c r="P798" s="168"/>
      <c r="Q798" s="168"/>
      <c r="R798" s="168"/>
      <c r="S798" s="168"/>
      <c r="T798" s="169"/>
      <c r="AT798" s="163" t="s">
        <v>142</v>
      </c>
      <c r="AU798" s="163" t="s">
        <v>87</v>
      </c>
      <c r="AV798" s="12" t="s">
        <v>87</v>
      </c>
      <c r="AW798" s="12" t="s">
        <v>41</v>
      </c>
      <c r="AX798" s="12" t="s">
        <v>79</v>
      </c>
      <c r="AY798" s="163" t="s">
        <v>128</v>
      </c>
    </row>
    <row r="799" spans="2:51" s="11" customFormat="1">
      <c r="B799" s="155"/>
      <c r="D799" s="152" t="s">
        <v>142</v>
      </c>
      <c r="E799" s="156" t="s">
        <v>3</v>
      </c>
      <c r="F799" s="157" t="s">
        <v>652</v>
      </c>
      <c r="H799" s="156" t="s">
        <v>3</v>
      </c>
      <c r="I799" s="158"/>
      <c r="L799" s="155"/>
      <c r="M799" s="159"/>
      <c r="N799" s="160"/>
      <c r="O799" s="160"/>
      <c r="P799" s="160"/>
      <c r="Q799" s="160"/>
      <c r="R799" s="160"/>
      <c r="S799" s="160"/>
      <c r="T799" s="161"/>
      <c r="AT799" s="156" t="s">
        <v>142</v>
      </c>
      <c r="AU799" s="156" t="s">
        <v>87</v>
      </c>
      <c r="AV799" s="11" t="s">
        <v>22</v>
      </c>
      <c r="AW799" s="11" t="s">
        <v>41</v>
      </c>
      <c r="AX799" s="11" t="s">
        <v>79</v>
      </c>
      <c r="AY799" s="156" t="s">
        <v>128</v>
      </c>
    </row>
    <row r="800" spans="2:51" s="12" customFormat="1">
      <c r="B800" s="162"/>
      <c r="D800" s="152" t="s">
        <v>142</v>
      </c>
      <c r="E800" s="163" t="s">
        <v>3</v>
      </c>
      <c r="F800" s="164" t="s">
        <v>490</v>
      </c>
      <c r="H800" s="165">
        <v>8.4</v>
      </c>
      <c r="I800" s="166"/>
      <c r="L800" s="162"/>
      <c r="M800" s="167"/>
      <c r="N800" s="168"/>
      <c r="O800" s="168"/>
      <c r="P800" s="168"/>
      <c r="Q800" s="168"/>
      <c r="R800" s="168"/>
      <c r="S800" s="168"/>
      <c r="T800" s="169"/>
      <c r="AT800" s="163" t="s">
        <v>142</v>
      </c>
      <c r="AU800" s="163" t="s">
        <v>87</v>
      </c>
      <c r="AV800" s="12" t="s">
        <v>87</v>
      </c>
      <c r="AW800" s="12" t="s">
        <v>41</v>
      </c>
      <c r="AX800" s="12" t="s">
        <v>79</v>
      </c>
      <c r="AY800" s="163" t="s">
        <v>128</v>
      </c>
    </row>
    <row r="801" spans="2:65" s="11" customFormat="1">
      <c r="B801" s="155"/>
      <c r="D801" s="152" t="s">
        <v>142</v>
      </c>
      <c r="E801" s="156" t="s">
        <v>3</v>
      </c>
      <c r="F801" s="157" t="s">
        <v>653</v>
      </c>
      <c r="H801" s="156" t="s">
        <v>3</v>
      </c>
      <c r="I801" s="158"/>
      <c r="L801" s="155"/>
      <c r="M801" s="159"/>
      <c r="N801" s="160"/>
      <c r="O801" s="160"/>
      <c r="P801" s="160"/>
      <c r="Q801" s="160"/>
      <c r="R801" s="160"/>
      <c r="S801" s="160"/>
      <c r="T801" s="161"/>
      <c r="AT801" s="156" t="s">
        <v>142</v>
      </c>
      <c r="AU801" s="156" t="s">
        <v>87</v>
      </c>
      <c r="AV801" s="11" t="s">
        <v>22</v>
      </c>
      <c r="AW801" s="11" t="s">
        <v>41</v>
      </c>
      <c r="AX801" s="11" t="s">
        <v>79</v>
      </c>
      <c r="AY801" s="156" t="s">
        <v>128</v>
      </c>
    </row>
    <row r="802" spans="2:65" s="12" customFormat="1">
      <c r="B802" s="162"/>
      <c r="D802" s="152" t="s">
        <v>142</v>
      </c>
      <c r="E802" s="163" t="s">
        <v>3</v>
      </c>
      <c r="F802" s="164" t="s">
        <v>772</v>
      </c>
      <c r="H802" s="165">
        <v>9.6</v>
      </c>
      <c r="I802" s="166"/>
      <c r="L802" s="162"/>
      <c r="M802" s="167"/>
      <c r="N802" s="168"/>
      <c r="O802" s="168"/>
      <c r="P802" s="168"/>
      <c r="Q802" s="168"/>
      <c r="R802" s="168"/>
      <c r="S802" s="168"/>
      <c r="T802" s="169"/>
      <c r="AT802" s="163" t="s">
        <v>142</v>
      </c>
      <c r="AU802" s="163" t="s">
        <v>87</v>
      </c>
      <c r="AV802" s="12" t="s">
        <v>87</v>
      </c>
      <c r="AW802" s="12" t="s">
        <v>41</v>
      </c>
      <c r="AX802" s="12" t="s">
        <v>79</v>
      </c>
      <c r="AY802" s="163" t="s">
        <v>128</v>
      </c>
    </row>
    <row r="803" spans="2:65" s="11" customFormat="1">
      <c r="B803" s="155"/>
      <c r="D803" s="152" t="s">
        <v>142</v>
      </c>
      <c r="E803" s="156" t="s">
        <v>3</v>
      </c>
      <c r="F803" s="157" t="s">
        <v>654</v>
      </c>
      <c r="H803" s="156" t="s">
        <v>3</v>
      </c>
      <c r="I803" s="158"/>
      <c r="L803" s="155"/>
      <c r="M803" s="159"/>
      <c r="N803" s="160"/>
      <c r="O803" s="160"/>
      <c r="P803" s="160"/>
      <c r="Q803" s="160"/>
      <c r="R803" s="160"/>
      <c r="S803" s="160"/>
      <c r="T803" s="161"/>
      <c r="AT803" s="156" t="s">
        <v>142</v>
      </c>
      <c r="AU803" s="156" t="s">
        <v>87</v>
      </c>
      <c r="AV803" s="11" t="s">
        <v>22</v>
      </c>
      <c r="AW803" s="11" t="s">
        <v>41</v>
      </c>
      <c r="AX803" s="11" t="s">
        <v>79</v>
      </c>
      <c r="AY803" s="156" t="s">
        <v>128</v>
      </c>
    </row>
    <row r="804" spans="2:65" s="12" customFormat="1">
      <c r="B804" s="162"/>
      <c r="D804" s="152" t="s">
        <v>142</v>
      </c>
      <c r="E804" s="163" t="s">
        <v>3</v>
      </c>
      <c r="F804" s="164" t="s">
        <v>605</v>
      </c>
      <c r="H804" s="165">
        <v>9</v>
      </c>
      <c r="I804" s="166"/>
      <c r="L804" s="162"/>
      <c r="M804" s="167"/>
      <c r="N804" s="168"/>
      <c r="O804" s="168"/>
      <c r="P804" s="168"/>
      <c r="Q804" s="168"/>
      <c r="R804" s="168"/>
      <c r="S804" s="168"/>
      <c r="T804" s="169"/>
      <c r="AT804" s="163" t="s">
        <v>142</v>
      </c>
      <c r="AU804" s="163" t="s">
        <v>87</v>
      </c>
      <c r="AV804" s="12" t="s">
        <v>87</v>
      </c>
      <c r="AW804" s="12" t="s">
        <v>41</v>
      </c>
      <c r="AX804" s="12" t="s">
        <v>79</v>
      </c>
      <c r="AY804" s="163" t="s">
        <v>128</v>
      </c>
    </row>
    <row r="805" spans="2:65" s="11" customFormat="1">
      <c r="B805" s="155"/>
      <c r="D805" s="152" t="s">
        <v>142</v>
      </c>
      <c r="E805" s="156" t="s">
        <v>3</v>
      </c>
      <c r="F805" s="157" t="s">
        <v>655</v>
      </c>
      <c r="H805" s="156" t="s">
        <v>3</v>
      </c>
      <c r="I805" s="158"/>
      <c r="L805" s="155"/>
      <c r="M805" s="159"/>
      <c r="N805" s="160"/>
      <c r="O805" s="160"/>
      <c r="P805" s="160"/>
      <c r="Q805" s="160"/>
      <c r="R805" s="160"/>
      <c r="S805" s="160"/>
      <c r="T805" s="161"/>
      <c r="AT805" s="156" t="s">
        <v>142</v>
      </c>
      <c r="AU805" s="156" t="s">
        <v>87</v>
      </c>
      <c r="AV805" s="11" t="s">
        <v>22</v>
      </c>
      <c r="AW805" s="11" t="s">
        <v>41</v>
      </c>
      <c r="AX805" s="11" t="s">
        <v>79</v>
      </c>
      <c r="AY805" s="156" t="s">
        <v>128</v>
      </c>
    </row>
    <row r="806" spans="2:65" s="12" customFormat="1">
      <c r="B806" s="162"/>
      <c r="D806" s="152" t="s">
        <v>142</v>
      </c>
      <c r="E806" s="163" t="s">
        <v>3</v>
      </c>
      <c r="F806" s="164" t="s">
        <v>773</v>
      </c>
      <c r="H806" s="165">
        <v>2.6</v>
      </c>
      <c r="I806" s="166"/>
      <c r="L806" s="162"/>
      <c r="M806" s="167"/>
      <c r="N806" s="168"/>
      <c r="O806" s="168"/>
      <c r="P806" s="168"/>
      <c r="Q806" s="168"/>
      <c r="R806" s="168"/>
      <c r="S806" s="168"/>
      <c r="T806" s="169"/>
      <c r="AT806" s="163" t="s">
        <v>142</v>
      </c>
      <c r="AU806" s="163" t="s">
        <v>87</v>
      </c>
      <c r="AV806" s="12" t="s">
        <v>87</v>
      </c>
      <c r="AW806" s="12" t="s">
        <v>41</v>
      </c>
      <c r="AX806" s="12" t="s">
        <v>79</v>
      </c>
      <c r="AY806" s="163" t="s">
        <v>128</v>
      </c>
    </row>
    <row r="807" spans="2:65" s="12" customFormat="1">
      <c r="B807" s="162"/>
      <c r="D807" s="152" t="s">
        <v>142</v>
      </c>
      <c r="E807" s="163" t="s">
        <v>3</v>
      </c>
      <c r="F807" s="164" t="s">
        <v>774</v>
      </c>
      <c r="H807" s="165">
        <v>31.85</v>
      </c>
      <c r="I807" s="166"/>
      <c r="L807" s="162"/>
      <c r="M807" s="167"/>
      <c r="N807" s="168"/>
      <c r="O807" s="168"/>
      <c r="P807" s="168"/>
      <c r="Q807" s="168"/>
      <c r="R807" s="168"/>
      <c r="S807" s="168"/>
      <c r="T807" s="169"/>
      <c r="AT807" s="163" t="s">
        <v>142</v>
      </c>
      <c r="AU807" s="163" t="s">
        <v>87</v>
      </c>
      <c r="AV807" s="12" t="s">
        <v>87</v>
      </c>
      <c r="AW807" s="12" t="s">
        <v>41</v>
      </c>
      <c r="AX807" s="12" t="s">
        <v>79</v>
      </c>
      <c r="AY807" s="163" t="s">
        <v>128</v>
      </c>
    </row>
    <row r="808" spans="2:65" s="11" customFormat="1">
      <c r="B808" s="155"/>
      <c r="D808" s="152" t="s">
        <v>142</v>
      </c>
      <c r="E808" s="156" t="s">
        <v>3</v>
      </c>
      <c r="F808" s="157" t="s">
        <v>657</v>
      </c>
      <c r="H808" s="156" t="s">
        <v>3</v>
      </c>
      <c r="I808" s="158"/>
      <c r="L808" s="155"/>
      <c r="M808" s="159"/>
      <c r="N808" s="160"/>
      <c r="O808" s="160"/>
      <c r="P808" s="160"/>
      <c r="Q808" s="160"/>
      <c r="R808" s="160"/>
      <c r="S808" s="160"/>
      <c r="T808" s="161"/>
      <c r="AT808" s="156" t="s">
        <v>142</v>
      </c>
      <c r="AU808" s="156" t="s">
        <v>87</v>
      </c>
      <c r="AV808" s="11" t="s">
        <v>22</v>
      </c>
      <c r="AW808" s="11" t="s">
        <v>41</v>
      </c>
      <c r="AX808" s="11" t="s">
        <v>79</v>
      </c>
      <c r="AY808" s="156" t="s">
        <v>128</v>
      </c>
    </row>
    <row r="809" spans="2:65" s="12" customFormat="1">
      <c r="B809" s="162"/>
      <c r="D809" s="152" t="s">
        <v>142</v>
      </c>
      <c r="E809" s="163" t="s">
        <v>3</v>
      </c>
      <c r="F809" s="164" t="s">
        <v>488</v>
      </c>
      <c r="H809" s="165">
        <v>6.1</v>
      </c>
      <c r="I809" s="166"/>
      <c r="L809" s="162"/>
      <c r="M809" s="167"/>
      <c r="N809" s="168"/>
      <c r="O809" s="168"/>
      <c r="P809" s="168"/>
      <c r="Q809" s="168"/>
      <c r="R809" s="168"/>
      <c r="S809" s="168"/>
      <c r="T809" s="169"/>
      <c r="AT809" s="163" t="s">
        <v>142</v>
      </c>
      <c r="AU809" s="163" t="s">
        <v>87</v>
      </c>
      <c r="AV809" s="12" t="s">
        <v>87</v>
      </c>
      <c r="AW809" s="12" t="s">
        <v>41</v>
      </c>
      <c r="AX809" s="12" t="s">
        <v>79</v>
      </c>
      <c r="AY809" s="163" t="s">
        <v>128</v>
      </c>
    </row>
    <row r="810" spans="2:65" s="12" customFormat="1">
      <c r="B810" s="162"/>
      <c r="D810" s="152" t="s">
        <v>142</v>
      </c>
      <c r="E810" s="163" t="s">
        <v>3</v>
      </c>
      <c r="F810" s="164" t="s">
        <v>775</v>
      </c>
      <c r="H810" s="165">
        <v>4.2</v>
      </c>
      <c r="I810" s="166"/>
      <c r="L810" s="162"/>
      <c r="M810" s="167"/>
      <c r="N810" s="168"/>
      <c r="O810" s="168"/>
      <c r="P810" s="168"/>
      <c r="Q810" s="168"/>
      <c r="R810" s="168"/>
      <c r="S810" s="168"/>
      <c r="T810" s="169"/>
      <c r="AT810" s="163" t="s">
        <v>142</v>
      </c>
      <c r="AU810" s="163" t="s">
        <v>87</v>
      </c>
      <c r="AV810" s="12" t="s">
        <v>87</v>
      </c>
      <c r="AW810" s="12" t="s">
        <v>41</v>
      </c>
      <c r="AX810" s="12" t="s">
        <v>79</v>
      </c>
      <c r="AY810" s="163" t="s">
        <v>128</v>
      </c>
    </row>
    <row r="811" spans="2:65" s="11" customFormat="1">
      <c r="B811" s="155"/>
      <c r="D811" s="152" t="s">
        <v>142</v>
      </c>
      <c r="E811" s="156" t="s">
        <v>3</v>
      </c>
      <c r="F811" s="157" t="s">
        <v>690</v>
      </c>
      <c r="H811" s="156" t="s">
        <v>3</v>
      </c>
      <c r="I811" s="158"/>
      <c r="L811" s="155"/>
      <c r="M811" s="159"/>
      <c r="N811" s="160"/>
      <c r="O811" s="160"/>
      <c r="P811" s="160"/>
      <c r="Q811" s="160"/>
      <c r="R811" s="160"/>
      <c r="S811" s="160"/>
      <c r="T811" s="161"/>
      <c r="AT811" s="156" t="s">
        <v>142</v>
      </c>
      <c r="AU811" s="156" t="s">
        <v>87</v>
      </c>
      <c r="AV811" s="11" t="s">
        <v>22</v>
      </c>
      <c r="AW811" s="11" t="s">
        <v>41</v>
      </c>
      <c r="AX811" s="11" t="s">
        <v>79</v>
      </c>
      <c r="AY811" s="156" t="s">
        <v>128</v>
      </c>
    </row>
    <row r="812" spans="2:65" s="12" customFormat="1">
      <c r="B812" s="162"/>
      <c r="D812" s="152" t="s">
        <v>142</v>
      </c>
      <c r="E812" s="163" t="s">
        <v>3</v>
      </c>
      <c r="F812" s="164" t="s">
        <v>776</v>
      </c>
      <c r="H812" s="165">
        <v>3.6</v>
      </c>
      <c r="I812" s="166"/>
      <c r="L812" s="162"/>
      <c r="M812" s="167"/>
      <c r="N812" s="168"/>
      <c r="O812" s="168"/>
      <c r="P812" s="168"/>
      <c r="Q812" s="168"/>
      <c r="R812" s="168"/>
      <c r="S812" s="168"/>
      <c r="T812" s="169"/>
      <c r="AT812" s="163" t="s">
        <v>142</v>
      </c>
      <c r="AU812" s="163" t="s">
        <v>87</v>
      </c>
      <c r="AV812" s="12" t="s">
        <v>87</v>
      </c>
      <c r="AW812" s="12" t="s">
        <v>41</v>
      </c>
      <c r="AX812" s="12" t="s">
        <v>79</v>
      </c>
      <c r="AY812" s="163" t="s">
        <v>128</v>
      </c>
    </row>
    <row r="813" spans="2:65" s="13" customFormat="1">
      <c r="B813" s="170"/>
      <c r="D813" s="152" t="s">
        <v>142</v>
      </c>
      <c r="E813" s="171" t="s">
        <v>3</v>
      </c>
      <c r="F813" s="172" t="s">
        <v>145</v>
      </c>
      <c r="H813" s="173">
        <v>143.44999999999996</v>
      </c>
      <c r="I813" s="174"/>
      <c r="L813" s="170"/>
      <c r="M813" s="175"/>
      <c r="N813" s="176"/>
      <c r="O813" s="176"/>
      <c r="P813" s="176"/>
      <c r="Q813" s="176"/>
      <c r="R813" s="176"/>
      <c r="S813" s="176"/>
      <c r="T813" s="177"/>
      <c r="AT813" s="171" t="s">
        <v>142</v>
      </c>
      <c r="AU813" s="171" t="s">
        <v>87</v>
      </c>
      <c r="AV813" s="13" t="s">
        <v>93</v>
      </c>
      <c r="AW813" s="13" t="s">
        <v>41</v>
      </c>
      <c r="AX813" s="13" t="s">
        <v>22</v>
      </c>
      <c r="AY813" s="171" t="s">
        <v>128</v>
      </c>
    </row>
    <row r="814" spans="2:65" s="1" customFormat="1" ht="16.5" customHeight="1">
      <c r="B814" s="139"/>
      <c r="C814" s="140" t="s">
        <v>408</v>
      </c>
      <c r="D814" s="140" t="s">
        <v>131</v>
      </c>
      <c r="E814" s="141" t="s">
        <v>400</v>
      </c>
      <c r="F814" s="142" t="s">
        <v>401</v>
      </c>
      <c r="G814" s="143" t="s">
        <v>250</v>
      </c>
      <c r="H814" s="144">
        <v>233.95</v>
      </c>
      <c r="I814" s="145"/>
      <c r="J814" s="146">
        <f>ROUND(I814*H814,2)</f>
        <v>0</v>
      </c>
      <c r="K814" s="142" t="s">
        <v>135</v>
      </c>
      <c r="L814" s="31"/>
      <c r="M814" s="147" t="s">
        <v>3</v>
      </c>
      <c r="N814" s="148" t="s">
        <v>50</v>
      </c>
      <c r="O814" s="50"/>
      <c r="P814" s="149">
        <f>O814*H814</f>
        <v>0</v>
      </c>
      <c r="Q814" s="149">
        <v>3.0000000000000001E-5</v>
      </c>
      <c r="R814" s="149">
        <f>Q814*H814</f>
        <v>7.0184999999999996E-3</v>
      </c>
      <c r="S814" s="149">
        <v>0</v>
      </c>
      <c r="T814" s="150">
        <f>S814*H814</f>
        <v>0</v>
      </c>
      <c r="AR814" s="17" t="s">
        <v>168</v>
      </c>
      <c r="AT814" s="17" t="s">
        <v>131</v>
      </c>
      <c r="AU814" s="17" t="s">
        <v>87</v>
      </c>
      <c r="AY814" s="17" t="s">
        <v>128</v>
      </c>
      <c r="BE814" s="151">
        <f>IF(N814="základní",J814,0)</f>
        <v>0</v>
      </c>
      <c r="BF814" s="151">
        <f>IF(N814="snížená",J814,0)</f>
        <v>0</v>
      </c>
      <c r="BG814" s="151">
        <f>IF(N814="zákl. přenesená",J814,0)</f>
        <v>0</v>
      </c>
      <c r="BH814" s="151">
        <f>IF(N814="sníž. přenesená",J814,0)</f>
        <v>0</v>
      </c>
      <c r="BI814" s="151">
        <f>IF(N814="nulová",J814,0)</f>
        <v>0</v>
      </c>
      <c r="BJ814" s="17" t="s">
        <v>22</v>
      </c>
      <c r="BK814" s="151">
        <f>ROUND(I814*H814,2)</f>
        <v>0</v>
      </c>
      <c r="BL814" s="17" t="s">
        <v>168</v>
      </c>
      <c r="BM814" s="17" t="s">
        <v>777</v>
      </c>
    </row>
    <row r="815" spans="2:65" s="1" customFormat="1" ht="38.4">
      <c r="B815" s="31"/>
      <c r="D815" s="152" t="s">
        <v>137</v>
      </c>
      <c r="F815" s="153" t="s">
        <v>367</v>
      </c>
      <c r="I815" s="85"/>
      <c r="L815" s="31"/>
      <c r="M815" s="154"/>
      <c r="N815" s="50"/>
      <c r="O815" s="50"/>
      <c r="P815" s="50"/>
      <c r="Q815" s="50"/>
      <c r="R815" s="50"/>
      <c r="S815" s="50"/>
      <c r="T815" s="51"/>
      <c r="AT815" s="17" t="s">
        <v>137</v>
      </c>
      <c r="AU815" s="17" t="s">
        <v>87</v>
      </c>
    </row>
    <row r="816" spans="2:65" s="11" customFormat="1">
      <c r="B816" s="155"/>
      <c r="D816" s="152" t="s">
        <v>142</v>
      </c>
      <c r="E816" s="156" t="s">
        <v>3</v>
      </c>
      <c r="F816" s="157" t="s">
        <v>642</v>
      </c>
      <c r="H816" s="156" t="s">
        <v>3</v>
      </c>
      <c r="I816" s="158"/>
      <c r="L816" s="155"/>
      <c r="M816" s="159"/>
      <c r="N816" s="160"/>
      <c r="O816" s="160"/>
      <c r="P816" s="160"/>
      <c r="Q816" s="160"/>
      <c r="R816" s="160"/>
      <c r="S816" s="160"/>
      <c r="T816" s="161"/>
      <c r="AT816" s="156" t="s">
        <v>142</v>
      </c>
      <c r="AU816" s="156" t="s">
        <v>87</v>
      </c>
      <c r="AV816" s="11" t="s">
        <v>22</v>
      </c>
      <c r="AW816" s="11" t="s">
        <v>41</v>
      </c>
      <c r="AX816" s="11" t="s">
        <v>79</v>
      </c>
      <c r="AY816" s="156" t="s">
        <v>128</v>
      </c>
    </row>
    <row r="817" spans="2:51" s="11" customFormat="1">
      <c r="B817" s="155"/>
      <c r="D817" s="152" t="s">
        <v>142</v>
      </c>
      <c r="E817" s="156" t="s">
        <v>3</v>
      </c>
      <c r="F817" s="157" t="s">
        <v>643</v>
      </c>
      <c r="H817" s="156" t="s">
        <v>3</v>
      </c>
      <c r="I817" s="158"/>
      <c r="L817" s="155"/>
      <c r="M817" s="159"/>
      <c r="N817" s="160"/>
      <c r="O817" s="160"/>
      <c r="P817" s="160"/>
      <c r="Q817" s="160"/>
      <c r="R817" s="160"/>
      <c r="S817" s="160"/>
      <c r="T817" s="161"/>
      <c r="AT817" s="156" t="s">
        <v>142</v>
      </c>
      <c r="AU817" s="156" t="s">
        <v>87</v>
      </c>
      <c r="AV817" s="11" t="s">
        <v>22</v>
      </c>
      <c r="AW817" s="11" t="s">
        <v>41</v>
      </c>
      <c r="AX817" s="11" t="s">
        <v>79</v>
      </c>
      <c r="AY817" s="156" t="s">
        <v>128</v>
      </c>
    </row>
    <row r="818" spans="2:51" s="12" customFormat="1">
      <c r="B818" s="162"/>
      <c r="D818" s="152" t="s">
        <v>142</v>
      </c>
      <c r="E818" s="163" t="s">
        <v>3</v>
      </c>
      <c r="F818" s="164" t="s">
        <v>730</v>
      </c>
      <c r="H818" s="165">
        <v>18.2</v>
      </c>
      <c r="I818" s="166"/>
      <c r="L818" s="162"/>
      <c r="M818" s="167"/>
      <c r="N818" s="168"/>
      <c r="O818" s="168"/>
      <c r="P818" s="168"/>
      <c r="Q818" s="168"/>
      <c r="R818" s="168"/>
      <c r="S818" s="168"/>
      <c r="T818" s="169"/>
      <c r="AT818" s="163" t="s">
        <v>142</v>
      </c>
      <c r="AU818" s="163" t="s">
        <v>87</v>
      </c>
      <c r="AV818" s="12" t="s">
        <v>87</v>
      </c>
      <c r="AW818" s="12" t="s">
        <v>41</v>
      </c>
      <c r="AX818" s="12" t="s">
        <v>79</v>
      </c>
      <c r="AY818" s="163" t="s">
        <v>128</v>
      </c>
    </row>
    <row r="819" spans="2:51" s="11" customFormat="1">
      <c r="B819" s="155"/>
      <c r="D819" s="152" t="s">
        <v>142</v>
      </c>
      <c r="E819" s="156" t="s">
        <v>3</v>
      </c>
      <c r="F819" s="157" t="s">
        <v>645</v>
      </c>
      <c r="H819" s="156" t="s">
        <v>3</v>
      </c>
      <c r="I819" s="158"/>
      <c r="L819" s="155"/>
      <c r="M819" s="159"/>
      <c r="N819" s="160"/>
      <c r="O819" s="160"/>
      <c r="P819" s="160"/>
      <c r="Q819" s="160"/>
      <c r="R819" s="160"/>
      <c r="S819" s="160"/>
      <c r="T819" s="161"/>
      <c r="AT819" s="156" t="s">
        <v>142</v>
      </c>
      <c r="AU819" s="156" t="s">
        <v>87</v>
      </c>
      <c r="AV819" s="11" t="s">
        <v>22</v>
      </c>
      <c r="AW819" s="11" t="s">
        <v>41</v>
      </c>
      <c r="AX819" s="11" t="s">
        <v>79</v>
      </c>
      <c r="AY819" s="156" t="s">
        <v>128</v>
      </c>
    </row>
    <row r="820" spans="2:51" s="12" customFormat="1">
      <c r="B820" s="162"/>
      <c r="D820" s="152" t="s">
        <v>142</v>
      </c>
      <c r="E820" s="163" t="s">
        <v>3</v>
      </c>
      <c r="F820" s="164" t="s">
        <v>731</v>
      </c>
      <c r="H820" s="165">
        <v>11</v>
      </c>
      <c r="I820" s="166"/>
      <c r="L820" s="162"/>
      <c r="M820" s="167"/>
      <c r="N820" s="168"/>
      <c r="O820" s="168"/>
      <c r="P820" s="168"/>
      <c r="Q820" s="168"/>
      <c r="R820" s="168"/>
      <c r="S820" s="168"/>
      <c r="T820" s="169"/>
      <c r="AT820" s="163" t="s">
        <v>142</v>
      </c>
      <c r="AU820" s="163" t="s">
        <v>87</v>
      </c>
      <c r="AV820" s="12" t="s">
        <v>87</v>
      </c>
      <c r="AW820" s="12" t="s">
        <v>41</v>
      </c>
      <c r="AX820" s="12" t="s">
        <v>79</v>
      </c>
      <c r="AY820" s="163" t="s">
        <v>128</v>
      </c>
    </row>
    <row r="821" spans="2:51" s="11" customFormat="1">
      <c r="B821" s="155"/>
      <c r="D821" s="152" t="s">
        <v>142</v>
      </c>
      <c r="E821" s="156" t="s">
        <v>3</v>
      </c>
      <c r="F821" s="157" t="s">
        <v>647</v>
      </c>
      <c r="H821" s="156" t="s">
        <v>3</v>
      </c>
      <c r="I821" s="158"/>
      <c r="L821" s="155"/>
      <c r="M821" s="159"/>
      <c r="N821" s="160"/>
      <c r="O821" s="160"/>
      <c r="P821" s="160"/>
      <c r="Q821" s="160"/>
      <c r="R821" s="160"/>
      <c r="S821" s="160"/>
      <c r="T821" s="161"/>
      <c r="AT821" s="156" t="s">
        <v>142</v>
      </c>
      <c r="AU821" s="156" t="s">
        <v>87</v>
      </c>
      <c r="AV821" s="11" t="s">
        <v>22</v>
      </c>
      <c r="AW821" s="11" t="s">
        <v>41</v>
      </c>
      <c r="AX821" s="11" t="s">
        <v>79</v>
      </c>
      <c r="AY821" s="156" t="s">
        <v>128</v>
      </c>
    </row>
    <row r="822" spans="2:51" s="12" customFormat="1">
      <c r="B822" s="162"/>
      <c r="D822" s="152" t="s">
        <v>142</v>
      </c>
      <c r="E822" s="163" t="s">
        <v>3</v>
      </c>
      <c r="F822" s="164" t="s">
        <v>732</v>
      </c>
      <c r="H822" s="165">
        <v>8.9499999999999993</v>
      </c>
      <c r="I822" s="166"/>
      <c r="L822" s="162"/>
      <c r="M822" s="167"/>
      <c r="N822" s="168"/>
      <c r="O822" s="168"/>
      <c r="P822" s="168"/>
      <c r="Q822" s="168"/>
      <c r="R822" s="168"/>
      <c r="S822" s="168"/>
      <c r="T822" s="169"/>
      <c r="AT822" s="163" t="s">
        <v>142</v>
      </c>
      <c r="AU822" s="163" t="s">
        <v>87</v>
      </c>
      <c r="AV822" s="12" t="s">
        <v>87</v>
      </c>
      <c r="AW822" s="12" t="s">
        <v>41</v>
      </c>
      <c r="AX822" s="12" t="s">
        <v>79</v>
      </c>
      <c r="AY822" s="163" t="s">
        <v>128</v>
      </c>
    </row>
    <row r="823" spans="2:51" s="11" customFormat="1">
      <c r="B823" s="155"/>
      <c r="D823" s="152" t="s">
        <v>142</v>
      </c>
      <c r="E823" s="156" t="s">
        <v>3</v>
      </c>
      <c r="F823" s="157" t="s">
        <v>684</v>
      </c>
      <c r="H823" s="156" t="s">
        <v>3</v>
      </c>
      <c r="I823" s="158"/>
      <c r="L823" s="155"/>
      <c r="M823" s="159"/>
      <c r="N823" s="160"/>
      <c r="O823" s="160"/>
      <c r="P823" s="160"/>
      <c r="Q823" s="160"/>
      <c r="R823" s="160"/>
      <c r="S823" s="160"/>
      <c r="T823" s="161"/>
      <c r="AT823" s="156" t="s">
        <v>142</v>
      </c>
      <c r="AU823" s="156" t="s">
        <v>87</v>
      </c>
      <c r="AV823" s="11" t="s">
        <v>22</v>
      </c>
      <c r="AW823" s="11" t="s">
        <v>41</v>
      </c>
      <c r="AX823" s="11" t="s">
        <v>79</v>
      </c>
      <c r="AY823" s="156" t="s">
        <v>128</v>
      </c>
    </row>
    <row r="824" spans="2:51" s="12" customFormat="1">
      <c r="B824" s="162"/>
      <c r="D824" s="152" t="s">
        <v>142</v>
      </c>
      <c r="E824" s="163" t="s">
        <v>3</v>
      </c>
      <c r="F824" s="164" t="s">
        <v>733</v>
      </c>
      <c r="H824" s="165">
        <v>14.3</v>
      </c>
      <c r="I824" s="166"/>
      <c r="L824" s="162"/>
      <c r="M824" s="167"/>
      <c r="N824" s="168"/>
      <c r="O824" s="168"/>
      <c r="P824" s="168"/>
      <c r="Q824" s="168"/>
      <c r="R824" s="168"/>
      <c r="S824" s="168"/>
      <c r="T824" s="169"/>
      <c r="AT824" s="163" t="s">
        <v>142</v>
      </c>
      <c r="AU824" s="163" t="s">
        <v>87</v>
      </c>
      <c r="AV824" s="12" t="s">
        <v>87</v>
      </c>
      <c r="AW824" s="12" t="s">
        <v>41</v>
      </c>
      <c r="AX824" s="12" t="s">
        <v>79</v>
      </c>
      <c r="AY824" s="163" t="s">
        <v>128</v>
      </c>
    </row>
    <row r="825" spans="2:51" s="11" customFormat="1">
      <c r="B825" s="155"/>
      <c r="D825" s="152" t="s">
        <v>142</v>
      </c>
      <c r="E825" s="156" t="s">
        <v>3</v>
      </c>
      <c r="F825" s="157" t="s">
        <v>648</v>
      </c>
      <c r="H825" s="156" t="s">
        <v>3</v>
      </c>
      <c r="I825" s="158"/>
      <c r="L825" s="155"/>
      <c r="M825" s="159"/>
      <c r="N825" s="160"/>
      <c r="O825" s="160"/>
      <c r="P825" s="160"/>
      <c r="Q825" s="160"/>
      <c r="R825" s="160"/>
      <c r="S825" s="160"/>
      <c r="T825" s="161"/>
      <c r="AT825" s="156" t="s">
        <v>142</v>
      </c>
      <c r="AU825" s="156" t="s">
        <v>87</v>
      </c>
      <c r="AV825" s="11" t="s">
        <v>22</v>
      </c>
      <c r="AW825" s="11" t="s">
        <v>41</v>
      </c>
      <c r="AX825" s="11" t="s">
        <v>79</v>
      </c>
      <c r="AY825" s="156" t="s">
        <v>128</v>
      </c>
    </row>
    <row r="826" spans="2:51" s="12" customFormat="1">
      <c r="B826" s="162"/>
      <c r="D826" s="152" t="s">
        <v>142</v>
      </c>
      <c r="E826" s="163" t="s">
        <v>3</v>
      </c>
      <c r="F826" s="164" t="s">
        <v>734</v>
      </c>
      <c r="H826" s="165">
        <v>15.1</v>
      </c>
      <c r="I826" s="166"/>
      <c r="L826" s="162"/>
      <c r="M826" s="167"/>
      <c r="N826" s="168"/>
      <c r="O826" s="168"/>
      <c r="P826" s="168"/>
      <c r="Q826" s="168"/>
      <c r="R826" s="168"/>
      <c r="S826" s="168"/>
      <c r="T826" s="169"/>
      <c r="AT826" s="163" t="s">
        <v>142</v>
      </c>
      <c r="AU826" s="163" t="s">
        <v>87</v>
      </c>
      <c r="AV826" s="12" t="s">
        <v>87</v>
      </c>
      <c r="AW826" s="12" t="s">
        <v>41</v>
      </c>
      <c r="AX826" s="12" t="s">
        <v>79</v>
      </c>
      <c r="AY826" s="163" t="s">
        <v>128</v>
      </c>
    </row>
    <row r="827" spans="2:51" s="11" customFormat="1">
      <c r="B827" s="155"/>
      <c r="D827" s="152" t="s">
        <v>142</v>
      </c>
      <c r="E827" s="156" t="s">
        <v>3</v>
      </c>
      <c r="F827" s="157" t="s">
        <v>649</v>
      </c>
      <c r="H827" s="156" t="s">
        <v>3</v>
      </c>
      <c r="I827" s="158"/>
      <c r="L827" s="155"/>
      <c r="M827" s="159"/>
      <c r="N827" s="160"/>
      <c r="O827" s="160"/>
      <c r="P827" s="160"/>
      <c r="Q827" s="160"/>
      <c r="R827" s="160"/>
      <c r="S827" s="160"/>
      <c r="T827" s="161"/>
      <c r="AT827" s="156" t="s">
        <v>142</v>
      </c>
      <c r="AU827" s="156" t="s">
        <v>87</v>
      </c>
      <c r="AV827" s="11" t="s">
        <v>22</v>
      </c>
      <c r="AW827" s="11" t="s">
        <v>41</v>
      </c>
      <c r="AX827" s="11" t="s">
        <v>79</v>
      </c>
      <c r="AY827" s="156" t="s">
        <v>128</v>
      </c>
    </row>
    <row r="828" spans="2:51" s="12" customFormat="1">
      <c r="B828" s="162"/>
      <c r="D828" s="152" t="s">
        <v>142</v>
      </c>
      <c r="E828" s="163" t="s">
        <v>3</v>
      </c>
      <c r="F828" s="164" t="s">
        <v>735</v>
      </c>
      <c r="H828" s="165">
        <v>15.6</v>
      </c>
      <c r="I828" s="166"/>
      <c r="L828" s="162"/>
      <c r="M828" s="167"/>
      <c r="N828" s="168"/>
      <c r="O828" s="168"/>
      <c r="P828" s="168"/>
      <c r="Q828" s="168"/>
      <c r="R828" s="168"/>
      <c r="S828" s="168"/>
      <c r="T828" s="169"/>
      <c r="AT828" s="163" t="s">
        <v>142</v>
      </c>
      <c r="AU828" s="163" t="s">
        <v>87</v>
      </c>
      <c r="AV828" s="12" t="s">
        <v>87</v>
      </c>
      <c r="AW828" s="12" t="s">
        <v>41</v>
      </c>
      <c r="AX828" s="12" t="s">
        <v>79</v>
      </c>
      <c r="AY828" s="163" t="s">
        <v>128</v>
      </c>
    </row>
    <row r="829" spans="2:51" s="11" customFormat="1">
      <c r="B829" s="155"/>
      <c r="D829" s="152" t="s">
        <v>142</v>
      </c>
      <c r="E829" s="156" t="s">
        <v>3</v>
      </c>
      <c r="F829" s="157" t="s">
        <v>650</v>
      </c>
      <c r="H829" s="156" t="s">
        <v>3</v>
      </c>
      <c r="I829" s="158"/>
      <c r="L829" s="155"/>
      <c r="M829" s="159"/>
      <c r="N829" s="160"/>
      <c r="O829" s="160"/>
      <c r="P829" s="160"/>
      <c r="Q829" s="160"/>
      <c r="R829" s="160"/>
      <c r="S829" s="160"/>
      <c r="T829" s="161"/>
      <c r="AT829" s="156" t="s">
        <v>142</v>
      </c>
      <c r="AU829" s="156" t="s">
        <v>87</v>
      </c>
      <c r="AV829" s="11" t="s">
        <v>22</v>
      </c>
      <c r="AW829" s="11" t="s">
        <v>41</v>
      </c>
      <c r="AX829" s="11" t="s">
        <v>79</v>
      </c>
      <c r="AY829" s="156" t="s">
        <v>128</v>
      </c>
    </row>
    <row r="830" spans="2:51" s="12" customFormat="1">
      <c r="B830" s="162"/>
      <c r="D830" s="152" t="s">
        <v>142</v>
      </c>
      <c r="E830" s="163" t="s">
        <v>3</v>
      </c>
      <c r="F830" s="164" t="s">
        <v>736</v>
      </c>
      <c r="H830" s="165">
        <v>14.2</v>
      </c>
      <c r="I830" s="166"/>
      <c r="L830" s="162"/>
      <c r="M830" s="167"/>
      <c r="N830" s="168"/>
      <c r="O830" s="168"/>
      <c r="P830" s="168"/>
      <c r="Q830" s="168"/>
      <c r="R830" s="168"/>
      <c r="S830" s="168"/>
      <c r="T830" s="169"/>
      <c r="AT830" s="163" t="s">
        <v>142</v>
      </c>
      <c r="AU830" s="163" t="s">
        <v>87</v>
      </c>
      <c r="AV830" s="12" t="s">
        <v>87</v>
      </c>
      <c r="AW830" s="12" t="s">
        <v>41</v>
      </c>
      <c r="AX830" s="12" t="s">
        <v>79</v>
      </c>
      <c r="AY830" s="163" t="s">
        <v>128</v>
      </c>
    </row>
    <row r="831" spans="2:51" s="11" customFormat="1">
      <c r="B831" s="155"/>
      <c r="D831" s="152" t="s">
        <v>142</v>
      </c>
      <c r="E831" s="156" t="s">
        <v>3</v>
      </c>
      <c r="F831" s="157" t="s">
        <v>651</v>
      </c>
      <c r="H831" s="156" t="s">
        <v>3</v>
      </c>
      <c r="I831" s="158"/>
      <c r="L831" s="155"/>
      <c r="M831" s="159"/>
      <c r="N831" s="160"/>
      <c r="O831" s="160"/>
      <c r="P831" s="160"/>
      <c r="Q831" s="160"/>
      <c r="R831" s="160"/>
      <c r="S831" s="160"/>
      <c r="T831" s="161"/>
      <c r="AT831" s="156" t="s">
        <v>142</v>
      </c>
      <c r="AU831" s="156" t="s">
        <v>87</v>
      </c>
      <c r="AV831" s="11" t="s">
        <v>22</v>
      </c>
      <c r="AW831" s="11" t="s">
        <v>41</v>
      </c>
      <c r="AX831" s="11" t="s">
        <v>79</v>
      </c>
      <c r="AY831" s="156" t="s">
        <v>128</v>
      </c>
    </row>
    <row r="832" spans="2:51" s="12" customFormat="1">
      <c r="B832" s="162"/>
      <c r="D832" s="152" t="s">
        <v>142</v>
      </c>
      <c r="E832" s="163" t="s">
        <v>3</v>
      </c>
      <c r="F832" s="164" t="s">
        <v>737</v>
      </c>
      <c r="H832" s="165">
        <v>16.600000000000001</v>
      </c>
      <c r="I832" s="166"/>
      <c r="L832" s="162"/>
      <c r="M832" s="167"/>
      <c r="N832" s="168"/>
      <c r="O832" s="168"/>
      <c r="P832" s="168"/>
      <c r="Q832" s="168"/>
      <c r="R832" s="168"/>
      <c r="S832" s="168"/>
      <c r="T832" s="169"/>
      <c r="AT832" s="163" t="s">
        <v>142</v>
      </c>
      <c r="AU832" s="163" t="s">
        <v>87</v>
      </c>
      <c r="AV832" s="12" t="s">
        <v>87</v>
      </c>
      <c r="AW832" s="12" t="s">
        <v>41</v>
      </c>
      <c r="AX832" s="12" t="s">
        <v>79</v>
      </c>
      <c r="AY832" s="163" t="s">
        <v>128</v>
      </c>
    </row>
    <row r="833" spans="2:65" s="11" customFormat="1">
      <c r="B833" s="155"/>
      <c r="D833" s="152" t="s">
        <v>142</v>
      </c>
      <c r="E833" s="156" t="s">
        <v>3</v>
      </c>
      <c r="F833" s="157" t="s">
        <v>652</v>
      </c>
      <c r="H833" s="156" t="s">
        <v>3</v>
      </c>
      <c r="I833" s="158"/>
      <c r="L833" s="155"/>
      <c r="M833" s="159"/>
      <c r="N833" s="160"/>
      <c r="O833" s="160"/>
      <c r="P833" s="160"/>
      <c r="Q833" s="160"/>
      <c r="R833" s="160"/>
      <c r="S833" s="160"/>
      <c r="T833" s="161"/>
      <c r="AT833" s="156" t="s">
        <v>142</v>
      </c>
      <c r="AU833" s="156" t="s">
        <v>87</v>
      </c>
      <c r="AV833" s="11" t="s">
        <v>22</v>
      </c>
      <c r="AW833" s="11" t="s">
        <v>41</v>
      </c>
      <c r="AX833" s="11" t="s">
        <v>79</v>
      </c>
      <c r="AY833" s="156" t="s">
        <v>128</v>
      </c>
    </row>
    <row r="834" spans="2:65" s="12" customFormat="1">
      <c r="B834" s="162"/>
      <c r="D834" s="152" t="s">
        <v>142</v>
      </c>
      <c r="E834" s="163" t="s">
        <v>3</v>
      </c>
      <c r="F834" s="164" t="s">
        <v>462</v>
      </c>
      <c r="H834" s="165">
        <v>15.2</v>
      </c>
      <c r="I834" s="166"/>
      <c r="L834" s="162"/>
      <c r="M834" s="167"/>
      <c r="N834" s="168"/>
      <c r="O834" s="168"/>
      <c r="P834" s="168"/>
      <c r="Q834" s="168"/>
      <c r="R834" s="168"/>
      <c r="S834" s="168"/>
      <c r="T834" s="169"/>
      <c r="AT834" s="163" t="s">
        <v>142</v>
      </c>
      <c r="AU834" s="163" t="s">
        <v>87</v>
      </c>
      <c r="AV834" s="12" t="s">
        <v>87</v>
      </c>
      <c r="AW834" s="12" t="s">
        <v>41</v>
      </c>
      <c r="AX834" s="12" t="s">
        <v>79</v>
      </c>
      <c r="AY834" s="163" t="s">
        <v>128</v>
      </c>
    </row>
    <row r="835" spans="2:65" s="11" customFormat="1">
      <c r="B835" s="155"/>
      <c r="D835" s="152" t="s">
        <v>142</v>
      </c>
      <c r="E835" s="156" t="s">
        <v>3</v>
      </c>
      <c r="F835" s="157" t="s">
        <v>653</v>
      </c>
      <c r="H835" s="156" t="s">
        <v>3</v>
      </c>
      <c r="I835" s="158"/>
      <c r="L835" s="155"/>
      <c r="M835" s="159"/>
      <c r="N835" s="160"/>
      <c r="O835" s="160"/>
      <c r="P835" s="160"/>
      <c r="Q835" s="160"/>
      <c r="R835" s="160"/>
      <c r="S835" s="160"/>
      <c r="T835" s="161"/>
      <c r="AT835" s="156" t="s">
        <v>142</v>
      </c>
      <c r="AU835" s="156" t="s">
        <v>87</v>
      </c>
      <c r="AV835" s="11" t="s">
        <v>22</v>
      </c>
      <c r="AW835" s="11" t="s">
        <v>41</v>
      </c>
      <c r="AX835" s="11" t="s">
        <v>79</v>
      </c>
      <c r="AY835" s="156" t="s">
        <v>128</v>
      </c>
    </row>
    <row r="836" spans="2:65" s="12" customFormat="1">
      <c r="B836" s="162"/>
      <c r="D836" s="152" t="s">
        <v>142</v>
      </c>
      <c r="E836" s="163" t="s">
        <v>3</v>
      </c>
      <c r="F836" s="164" t="s">
        <v>738</v>
      </c>
      <c r="H836" s="165">
        <v>16.899999999999999</v>
      </c>
      <c r="I836" s="166"/>
      <c r="L836" s="162"/>
      <c r="M836" s="167"/>
      <c r="N836" s="168"/>
      <c r="O836" s="168"/>
      <c r="P836" s="168"/>
      <c r="Q836" s="168"/>
      <c r="R836" s="168"/>
      <c r="S836" s="168"/>
      <c r="T836" s="169"/>
      <c r="AT836" s="163" t="s">
        <v>142</v>
      </c>
      <c r="AU836" s="163" t="s">
        <v>87</v>
      </c>
      <c r="AV836" s="12" t="s">
        <v>87</v>
      </c>
      <c r="AW836" s="12" t="s">
        <v>41</v>
      </c>
      <c r="AX836" s="12" t="s">
        <v>79</v>
      </c>
      <c r="AY836" s="163" t="s">
        <v>128</v>
      </c>
    </row>
    <row r="837" spans="2:65" s="11" customFormat="1">
      <c r="B837" s="155"/>
      <c r="D837" s="152" t="s">
        <v>142</v>
      </c>
      <c r="E837" s="156" t="s">
        <v>3</v>
      </c>
      <c r="F837" s="157" t="s">
        <v>654</v>
      </c>
      <c r="H837" s="156" t="s">
        <v>3</v>
      </c>
      <c r="I837" s="158"/>
      <c r="L837" s="155"/>
      <c r="M837" s="159"/>
      <c r="N837" s="160"/>
      <c r="O837" s="160"/>
      <c r="P837" s="160"/>
      <c r="Q837" s="160"/>
      <c r="R837" s="160"/>
      <c r="S837" s="160"/>
      <c r="T837" s="161"/>
      <c r="AT837" s="156" t="s">
        <v>142</v>
      </c>
      <c r="AU837" s="156" t="s">
        <v>87</v>
      </c>
      <c r="AV837" s="11" t="s">
        <v>22</v>
      </c>
      <c r="AW837" s="11" t="s">
        <v>41</v>
      </c>
      <c r="AX837" s="11" t="s">
        <v>79</v>
      </c>
      <c r="AY837" s="156" t="s">
        <v>128</v>
      </c>
    </row>
    <row r="838" spans="2:65" s="12" customFormat="1">
      <c r="B838" s="162"/>
      <c r="D838" s="152" t="s">
        <v>142</v>
      </c>
      <c r="E838" s="163" t="s">
        <v>3</v>
      </c>
      <c r="F838" s="164" t="s">
        <v>735</v>
      </c>
      <c r="H838" s="165">
        <v>15.6</v>
      </c>
      <c r="I838" s="166"/>
      <c r="L838" s="162"/>
      <c r="M838" s="167"/>
      <c r="N838" s="168"/>
      <c r="O838" s="168"/>
      <c r="P838" s="168"/>
      <c r="Q838" s="168"/>
      <c r="R838" s="168"/>
      <c r="S838" s="168"/>
      <c r="T838" s="169"/>
      <c r="AT838" s="163" t="s">
        <v>142</v>
      </c>
      <c r="AU838" s="163" t="s">
        <v>87</v>
      </c>
      <c r="AV838" s="12" t="s">
        <v>87</v>
      </c>
      <c r="AW838" s="12" t="s">
        <v>41</v>
      </c>
      <c r="AX838" s="12" t="s">
        <v>79</v>
      </c>
      <c r="AY838" s="163" t="s">
        <v>128</v>
      </c>
    </row>
    <row r="839" spans="2:65" s="11" customFormat="1">
      <c r="B839" s="155"/>
      <c r="D839" s="152" t="s">
        <v>142</v>
      </c>
      <c r="E839" s="156" t="s">
        <v>3</v>
      </c>
      <c r="F839" s="157" t="s">
        <v>655</v>
      </c>
      <c r="H839" s="156" t="s">
        <v>3</v>
      </c>
      <c r="I839" s="158"/>
      <c r="L839" s="155"/>
      <c r="M839" s="159"/>
      <c r="N839" s="160"/>
      <c r="O839" s="160"/>
      <c r="P839" s="160"/>
      <c r="Q839" s="160"/>
      <c r="R839" s="160"/>
      <c r="S839" s="160"/>
      <c r="T839" s="161"/>
      <c r="AT839" s="156" t="s">
        <v>142</v>
      </c>
      <c r="AU839" s="156" t="s">
        <v>87</v>
      </c>
      <c r="AV839" s="11" t="s">
        <v>22</v>
      </c>
      <c r="AW839" s="11" t="s">
        <v>41</v>
      </c>
      <c r="AX839" s="11" t="s">
        <v>79</v>
      </c>
      <c r="AY839" s="156" t="s">
        <v>128</v>
      </c>
    </row>
    <row r="840" spans="2:65" s="12" customFormat="1">
      <c r="B840" s="162"/>
      <c r="D840" s="152" t="s">
        <v>142</v>
      </c>
      <c r="E840" s="163" t="s">
        <v>3</v>
      </c>
      <c r="F840" s="164" t="s">
        <v>739</v>
      </c>
      <c r="H840" s="165">
        <v>53.7</v>
      </c>
      <c r="I840" s="166"/>
      <c r="L840" s="162"/>
      <c r="M840" s="167"/>
      <c r="N840" s="168"/>
      <c r="O840" s="168"/>
      <c r="P840" s="168"/>
      <c r="Q840" s="168"/>
      <c r="R840" s="168"/>
      <c r="S840" s="168"/>
      <c r="T840" s="169"/>
      <c r="AT840" s="163" t="s">
        <v>142</v>
      </c>
      <c r="AU840" s="163" t="s">
        <v>87</v>
      </c>
      <c r="AV840" s="12" t="s">
        <v>87</v>
      </c>
      <c r="AW840" s="12" t="s">
        <v>41</v>
      </c>
      <c r="AX840" s="12" t="s">
        <v>79</v>
      </c>
      <c r="AY840" s="163" t="s">
        <v>128</v>
      </c>
    </row>
    <row r="841" spans="2:65" s="11" customFormat="1">
      <c r="B841" s="155"/>
      <c r="D841" s="152" t="s">
        <v>142</v>
      </c>
      <c r="E841" s="156" t="s">
        <v>3</v>
      </c>
      <c r="F841" s="157" t="s">
        <v>657</v>
      </c>
      <c r="H841" s="156" t="s">
        <v>3</v>
      </c>
      <c r="I841" s="158"/>
      <c r="L841" s="155"/>
      <c r="M841" s="159"/>
      <c r="N841" s="160"/>
      <c r="O841" s="160"/>
      <c r="P841" s="160"/>
      <c r="Q841" s="160"/>
      <c r="R841" s="160"/>
      <c r="S841" s="160"/>
      <c r="T841" s="161"/>
      <c r="AT841" s="156" t="s">
        <v>142</v>
      </c>
      <c r="AU841" s="156" t="s">
        <v>87</v>
      </c>
      <c r="AV841" s="11" t="s">
        <v>22</v>
      </c>
      <c r="AW841" s="11" t="s">
        <v>41</v>
      </c>
      <c r="AX841" s="11" t="s">
        <v>79</v>
      </c>
      <c r="AY841" s="156" t="s">
        <v>128</v>
      </c>
    </row>
    <row r="842" spans="2:65" s="12" customFormat="1">
      <c r="B842" s="162"/>
      <c r="D842" s="152" t="s">
        <v>142</v>
      </c>
      <c r="E842" s="163" t="s">
        <v>3</v>
      </c>
      <c r="F842" s="164" t="s">
        <v>740</v>
      </c>
      <c r="H842" s="165">
        <v>15.9</v>
      </c>
      <c r="I842" s="166"/>
      <c r="L842" s="162"/>
      <c r="M842" s="167"/>
      <c r="N842" s="168"/>
      <c r="O842" s="168"/>
      <c r="P842" s="168"/>
      <c r="Q842" s="168"/>
      <c r="R842" s="168"/>
      <c r="S842" s="168"/>
      <c r="T842" s="169"/>
      <c r="AT842" s="163" t="s">
        <v>142</v>
      </c>
      <c r="AU842" s="163" t="s">
        <v>87</v>
      </c>
      <c r="AV842" s="12" t="s">
        <v>87</v>
      </c>
      <c r="AW842" s="12" t="s">
        <v>41</v>
      </c>
      <c r="AX842" s="12" t="s">
        <v>79</v>
      </c>
      <c r="AY842" s="163" t="s">
        <v>128</v>
      </c>
    </row>
    <row r="843" spans="2:65" s="11" customFormat="1">
      <c r="B843" s="155"/>
      <c r="D843" s="152" t="s">
        <v>142</v>
      </c>
      <c r="E843" s="156" t="s">
        <v>3</v>
      </c>
      <c r="F843" s="157" t="s">
        <v>690</v>
      </c>
      <c r="H843" s="156" t="s">
        <v>3</v>
      </c>
      <c r="I843" s="158"/>
      <c r="L843" s="155"/>
      <c r="M843" s="159"/>
      <c r="N843" s="160"/>
      <c r="O843" s="160"/>
      <c r="P843" s="160"/>
      <c r="Q843" s="160"/>
      <c r="R843" s="160"/>
      <c r="S843" s="160"/>
      <c r="T843" s="161"/>
      <c r="AT843" s="156" t="s">
        <v>142</v>
      </c>
      <c r="AU843" s="156" t="s">
        <v>87</v>
      </c>
      <c r="AV843" s="11" t="s">
        <v>22</v>
      </c>
      <c r="AW843" s="11" t="s">
        <v>41</v>
      </c>
      <c r="AX843" s="11" t="s">
        <v>79</v>
      </c>
      <c r="AY843" s="156" t="s">
        <v>128</v>
      </c>
    </row>
    <row r="844" spans="2:65" s="12" customFormat="1">
      <c r="B844" s="162"/>
      <c r="D844" s="152" t="s">
        <v>142</v>
      </c>
      <c r="E844" s="163" t="s">
        <v>3</v>
      </c>
      <c r="F844" s="164" t="s">
        <v>741</v>
      </c>
      <c r="H844" s="165">
        <v>2.7</v>
      </c>
      <c r="I844" s="166"/>
      <c r="L844" s="162"/>
      <c r="M844" s="167"/>
      <c r="N844" s="168"/>
      <c r="O844" s="168"/>
      <c r="P844" s="168"/>
      <c r="Q844" s="168"/>
      <c r="R844" s="168"/>
      <c r="S844" s="168"/>
      <c r="T844" s="169"/>
      <c r="AT844" s="163" t="s">
        <v>142</v>
      </c>
      <c r="AU844" s="163" t="s">
        <v>87</v>
      </c>
      <c r="AV844" s="12" t="s">
        <v>87</v>
      </c>
      <c r="AW844" s="12" t="s">
        <v>41</v>
      </c>
      <c r="AX844" s="12" t="s">
        <v>79</v>
      </c>
      <c r="AY844" s="163" t="s">
        <v>128</v>
      </c>
    </row>
    <row r="845" spans="2:65" s="13" customFormat="1">
      <c r="B845" s="170"/>
      <c r="D845" s="152" t="s">
        <v>142</v>
      </c>
      <c r="E845" s="171" t="s">
        <v>3</v>
      </c>
      <c r="F845" s="172" t="s">
        <v>145</v>
      </c>
      <c r="H845" s="173">
        <v>233.94999999999996</v>
      </c>
      <c r="I845" s="174"/>
      <c r="L845" s="170"/>
      <c r="M845" s="175"/>
      <c r="N845" s="176"/>
      <c r="O845" s="176"/>
      <c r="P845" s="176"/>
      <c r="Q845" s="176"/>
      <c r="R845" s="176"/>
      <c r="S845" s="176"/>
      <c r="T845" s="177"/>
      <c r="AT845" s="171" t="s">
        <v>142</v>
      </c>
      <c r="AU845" s="171" t="s">
        <v>87</v>
      </c>
      <c r="AV845" s="13" t="s">
        <v>93</v>
      </c>
      <c r="AW845" s="13" t="s">
        <v>41</v>
      </c>
      <c r="AX845" s="13" t="s">
        <v>22</v>
      </c>
      <c r="AY845" s="171" t="s">
        <v>128</v>
      </c>
    </row>
    <row r="846" spans="2:65" s="1" customFormat="1" ht="22.5" customHeight="1">
      <c r="B846" s="139"/>
      <c r="C846" s="140" t="s">
        <v>414</v>
      </c>
      <c r="D846" s="140" t="s">
        <v>131</v>
      </c>
      <c r="E846" s="141" t="s">
        <v>404</v>
      </c>
      <c r="F846" s="142" t="s">
        <v>405</v>
      </c>
      <c r="G846" s="143" t="s">
        <v>134</v>
      </c>
      <c r="H846" s="144">
        <v>2.8380000000000001</v>
      </c>
      <c r="I846" s="145"/>
      <c r="J846" s="146">
        <f>ROUND(I846*H846,2)</f>
        <v>0</v>
      </c>
      <c r="K846" s="142" t="s">
        <v>135</v>
      </c>
      <c r="L846" s="31"/>
      <c r="M846" s="147" t="s">
        <v>3</v>
      </c>
      <c r="N846" s="148" t="s">
        <v>50</v>
      </c>
      <c r="O846" s="50"/>
      <c r="P846" s="149">
        <f>O846*H846</f>
        <v>0</v>
      </c>
      <c r="Q846" s="149">
        <v>0</v>
      </c>
      <c r="R846" s="149">
        <f>Q846*H846</f>
        <v>0</v>
      </c>
      <c r="S846" s="149">
        <v>0</v>
      </c>
      <c r="T846" s="150">
        <f>S846*H846</f>
        <v>0</v>
      </c>
      <c r="AR846" s="17" t="s">
        <v>168</v>
      </c>
      <c r="AT846" s="17" t="s">
        <v>131</v>
      </c>
      <c r="AU846" s="17" t="s">
        <v>87</v>
      </c>
      <c r="AY846" s="17" t="s">
        <v>128</v>
      </c>
      <c r="BE846" s="151">
        <f>IF(N846="základní",J846,0)</f>
        <v>0</v>
      </c>
      <c r="BF846" s="151">
        <f>IF(N846="snížená",J846,0)</f>
        <v>0</v>
      </c>
      <c r="BG846" s="151">
        <f>IF(N846="zákl. přenesená",J846,0)</f>
        <v>0</v>
      </c>
      <c r="BH846" s="151">
        <f>IF(N846="sníž. přenesená",J846,0)</f>
        <v>0</v>
      </c>
      <c r="BI846" s="151">
        <f>IF(N846="nulová",J846,0)</f>
        <v>0</v>
      </c>
      <c r="BJ846" s="17" t="s">
        <v>22</v>
      </c>
      <c r="BK846" s="151">
        <f>ROUND(I846*H846,2)</f>
        <v>0</v>
      </c>
      <c r="BL846" s="17" t="s">
        <v>168</v>
      </c>
      <c r="BM846" s="17" t="s">
        <v>778</v>
      </c>
    </row>
    <row r="847" spans="2:65" s="1" customFormat="1" ht="86.4">
      <c r="B847" s="31"/>
      <c r="D847" s="152" t="s">
        <v>137</v>
      </c>
      <c r="F847" s="153" t="s">
        <v>407</v>
      </c>
      <c r="I847" s="85"/>
      <c r="L847" s="31"/>
      <c r="M847" s="154"/>
      <c r="N847" s="50"/>
      <c r="O847" s="50"/>
      <c r="P847" s="50"/>
      <c r="Q847" s="50"/>
      <c r="R847" s="50"/>
      <c r="S847" s="50"/>
      <c r="T847" s="51"/>
      <c r="AT847" s="17" t="s">
        <v>137</v>
      </c>
      <c r="AU847" s="17" t="s">
        <v>87</v>
      </c>
    </row>
    <row r="848" spans="2:65" s="1" customFormat="1" ht="22.5" customHeight="1">
      <c r="B848" s="139"/>
      <c r="C848" s="140" t="s">
        <v>418</v>
      </c>
      <c r="D848" s="140" t="s">
        <v>131</v>
      </c>
      <c r="E848" s="141" t="s">
        <v>409</v>
      </c>
      <c r="F848" s="142" t="s">
        <v>410</v>
      </c>
      <c r="G848" s="143" t="s">
        <v>134</v>
      </c>
      <c r="H848" s="144">
        <v>2.8380000000000001</v>
      </c>
      <c r="I848" s="145"/>
      <c r="J848" s="146">
        <f>ROUND(I848*H848,2)</f>
        <v>0</v>
      </c>
      <c r="K848" s="142" t="s">
        <v>135</v>
      </c>
      <c r="L848" s="31"/>
      <c r="M848" s="147" t="s">
        <v>3</v>
      </c>
      <c r="N848" s="148" t="s">
        <v>50</v>
      </c>
      <c r="O848" s="50"/>
      <c r="P848" s="149">
        <f>O848*H848</f>
        <v>0</v>
      </c>
      <c r="Q848" s="149">
        <v>0</v>
      </c>
      <c r="R848" s="149">
        <f>Q848*H848</f>
        <v>0</v>
      </c>
      <c r="S848" s="149">
        <v>0</v>
      </c>
      <c r="T848" s="150">
        <f>S848*H848</f>
        <v>0</v>
      </c>
      <c r="AR848" s="17" t="s">
        <v>168</v>
      </c>
      <c r="AT848" s="17" t="s">
        <v>131</v>
      </c>
      <c r="AU848" s="17" t="s">
        <v>87</v>
      </c>
      <c r="AY848" s="17" t="s">
        <v>128</v>
      </c>
      <c r="BE848" s="151">
        <f>IF(N848="základní",J848,0)</f>
        <v>0</v>
      </c>
      <c r="BF848" s="151">
        <f>IF(N848="snížená",J848,0)</f>
        <v>0</v>
      </c>
      <c r="BG848" s="151">
        <f>IF(N848="zákl. přenesená",J848,0)</f>
        <v>0</v>
      </c>
      <c r="BH848" s="151">
        <f>IF(N848="sníž. přenesená",J848,0)</f>
        <v>0</v>
      </c>
      <c r="BI848" s="151">
        <f>IF(N848="nulová",J848,0)</f>
        <v>0</v>
      </c>
      <c r="BJ848" s="17" t="s">
        <v>22</v>
      </c>
      <c r="BK848" s="151">
        <f>ROUND(I848*H848,2)</f>
        <v>0</v>
      </c>
      <c r="BL848" s="17" t="s">
        <v>168</v>
      </c>
      <c r="BM848" s="17" t="s">
        <v>779</v>
      </c>
    </row>
    <row r="849" spans="2:65" s="1" customFormat="1" ht="86.4">
      <c r="B849" s="31"/>
      <c r="D849" s="152" t="s">
        <v>137</v>
      </c>
      <c r="F849" s="153" t="s">
        <v>407</v>
      </c>
      <c r="I849" s="85"/>
      <c r="L849" s="31"/>
      <c r="M849" s="154"/>
      <c r="N849" s="50"/>
      <c r="O849" s="50"/>
      <c r="P849" s="50"/>
      <c r="Q849" s="50"/>
      <c r="R849" s="50"/>
      <c r="S849" s="50"/>
      <c r="T849" s="51"/>
      <c r="AT849" s="17" t="s">
        <v>137</v>
      </c>
      <c r="AU849" s="17" t="s">
        <v>87</v>
      </c>
    </row>
    <row r="850" spans="2:65" s="10" customFormat="1" ht="22.95" customHeight="1">
      <c r="B850" s="126"/>
      <c r="D850" s="127" t="s">
        <v>78</v>
      </c>
      <c r="E850" s="137" t="s">
        <v>412</v>
      </c>
      <c r="F850" s="137" t="s">
        <v>413</v>
      </c>
      <c r="I850" s="129"/>
      <c r="J850" s="138">
        <f>BK850</f>
        <v>0</v>
      </c>
      <c r="L850" s="126"/>
      <c r="M850" s="131"/>
      <c r="N850" s="132"/>
      <c r="O850" s="132"/>
      <c r="P850" s="133">
        <f>SUM(P851:P889)</f>
        <v>0</v>
      </c>
      <c r="Q850" s="132"/>
      <c r="R850" s="133">
        <f>SUM(R851:R889)</f>
        <v>0.03</v>
      </c>
      <c r="S850" s="132"/>
      <c r="T850" s="134">
        <f>SUM(T851:T889)</f>
        <v>0</v>
      </c>
      <c r="AR850" s="127" t="s">
        <v>87</v>
      </c>
      <c r="AT850" s="135" t="s">
        <v>78</v>
      </c>
      <c r="AU850" s="135" t="s">
        <v>22</v>
      </c>
      <c r="AY850" s="127" t="s">
        <v>128</v>
      </c>
      <c r="BK850" s="136">
        <f>SUM(BK851:BK889)</f>
        <v>0</v>
      </c>
    </row>
    <row r="851" spans="2:65" s="1" customFormat="1" ht="16.5" customHeight="1">
      <c r="B851" s="139"/>
      <c r="C851" s="140" t="s">
        <v>422</v>
      </c>
      <c r="D851" s="140" t="s">
        <v>131</v>
      </c>
      <c r="E851" s="141" t="s">
        <v>415</v>
      </c>
      <c r="F851" s="142" t="s">
        <v>416</v>
      </c>
      <c r="G851" s="143" t="s">
        <v>167</v>
      </c>
      <c r="H851" s="144">
        <v>60</v>
      </c>
      <c r="I851" s="145"/>
      <c r="J851" s="146">
        <f>ROUND(I851*H851,2)</f>
        <v>0</v>
      </c>
      <c r="K851" s="142" t="s">
        <v>3</v>
      </c>
      <c r="L851" s="31"/>
      <c r="M851" s="147" t="s">
        <v>3</v>
      </c>
      <c r="N851" s="148" t="s">
        <v>50</v>
      </c>
      <c r="O851" s="50"/>
      <c r="P851" s="149">
        <f>O851*H851</f>
        <v>0</v>
      </c>
      <c r="Q851" s="149">
        <v>5.0000000000000001E-4</v>
      </c>
      <c r="R851" s="149">
        <f>Q851*H851</f>
        <v>0.03</v>
      </c>
      <c r="S851" s="149">
        <v>0</v>
      </c>
      <c r="T851" s="150">
        <f>S851*H851</f>
        <v>0</v>
      </c>
      <c r="AR851" s="17" t="s">
        <v>168</v>
      </c>
      <c r="AT851" s="17" t="s">
        <v>131</v>
      </c>
      <c r="AU851" s="17" t="s">
        <v>87</v>
      </c>
      <c r="AY851" s="17" t="s">
        <v>128</v>
      </c>
      <c r="BE851" s="151">
        <f>IF(N851="základní",J851,0)</f>
        <v>0</v>
      </c>
      <c r="BF851" s="151">
        <f>IF(N851="snížená",J851,0)</f>
        <v>0</v>
      </c>
      <c r="BG851" s="151">
        <f>IF(N851="zákl. přenesená",J851,0)</f>
        <v>0</v>
      </c>
      <c r="BH851" s="151">
        <f>IF(N851="sníž. přenesená",J851,0)</f>
        <v>0</v>
      </c>
      <c r="BI851" s="151">
        <f>IF(N851="nulová",J851,0)</f>
        <v>0</v>
      </c>
      <c r="BJ851" s="17" t="s">
        <v>22</v>
      </c>
      <c r="BK851" s="151">
        <f>ROUND(I851*H851,2)</f>
        <v>0</v>
      </c>
      <c r="BL851" s="17" t="s">
        <v>168</v>
      </c>
      <c r="BM851" s="17" t="s">
        <v>780</v>
      </c>
    </row>
    <row r="852" spans="2:65" s="11" customFormat="1" ht="20.399999999999999">
      <c r="B852" s="155"/>
      <c r="D852" s="152" t="s">
        <v>142</v>
      </c>
      <c r="E852" s="156" t="s">
        <v>3</v>
      </c>
      <c r="F852" s="157" t="s">
        <v>781</v>
      </c>
      <c r="H852" s="156" t="s">
        <v>3</v>
      </c>
      <c r="I852" s="158"/>
      <c r="L852" s="155"/>
      <c r="M852" s="159"/>
      <c r="N852" s="160"/>
      <c r="O852" s="160"/>
      <c r="P852" s="160"/>
      <c r="Q852" s="160"/>
      <c r="R852" s="160"/>
      <c r="S852" s="160"/>
      <c r="T852" s="161"/>
      <c r="AT852" s="156" t="s">
        <v>142</v>
      </c>
      <c r="AU852" s="156" t="s">
        <v>87</v>
      </c>
      <c r="AV852" s="11" t="s">
        <v>22</v>
      </c>
      <c r="AW852" s="11" t="s">
        <v>41</v>
      </c>
      <c r="AX852" s="11" t="s">
        <v>79</v>
      </c>
      <c r="AY852" s="156" t="s">
        <v>128</v>
      </c>
    </row>
    <row r="853" spans="2:65" s="12" customFormat="1">
      <c r="B853" s="162"/>
      <c r="D853" s="152" t="s">
        <v>142</v>
      </c>
      <c r="E853" s="163" t="s">
        <v>3</v>
      </c>
      <c r="F853" s="164" t="s">
        <v>516</v>
      </c>
      <c r="H853" s="165">
        <v>60</v>
      </c>
      <c r="I853" s="166"/>
      <c r="L853" s="162"/>
      <c r="M853" s="167"/>
      <c r="N853" s="168"/>
      <c r="O853" s="168"/>
      <c r="P853" s="168"/>
      <c r="Q853" s="168"/>
      <c r="R853" s="168"/>
      <c r="S853" s="168"/>
      <c r="T853" s="169"/>
      <c r="AT853" s="163" t="s">
        <v>142</v>
      </c>
      <c r="AU853" s="163" t="s">
        <v>87</v>
      </c>
      <c r="AV853" s="12" t="s">
        <v>87</v>
      </c>
      <c r="AW853" s="12" t="s">
        <v>41</v>
      </c>
      <c r="AX853" s="12" t="s">
        <v>79</v>
      </c>
      <c r="AY853" s="163" t="s">
        <v>128</v>
      </c>
    </row>
    <row r="854" spans="2:65" s="13" customFormat="1">
      <c r="B854" s="170"/>
      <c r="D854" s="152" t="s">
        <v>142</v>
      </c>
      <c r="E854" s="171" t="s">
        <v>3</v>
      </c>
      <c r="F854" s="172" t="s">
        <v>145</v>
      </c>
      <c r="H854" s="173">
        <v>60</v>
      </c>
      <c r="I854" s="174"/>
      <c r="L854" s="170"/>
      <c r="M854" s="175"/>
      <c r="N854" s="176"/>
      <c r="O854" s="176"/>
      <c r="P854" s="176"/>
      <c r="Q854" s="176"/>
      <c r="R854" s="176"/>
      <c r="S854" s="176"/>
      <c r="T854" s="177"/>
      <c r="AT854" s="171" t="s">
        <v>142</v>
      </c>
      <c r="AU854" s="171" t="s">
        <v>87</v>
      </c>
      <c r="AV854" s="13" t="s">
        <v>93</v>
      </c>
      <c r="AW854" s="13" t="s">
        <v>41</v>
      </c>
      <c r="AX854" s="13" t="s">
        <v>22</v>
      </c>
      <c r="AY854" s="171" t="s">
        <v>128</v>
      </c>
    </row>
    <row r="855" spans="2:65" s="1" customFormat="1" ht="16.5" customHeight="1">
      <c r="B855" s="139"/>
      <c r="C855" s="140" t="s">
        <v>426</v>
      </c>
      <c r="D855" s="140" t="s">
        <v>131</v>
      </c>
      <c r="E855" s="141" t="s">
        <v>419</v>
      </c>
      <c r="F855" s="142" t="s">
        <v>420</v>
      </c>
      <c r="G855" s="143" t="s">
        <v>250</v>
      </c>
      <c r="H855" s="144">
        <v>233.95</v>
      </c>
      <c r="I855" s="145"/>
      <c r="J855" s="146">
        <f>ROUND(I855*H855,2)</f>
        <v>0</v>
      </c>
      <c r="K855" s="142" t="s">
        <v>135</v>
      </c>
      <c r="L855" s="31"/>
      <c r="M855" s="147" t="s">
        <v>3</v>
      </c>
      <c r="N855" s="148" t="s">
        <v>50</v>
      </c>
      <c r="O855" s="50"/>
      <c r="P855" s="149">
        <f>O855*H855</f>
        <v>0</v>
      </c>
      <c r="Q855" s="149">
        <v>0</v>
      </c>
      <c r="R855" s="149">
        <f>Q855*H855</f>
        <v>0</v>
      </c>
      <c r="S855" s="149">
        <v>0</v>
      </c>
      <c r="T855" s="150">
        <f>S855*H855</f>
        <v>0</v>
      </c>
      <c r="AR855" s="17" t="s">
        <v>168</v>
      </c>
      <c r="AT855" s="17" t="s">
        <v>131</v>
      </c>
      <c r="AU855" s="17" t="s">
        <v>87</v>
      </c>
      <c r="AY855" s="17" t="s">
        <v>128</v>
      </c>
      <c r="BE855" s="151">
        <f>IF(N855="základní",J855,0)</f>
        <v>0</v>
      </c>
      <c r="BF855" s="151">
        <f>IF(N855="snížená",J855,0)</f>
        <v>0</v>
      </c>
      <c r="BG855" s="151">
        <f>IF(N855="zákl. přenesená",J855,0)</f>
        <v>0</v>
      </c>
      <c r="BH855" s="151">
        <f>IF(N855="sníž. přenesená",J855,0)</f>
        <v>0</v>
      </c>
      <c r="BI855" s="151">
        <f>IF(N855="nulová",J855,0)</f>
        <v>0</v>
      </c>
      <c r="BJ855" s="17" t="s">
        <v>22</v>
      </c>
      <c r="BK855" s="151">
        <f>ROUND(I855*H855,2)</f>
        <v>0</v>
      </c>
      <c r="BL855" s="17" t="s">
        <v>168</v>
      </c>
      <c r="BM855" s="17" t="s">
        <v>782</v>
      </c>
    </row>
    <row r="856" spans="2:65" s="11" customFormat="1">
      <c r="B856" s="155"/>
      <c r="D856" s="152" t="s">
        <v>142</v>
      </c>
      <c r="E856" s="156" t="s">
        <v>3</v>
      </c>
      <c r="F856" s="157" t="s">
        <v>642</v>
      </c>
      <c r="H856" s="156" t="s">
        <v>3</v>
      </c>
      <c r="I856" s="158"/>
      <c r="L856" s="155"/>
      <c r="M856" s="159"/>
      <c r="N856" s="160"/>
      <c r="O856" s="160"/>
      <c r="P856" s="160"/>
      <c r="Q856" s="160"/>
      <c r="R856" s="160"/>
      <c r="S856" s="160"/>
      <c r="T856" s="161"/>
      <c r="AT856" s="156" t="s">
        <v>142</v>
      </c>
      <c r="AU856" s="156" t="s">
        <v>87</v>
      </c>
      <c r="AV856" s="11" t="s">
        <v>22</v>
      </c>
      <c r="AW856" s="11" t="s">
        <v>41</v>
      </c>
      <c r="AX856" s="11" t="s">
        <v>79</v>
      </c>
      <c r="AY856" s="156" t="s">
        <v>128</v>
      </c>
    </row>
    <row r="857" spans="2:65" s="11" customFormat="1">
      <c r="B857" s="155"/>
      <c r="D857" s="152" t="s">
        <v>142</v>
      </c>
      <c r="E857" s="156" t="s">
        <v>3</v>
      </c>
      <c r="F857" s="157" t="s">
        <v>643</v>
      </c>
      <c r="H857" s="156" t="s">
        <v>3</v>
      </c>
      <c r="I857" s="158"/>
      <c r="L857" s="155"/>
      <c r="M857" s="159"/>
      <c r="N857" s="160"/>
      <c r="O857" s="160"/>
      <c r="P857" s="160"/>
      <c r="Q857" s="160"/>
      <c r="R857" s="160"/>
      <c r="S857" s="160"/>
      <c r="T857" s="161"/>
      <c r="AT857" s="156" t="s">
        <v>142</v>
      </c>
      <c r="AU857" s="156" t="s">
        <v>87</v>
      </c>
      <c r="AV857" s="11" t="s">
        <v>22</v>
      </c>
      <c r="AW857" s="11" t="s">
        <v>41</v>
      </c>
      <c r="AX857" s="11" t="s">
        <v>79</v>
      </c>
      <c r="AY857" s="156" t="s">
        <v>128</v>
      </c>
    </row>
    <row r="858" spans="2:65" s="12" customFormat="1">
      <c r="B858" s="162"/>
      <c r="D858" s="152" t="s">
        <v>142</v>
      </c>
      <c r="E858" s="163" t="s">
        <v>3</v>
      </c>
      <c r="F858" s="164" t="s">
        <v>730</v>
      </c>
      <c r="H858" s="165">
        <v>18.2</v>
      </c>
      <c r="I858" s="166"/>
      <c r="L858" s="162"/>
      <c r="M858" s="167"/>
      <c r="N858" s="168"/>
      <c r="O858" s="168"/>
      <c r="P858" s="168"/>
      <c r="Q858" s="168"/>
      <c r="R858" s="168"/>
      <c r="S858" s="168"/>
      <c r="T858" s="169"/>
      <c r="AT858" s="163" t="s">
        <v>142</v>
      </c>
      <c r="AU858" s="163" t="s">
        <v>87</v>
      </c>
      <c r="AV858" s="12" t="s">
        <v>87</v>
      </c>
      <c r="AW858" s="12" t="s">
        <v>41</v>
      </c>
      <c r="AX858" s="12" t="s">
        <v>79</v>
      </c>
      <c r="AY858" s="163" t="s">
        <v>128</v>
      </c>
    </row>
    <row r="859" spans="2:65" s="11" customFormat="1">
      <c r="B859" s="155"/>
      <c r="D859" s="152" t="s">
        <v>142</v>
      </c>
      <c r="E859" s="156" t="s">
        <v>3</v>
      </c>
      <c r="F859" s="157" t="s">
        <v>645</v>
      </c>
      <c r="H859" s="156" t="s">
        <v>3</v>
      </c>
      <c r="I859" s="158"/>
      <c r="L859" s="155"/>
      <c r="M859" s="159"/>
      <c r="N859" s="160"/>
      <c r="O859" s="160"/>
      <c r="P859" s="160"/>
      <c r="Q859" s="160"/>
      <c r="R859" s="160"/>
      <c r="S859" s="160"/>
      <c r="T859" s="161"/>
      <c r="AT859" s="156" t="s">
        <v>142</v>
      </c>
      <c r="AU859" s="156" t="s">
        <v>87</v>
      </c>
      <c r="AV859" s="11" t="s">
        <v>22</v>
      </c>
      <c r="AW859" s="11" t="s">
        <v>41</v>
      </c>
      <c r="AX859" s="11" t="s">
        <v>79</v>
      </c>
      <c r="AY859" s="156" t="s">
        <v>128</v>
      </c>
    </row>
    <row r="860" spans="2:65" s="12" customFormat="1">
      <c r="B860" s="162"/>
      <c r="D860" s="152" t="s">
        <v>142</v>
      </c>
      <c r="E860" s="163" t="s">
        <v>3</v>
      </c>
      <c r="F860" s="164" t="s">
        <v>731</v>
      </c>
      <c r="H860" s="165">
        <v>11</v>
      </c>
      <c r="I860" s="166"/>
      <c r="L860" s="162"/>
      <c r="M860" s="167"/>
      <c r="N860" s="168"/>
      <c r="O860" s="168"/>
      <c r="P860" s="168"/>
      <c r="Q860" s="168"/>
      <c r="R860" s="168"/>
      <c r="S860" s="168"/>
      <c r="T860" s="169"/>
      <c r="AT860" s="163" t="s">
        <v>142</v>
      </c>
      <c r="AU860" s="163" t="s">
        <v>87</v>
      </c>
      <c r="AV860" s="12" t="s">
        <v>87</v>
      </c>
      <c r="AW860" s="12" t="s">
        <v>41</v>
      </c>
      <c r="AX860" s="12" t="s">
        <v>79</v>
      </c>
      <c r="AY860" s="163" t="s">
        <v>128</v>
      </c>
    </row>
    <row r="861" spans="2:65" s="11" customFormat="1">
      <c r="B861" s="155"/>
      <c r="D861" s="152" t="s">
        <v>142</v>
      </c>
      <c r="E861" s="156" t="s">
        <v>3</v>
      </c>
      <c r="F861" s="157" t="s">
        <v>647</v>
      </c>
      <c r="H861" s="156" t="s">
        <v>3</v>
      </c>
      <c r="I861" s="158"/>
      <c r="L861" s="155"/>
      <c r="M861" s="159"/>
      <c r="N861" s="160"/>
      <c r="O861" s="160"/>
      <c r="P861" s="160"/>
      <c r="Q861" s="160"/>
      <c r="R861" s="160"/>
      <c r="S861" s="160"/>
      <c r="T861" s="161"/>
      <c r="AT861" s="156" t="s">
        <v>142</v>
      </c>
      <c r="AU861" s="156" t="s">
        <v>87</v>
      </c>
      <c r="AV861" s="11" t="s">
        <v>22</v>
      </c>
      <c r="AW861" s="11" t="s">
        <v>41</v>
      </c>
      <c r="AX861" s="11" t="s">
        <v>79</v>
      </c>
      <c r="AY861" s="156" t="s">
        <v>128</v>
      </c>
    </row>
    <row r="862" spans="2:65" s="12" customFormat="1">
      <c r="B862" s="162"/>
      <c r="D862" s="152" t="s">
        <v>142</v>
      </c>
      <c r="E862" s="163" t="s">
        <v>3</v>
      </c>
      <c r="F862" s="164" t="s">
        <v>732</v>
      </c>
      <c r="H862" s="165">
        <v>8.9499999999999993</v>
      </c>
      <c r="I862" s="166"/>
      <c r="L862" s="162"/>
      <c r="M862" s="167"/>
      <c r="N862" s="168"/>
      <c r="O862" s="168"/>
      <c r="P862" s="168"/>
      <c r="Q862" s="168"/>
      <c r="R862" s="168"/>
      <c r="S862" s="168"/>
      <c r="T862" s="169"/>
      <c r="AT862" s="163" t="s">
        <v>142</v>
      </c>
      <c r="AU862" s="163" t="s">
        <v>87</v>
      </c>
      <c r="AV862" s="12" t="s">
        <v>87</v>
      </c>
      <c r="AW862" s="12" t="s">
        <v>41</v>
      </c>
      <c r="AX862" s="12" t="s">
        <v>79</v>
      </c>
      <c r="AY862" s="163" t="s">
        <v>128</v>
      </c>
    </row>
    <row r="863" spans="2:65" s="11" customFormat="1">
      <c r="B863" s="155"/>
      <c r="D863" s="152" t="s">
        <v>142</v>
      </c>
      <c r="E863" s="156" t="s">
        <v>3</v>
      </c>
      <c r="F863" s="157" t="s">
        <v>684</v>
      </c>
      <c r="H863" s="156" t="s">
        <v>3</v>
      </c>
      <c r="I863" s="158"/>
      <c r="L863" s="155"/>
      <c r="M863" s="159"/>
      <c r="N863" s="160"/>
      <c r="O863" s="160"/>
      <c r="P863" s="160"/>
      <c r="Q863" s="160"/>
      <c r="R863" s="160"/>
      <c r="S863" s="160"/>
      <c r="T863" s="161"/>
      <c r="AT863" s="156" t="s">
        <v>142</v>
      </c>
      <c r="AU863" s="156" t="s">
        <v>87</v>
      </c>
      <c r="AV863" s="11" t="s">
        <v>22</v>
      </c>
      <c r="AW863" s="11" t="s">
        <v>41</v>
      </c>
      <c r="AX863" s="11" t="s">
        <v>79</v>
      </c>
      <c r="AY863" s="156" t="s">
        <v>128</v>
      </c>
    </row>
    <row r="864" spans="2:65" s="12" customFormat="1">
      <c r="B864" s="162"/>
      <c r="D864" s="152" t="s">
        <v>142</v>
      </c>
      <c r="E864" s="163" t="s">
        <v>3</v>
      </c>
      <c r="F864" s="164" t="s">
        <v>733</v>
      </c>
      <c r="H864" s="165">
        <v>14.3</v>
      </c>
      <c r="I864" s="166"/>
      <c r="L864" s="162"/>
      <c r="M864" s="167"/>
      <c r="N864" s="168"/>
      <c r="O864" s="168"/>
      <c r="P864" s="168"/>
      <c r="Q864" s="168"/>
      <c r="R864" s="168"/>
      <c r="S864" s="168"/>
      <c r="T864" s="169"/>
      <c r="AT864" s="163" t="s">
        <v>142</v>
      </c>
      <c r="AU864" s="163" t="s">
        <v>87</v>
      </c>
      <c r="AV864" s="12" t="s">
        <v>87</v>
      </c>
      <c r="AW864" s="12" t="s">
        <v>41</v>
      </c>
      <c r="AX864" s="12" t="s">
        <v>79</v>
      </c>
      <c r="AY864" s="163" t="s">
        <v>128</v>
      </c>
    </row>
    <row r="865" spans="2:51" s="11" customFormat="1">
      <c r="B865" s="155"/>
      <c r="D865" s="152" t="s">
        <v>142</v>
      </c>
      <c r="E865" s="156" t="s">
        <v>3</v>
      </c>
      <c r="F865" s="157" t="s">
        <v>648</v>
      </c>
      <c r="H865" s="156" t="s">
        <v>3</v>
      </c>
      <c r="I865" s="158"/>
      <c r="L865" s="155"/>
      <c r="M865" s="159"/>
      <c r="N865" s="160"/>
      <c r="O865" s="160"/>
      <c r="P865" s="160"/>
      <c r="Q865" s="160"/>
      <c r="R865" s="160"/>
      <c r="S865" s="160"/>
      <c r="T865" s="161"/>
      <c r="AT865" s="156" t="s">
        <v>142</v>
      </c>
      <c r="AU865" s="156" t="s">
        <v>87</v>
      </c>
      <c r="AV865" s="11" t="s">
        <v>22</v>
      </c>
      <c r="AW865" s="11" t="s">
        <v>41</v>
      </c>
      <c r="AX865" s="11" t="s">
        <v>79</v>
      </c>
      <c r="AY865" s="156" t="s">
        <v>128</v>
      </c>
    </row>
    <row r="866" spans="2:51" s="12" customFormat="1">
      <c r="B866" s="162"/>
      <c r="D866" s="152" t="s">
        <v>142</v>
      </c>
      <c r="E866" s="163" t="s">
        <v>3</v>
      </c>
      <c r="F866" s="164" t="s">
        <v>734</v>
      </c>
      <c r="H866" s="165">
        <v>15.1</v>
      </c>
      <c r="I866" s="166"/>
      <c r="L866" s="162"/>
      <c r="M866" s="167"/>
      <c r="N866" s="168"/>
      <c r="O866" s="168"/>
      <c r="P866" s="168"/>
      <c r="Q866" s="168"/>
      <c r="R866" s="168"/>
      <c r="S866" s="168"/>
      <c r="T866" s="169"/>
      <c r="AT866" s="163" t="s">
        <v>142</v>
      </c>
      <c r="AU866" s="163" t="s">
        <v>87</v>
      </c>
      <c r="AV866" s="12" t="s">
        <v>87</v>
      </c>
      <c r="AW866" s="12" t="s">
        <v>41</v>
      </c>
      <c r="AX866" s="12" t="s">
        <v>79</v>
      </c>
      <c r="AY866" s="163" t="s">
        <v>128</v>
      </c>
    </row>
    <row r="867" spans="2:51" s="11" customFormat="1">
      <c r="B867" s="155"/>
      <c r="D867" s="152" t="s">
        <v>142</v>
      </c>
      <c r="E867" s="156" t="s">
        <v>3</v>
      </c>
      <c r="F867" s="157" t="s">
        <v>649</v>
      </c>
      <c r="H867" s="156" t="s">
        <v>3</v>
      </c>
      <c r="I867" s="158"/>
      <c r="L867" s="155"/>
      <c r="M867" s="159"/>
      <c r="N867" s="160"/>
      <c r="O867" s="160"/>
      <c r="P867" s="160"/>
      <c r="Q867" s="160"/>
      <c r="R867" s="160"/>
      <c r="S867" s="160"/>
      <c r="T867" s="161"/>
      <c r="AT867" s="156" t="s">
        <v>142</v>
      </c>
      <c r="AU867" s="156" t="s">
        <v>87</v>
      </c>
      <c r="AV867" s="11" t="s">
        <v>22</v>
      </c>
      <c r="AW867" s="11" t="s">
        <v>41</v>
      </c>
      <c r="AX867" s="11" t="s">
        <v>79</v>
      </c>
      <c r="AY867" s="156" t="s">
        <v>128</v>
      </c>
    </row>
    <row r="868" spans="2:51" s="12" customFormat="1">
      <c r="B868" s="162"/>
      <c r="D868" s="152" t="s">
        <v>142</v>
      </c>
      <c r="E868" s="163" t="s">
        <v>3</v>
      </c>
      <c r="F868" s="164" t="s">
        <v>735</v>
      </c>
      <c r="H868" s="165">
        <v>15.6</v>
      </c>
      <c r="I868" s="166"/>
      <c r="L868" s="162"/>
      <c r="M868" s="167"/>
      <c r="N868" s="168"/>
      <c r="O868" s="168"/>
      <c r="P868" s="168"/>
      <c r="Q868" s="168"/>
      <c r="R868" s="168"/>
      <c r="S868" s="168"/>
      <c r="T868" s="169"/>
      <c r="AT868" s="163" t="s">
        <v>142</v>
      </c>
      <c r="AU868" s="163" t="s">
        <v>87</v>
      </c>
      <c r="AV868" s="12" t="s">
        <v>87</v>
      </c>
      <c r="AW868" s="12" t="s">
        <v>41</v>
      </c>
      <c r="AX868" s="12" t="s">
        <v>79</v>
      </c>
      <c r="AY868" s="163" t="s">
        <v>128</v>
      </c>
    </row>
    <row r="869" spans="2:51" s="11" customFormat="1">
      <c r="B869" s="155"/>
      <c r="D869" s="152" t="s">
        <v>142</v>
      </c>
      <c r="E869" s="156" t="s">
        <v>3</v>
      </c>
      <c r="F869" s="157" t="s">
        <v>650</v>
      </c>
      <c r="H869" s="156" t="s">
        <v>3</v>
      </c>
      <c r="I869" s="158"/>
      <c r="L869" s="155"/>
      <c r="M869" s="159"/>
      <c r="N869" s="160"/>
      <c r="O869" s="160"/>
      <c r="P869" s="160"/>
      <c r="Q869" s="160"/>
      <c r="R869" s="160"/>
      <c r="S869" s="160"/>
      <c r="T869" s="161"/>
      <c r="AT869" s="156" t="s">
        <v>142</v>
      </c>
      <c r="AU869" s="156" t="s">
        <v>87</v>
      </c>
      <c r="AV869" s="11" t="s">
        <v>22</v>
      </c>
      <c r="AW869" s="11" t="s">
        <v>41</v>
      </c>
      <c r="AX869" s="11" t="s">
        <v>79</v>
      </c>
      <c r="AY869" s="156" t="s">
        <v>128</v>
      </c>
    </row>
    <row r="870" spans="2:51" s="12" customFormat="1">
      <c r="B870" s="162"/>
      <c r="D870" s="152" t="s">
        <v>142</v>
      </c>
      <c r="E870" s="163" t="s">
        <v>3</v>
      </c>
      <c r="F870" s="164" t="s">
        <v>736</v>
      </c>
      <c r="H870" s="165">
        <v>14.2</v>
      </c>
      <c r="I870" s="166"/>
      <c r="L870" s="162"/>
      <c r="M870" s="167"/>
      <c r="N870" s="168"/>
      <c r="O870" s="168"/>
      <c r="P870" s="168"/>
      <c r="Q870" s="168"/>
      <c r="R870" s="168"/>
      <c r="S870" s="168"/>
      <c r="T870" s="169"/>
      <c r="AT870" s="163" t="s">
        <v>142</v>
      </c>
      <c r="AU870" s="163" t="s">
        <v>87</v>
      </c>
      <c r="AV870" s="12" t="s">
        <v>87</v>
      </c>
      <c r="AW870" s="12" t="s">
        <v>41</v>
      </c>
      <c r="AX870" s="12" t="s">
        <v>79</v>
      </c>
      <c r="AY870" s="163" t="s">
        <v>128</v>
      </c>
    </row>
    <row r="871" spans="2:51" s="11" customFormat="1">
      <c r="B871" s="155"/>
      <c r="D871" s="152" t="s">
        <v>142</v>
      </c>
      <c r="E871" s="156" t="s">
        <v>3</v>
      </c>
      <c r="F871" s="157" t="s">
        <v>651</v>
      </c>
      <c r="H871" s="156" t="s">
        <v>3</v>
      </c>
      <c r="I871" s="158"/>
      <c r="L871" s="155"/>
      <c r="M871" s="159"/>
      <c r="N871" s="160"/>
      <c r="O871" s="160"/>
      <c r="P871" s="160"/>
      <c r="Q871" s="160"/>
      <c r="R871" s="160"/>
      <c r="S871" s="160"/>
      <c r="T871" s="161"/>
      <c r="AT871" s="156" t="s">
        <v>142</v>
      </c>
      <c r="AU871" s="156" t="s">
        <v>87</v>
      </c>
      <c r="AV871" s="11" t="s">
        <v>22</v>
      </c>
      <c r="AW871" s="11" t="s">
        <v>41</v>
      </c>
      <c r="AX871" s="11" t="s">
        <v>79</v>
      </c>
      <c r="AY871" s="156" t="s">
        <v>128</v>
      </c>
    </row>
    <row r="872" spans="2:51" s="12" customFormat="1">
      <c r="B872" s="162"/>
      <c r="D872" s="152" t="s">
        <v>142</v>
      </c>
      <c r="E872" s="163" t="s">
        <v>3</v>
      </c>
      <c r="F872" s="164" t="s">
        <v>737</v>
      </c>
      <c r="H872" s="165">
        <v>16.600000000000001</v>
      </c>
      <c r="I872" s="166"/>
      <c r="L872" s="162"/>
      <c r="M872" s="167"/>
      <c r="N872" s="168"/>
      <c r="O872" s="168"/>
      <c r="P872" s="168"/>
      <c r="Q872" s="168"/>
      <c r="R872" s="168"/>
      <c r="S872" s="168"/>
      <c r="T872" s="169"/>
      <c r="AT872" s="163" t="s">
        <v>142</v>
      </c>
      <c r="AU872" s="163" t="s">
        <v>87</v>
      </c>
      <c r="AV872" s="12" t="s">
        <v>87</v>
      </c>
      <c r="AW872" s="12" t="s">
        <v>41</v>
      </c>
      <c r="AX872" s="12" t="s">
        <v>79</v>
      </c>
      <c r="AY872" s="163" t="s">
        <v>128</v>
      </c>
    </row>
    <row r="873" spans="2:51" s="11" customFormat="1">
      <c r="B873" s="155"/>
      <c r="D873" s="152" t="s">
        <v>142</v>
      </c>
      <c r="E873" s="156" t="s">
        <v>3</v>
      </c>
      <c r="F873" s="157" t="s">
        <v>652</v>
      </c>
      <c r="H873" s="156" t="s">
        <v>3</v>
      </c>
      <c r="I873" s="158"/>
      <c r="L873" s="155"/>
      <c r="M873" s="159"/>
      <c r="N873" s="160"/>
      <c r="O873" s="160"/>
      <c r="P873" s="160"/>
      <c r="Q873" s="160"/>
      <c r="R873" s="160"/>
      <c r="S873" s="160"/>
      <c r="T873" s="161"/>
      <c r="AT873" s="156" t="s">
        <v>142</v>
      </c>
      <c r="AU873" s="156" t="s">
        <v>87</v>
      </c>
      <c r="AV873" s="11" t="s">
        <v>22</v>
      </c>
      <c r="AW873" s="11" t="s">
        <v>41</v>
      </c>
      <c r="AX873" s="11" t="s">
        <v>79</v>
      </c>
      <c r="AY873" s="156" t="s">
        <v>128</v>
      </c>
    </row>
    <row r="874" spans="2:51" s="12" customFormat="1">
      <c r="B874" s="162"/>
      <c r="D874" s="152" t="s">
        <v>142</v>
      </c>
      <c r="E874" s="163" t="s">
        <v>3</v>
      </c>
      <c r="F874" s="164" t="s">
        <v>462</v>
      </c>
      <c r="H874" s="165">
        <v>15.2</v>
      </c>
      <c r="I874" s="166"/>
      <c r="L874" s="162"/>
      <c r="M874" s="167"/>
      <c r="N874" s="168"/>
      <c r="O874" s="168"/>
      <c r="P874" s="168"/>
      <c r="Q874" s="168"/>
      <c r="R874" s="168"/>
      <c r="S874" s="168"/>
      <c r="T874" s="169"/>
      <c r="AT874" s="163" t="s">
        <v>142</v>
      </c>
      <c r="AU874" s="163" t="s">
        <v>87</v>
      </c>
      <c r="AV874" s="12" t="s">
        <v>87</v>
      </c>
      <c r="AW874" s="12" t="s">
        <v>41</v>
      </c>
      <c r="AX874" s="12" t="s">
        <v>79</v>
      </c>
      <c r="AY874" s="163" t="s">
        <v>128</v>
      </c>
    </row>
    <row r="875" spans="2:51" s="11" customFormat="1">
      <c r="B875" s="155"/>
      <c r="D875" s="152" t="s">
        <v>142</v>
      </c>
      <c r="E875" s="156" t="s">
        <v>3</v>
      </c>
      <c r="F875" s="157" t="s">
        <v>653</v>
      </c>
      <c r="H875" s="156" t="s">
        <v>3</v>
      </c>
      <c r="I875" s="158"/>
      <c r="L875" s="155"/>
      <c r="M875" s="159"/>
      <c r="N875" s="160"/>
      <c r="O875" s="160"/>
      <c r="P875" s="160"/>
      <c r="Q875" s="160"/>
      <c r="R875" s="160"/>
      <c r="S875" s="160"/>
      <c r="T875" s="161"/>
      <c r="AT875" s="156" t="s">
        <v>142</v>
      </c>
      <c r="AU875" s="156" t="s">
        <v>87</v>
      </c>
      <c r="AV875" s="11" t="s">
        <v>22</v>
      </c>
      <c r="AW875" s="11" t="s">
        <v>41</v>
      </c>
      <c r="AX875" s="11" t="s">
        <v>79</v>
      </c>
      <c r="AY875" s="156" t="s">
        <v>128</v>
      </c>
    </row>
    <row r="876" spans="2:51" s="12" customFormat="1">
      <c r="B876" s="162"/>
      <c r="D876" s="152" t="s">
        <v>142</v>
      </c>
      <c r="E876" s="163" t="s">
        <v>3</v>
      </c>
      <c r="F876" s="164" t="s">
        <v>738</v>
      </c>
      <c r="H876" s="165">
        <v>16.899999999999999</v>
      </c>
      <c r="I876" s="166"/>
      <c r="L876" s="162"/>
      <c r="M876" s="167"/>
      <c r="N876" s="168"/>
      <c r="O876" s="168"/>
      <c r="P876" s="168"/>
      <c r="Q876" s="168"/>
      <c r="R876" s="168"/>
      <c r="S876" s="168"/>
      <c r="T876" s="169"/>
      <c r="AT876" s="163" t="s">
        <v>142</v>
      </c>
      <c r="AU876" s="163" t="s">
        <v>87</v>
      </c>
      <c r="AV876" s="12" t="s">
        <v>87</v>
      </c>
      <c r="AW876" s="12" t="s">
        <v>41</v>
      </c>
      <c r="AX876" s="12" t="s">
        <v>79</v>
      </c>
      <c r="AY876" s="163" t="s">
        <v>128</v>
      </c>
    </row>
    <row r="877" spans="2:51" s="11" customFormat="1">
      <c r="B877" s="155"/>
      <c r="D877" s="152" t="s">
        <v>142</v>
      </c>
      <c r="E877" s="156" t="s">
        <v>3</v>
      </c>
      <c r="F877" s="157" t="s">
        <v>654</v>
      </c>
      <c r="H877" s="156" t="s">
        <v>3</v>
      </c>
      <c r="I877" s="158"/>
      <c r="L877" s="155"/>
      <c r="M877" s="159"/>
      <c r="N877" s="160"/>
      <c r="O877" s="160"/>
      <c r="P877" s="160"/>
      <c r="Q877" s="160"/>
      <c r="R877" s="160"/>
      <c r="S877" s="160"/>
      <c r="T877" s="161"/>
      <c r="AT877" s="156" t="s">
        <v>142</v>
      </c>
      <c r="AU877" s="156" t="s">
        <v>87</v>
      </c>
      <c r="AV877" s="11" t="s">
        <v>22</v>
      </c>
      <c r="AW877" s="11" t="s">
        <v>41</v>
      </c>
      <c r="AX877" s="11" t="s">
        <v>79</v>
      </c>
      <c r="AY877" s="156" t="s">
        <v>128</v>
      </c>
    </row>
    <row r="878" spans="2:51" s="12" customFormat="1">
      <c r="B878" s="162"/>
      <c r="D878" s="152" t="s">
        <v>142</v>
      </c>
      <c r="E878" s="163" t="s">
        <v>3</v>
      </c>
      <c r="F878" s="164" t="s">
        <v>735</v>
      </c>
      <c r="H878" s="165">
        <v>15.6</v>
      </c>
      <c r="I878" s="166"/>
      <c r="L878" s="162"/>
      <c r="M878" s="167"/>
      <c r="N878" s="168"/>
      <c r="O878" s="168"/>
      <c r="P878" s="168"/>
      <c r="Q878" s="168"/>
      <c r="R878" s="168"/>
      <c r="S878" s="168"/>
      <c r="T878" s="169"/>
      <c r="AT878" s="163" t="s">
        <v>142</v>
      </c>
      <c r="AU878" s="163" t="s">
        <v>87</v>
      </c>
      <c r="AV878" s="12" t="s">
        <v>87</v>
      </c>
      <c r="AW878" s="12" t="s">
        <v>41</v>
      </c>
      <c r="AX878" s="12" t="s">
        <v>79</v>
      </c>
      <c r="AY878" s="163" t="s">
        <v>128</v>
      </c>
    </row>
    <row r="879" spans="2:51" s="11" customFormat="1">
      <c r="B879" s="155"/>
      <c r="D879" s="152" t="s">
        <v>142</v>
      </c>
      <c r="E879" s="156" t="s">
        <v>3</v>
      </c>
      <c r="F879" s="157" t="s">
        <v>655</v>
      </c>
      <c r="H879" s="156" t="s">
        <v>3</v>
      </c>
      <c r="I879" s="158"/>
      <c r="L879" s="155"/>
      <c r="M879" s="159"/>
      <c r="N879" s="160"/>
      <c r="O879" s="160"/>
      <c r="P879" s="160"/>
      <c r="Q879" s="160"/>
      <c r="R879" s="160"/>
      <c r="S879" s="160"/>
      <c r="T879" s="161"/>
      <c r="AT879" s="156" t="s">
        <v>142</v>
      </c>
      <c r="AU879" s="156" t="s">
        <v>87</v>
      </c>
      <c r="AV879" s="11" t="s">
        <v>22</v>
      </c>
      <c r="AW879" s="11" t="s">
        <v>41</v>
      </c>
      <c r="AX879" s="11" t="s">
        <v>79</v>
      </c>
      <c r="AY879" s="156" t="s">
        <v>128</v>
      </c>
    </row>
    <row r="880" spans="2:51" s="12" customFormat="1">
      <c r="B880" s="162"/>
      <c r="D880" s="152" t="s">
        <v>142</v>
      </c>
      <c r="E880" s="163" t="s">
        <v>3</v>
      </c>
      <c r="F880" s="164" t="s">
        <v>739</v>
      </c>
      <c r="H880" s="165">
        <v>53.7</v>
      </c>
      <c r="I880" s="166"/>
      <c r="L880" s="162"/>
      <c r="M880" s="167"/>
      <c r="N880" s="168"/>
      <c r="O880" s="168"/>
      <c r="P880" s="168"/>
      <c r="Q880" s="168"/>
      <c r="R880" s="168"/>
      <c r="S880" s="168"/>
      <c r="T880" s="169"/>
      <c r="AT880" s="163" t="s">
        <v>142</v>
      </c>
      <c r="AU880" s="163" t="s">
        <v>87</v>
      </c>
      <c r="AV880" s="12" t="s">
        <v>87</v>
      </c>
      <c r="AW880" s="12" t="s">
        <v>41</v>
      </c>
      <c r="AX880" s="12" t="s">
        <v>79</v>
      </c>
      <c r="AY880" s="163" t="s">
        <v>128</v>
      </c>
    </row>
    <row r="881" spans="2:65" s="11" customFormat="1">
      <c r="B881" s="155"/>
      <c r="D881" s="152" t="s">
        <v>142</v>
      </c>
      <c r="E881" s="156" t="s">
        <v>3</v>
      </c>
      <c r="F881" s="157" t="s">
        <v>657</v>
      </c>
      <c r="H881" s="156" t="s">
        <v>3</v>
      </c>
      <c r="I881" s="158"/>
      <c r="L881" s="155"/>
      <c r="M881" s="159"/>
      <c r="N881" s="160"/>
      <c r="O881" s="160"/>
      <c r="P881" s="160"/>
      <c r="Q881" s="160"/>
      <c r="R881" s="160"/>
      <c r="S881" s="160"/>
      <c r="T881" s="161"/>
      <c r="AT881" s="156" t="s">
        <v>142</v>
      </c>
      <c r="AU881" s="156" t="s">
        <v>87</v>
      </c>
      <c r="AV881" s="11" t="s">
        <v>22</v>
      </c>
      <c r="AW881" s="11" t="s">
        <v>41</v>
      </c>
      <c r="AX881" s="11" t="s">
        <v>79</v>
      </c>
      <c r="AY881" s="156" t="s">
        <v>128</v>
      </c>
    </row>
    <row r="882" spans="2:65" s="12" customFormat="1">
      <c r="B882" s="162"/>
      <c r="D882" s="152" t="s">
        <v>142</v>
      </c>
      <c r="E882" s="163" t="s">
        <v>3</v>
      </c>
      <c r="F882" s="164" t="s">
        <v>740</v>
      </c>
      <c r="H882" s="165">
        <v>15.9</v>
      </c>
      <c r="I882" s="166"/>
      <c r="L882" s="162"/>
      <c r="M882" s="167"/>
      <c r="N882" s="168"/>
      <c r="O882" s="168"/>
      <c r="P882" s="168"/>
      <c r="Q882" s="168"/>
      <c r="R882" s="168"/>
      <c r="S882" s="168"/>
      <c r="T882" s="169"/>
      <c r="AT882" s="163" t="s">
        <v>142</v>
      </c>
      <c r="AU882" s="163" t="s">
        <v>87</v>
      </c>
      <c r="AV882" s="12" t="s">
        <v>87</v>
      </c>
      <c r="AW882" s="12" t="s">
        <v>41</v>
      </c>
      <c r="AX882" s="12" t="s">
        <v>79</v>
      </c>
      <c r="AY882" s="163" t="s">
        <v>128</v>
      </c>
    </row>
    <row r="883" spans="2:65" s="11" customFormat="1">
      <c r="B883" s="155"/>
      <c r="D883" s="152" t="s">
        <v>142</v>
      </c>
      <c r="E883" s="156" t="s">
        <v>3</v>
      </c>
      <c r="F883" s="157" t="s">
        <v>690</v>
      </c>
      <c r="H883" s="156" t="s">
        <v>3</v>
      </c>
      <c r="I883" s="158"/>
      <c r="L883" s="155"/>
      <c r="M883" s="159"/>
      <c r="N883" s="160"/>
      <c r="O883" s="160"/>
      <c r="P883" s="160"/>
      <c r="Q883" s="160"/>
      <c r="R883" s="160"/>
      <c r="S883" s="160"/>
      <c r="T883" s="161"/>
      <c r="AT883" s="156" t="s">
        <v>142</v>
      </c>
      <c r="AU883" s="156" t="s">
        <v>87</v>
      </c>
      <c r="AV883" s="11" t="s">
        <v>22</v>
      </c>
      <c r="AW883" s="11" t="s">
        <v>41</v>
      </c>
      <c r="AX883" s="11" t="s">
        <v>79</v>
      </c>
      <c r="AY883" s="156" t="s">
        <v>128</v>
      </c>
    </row>
    <row r="884" spans="2:65" s="12" customFormat="1">
      <c r="B884" s="162"/>
      <c r="D884" s="152" t="s">
        <v>142</v>
      </c>
      <c r="E884" s="163" t="s">
        <v>3</v>
      </c>
      <c r="F884" s="164" t="s">
        <v>741</v>
      </c>
      <c r="H884" s="165">
        <v>2.7</v>
      </c>
      <c r="I884" s="166"/>
      <c r="L884" s="162"/>
      <c r="M884" s="167"/>
      <c r="N884" s="168"/>
      <c r="O884" s="168"/>
      <c r="P884" s="168"/>
      <c r="Q884" s="168"/>
      <c r="R884" s="168"/>
      <c r="S884" s="168"/>
      <c r="T884" s="169"/>
      <c r="AT884" s="163" t="s">
        <v>142</v>
      </c>
      <c r="AU884" s="163" t="s">
        <v>87</v>
      </c>
      <c r="AV884" s="12" t="s">
        <v>87</v>
      </c>
      <c r="AW884" s="12" t="s">
        <v>41</v>
      </c>
      <c r="AX884" s="12" t="s">
        <v>79</v>
      </c>
      <c r="AY884" s="163" t="s">
        <v>128</v>
      </c>
    </row>
    <row r="885" spans="2:65" s="13" customFormat="1">
      <c r="B885" s="170"/>
      <c r="D885" s="152" t="s">
        <v>142</v>
      </c>
      <c r="E885" s="171" t="s">
        <v>3</v>
      </c>
      <c r="F885" s="172" t="s">
        <v>145</v>
      </c>
      <c r="H885" s="173">
        <v>233.94999999999996</v>
      </c>
      <c r="I885" s="174"/>
      <c r="L885" s="170"/>
      <c r="M885" s="175"/>
      <c r="N885" s="176"/>
      <c r="O885" s="176"/>
      <c r="P885" s="176"/>
      <c r="Q885" s="176"/>
      <c r="R885" s="176"/>
      <c r="S885" s="176"/>
      <c r="T885" s="177"/>
      <c r="AT885" s="171" t="s">
        <v>142</v>
      </c>
      <c r="AU885" s="171" t="s">
        <v>87</v>
      </c>
      <c r="AV885" s="13" t="s">
        <v>93</v>
      </c>
      <c r="AW885" s="13" t="s">
        <v>41</v>
      </c>
      <c r="AX885" s="13" t="s">
        <v>22</v>
      </c>
      <c r="AY885" s="171" t="s">
        <v>128</v>
      </c>
    </row>
    <row r="886" spans="2:65" s="1" customFormat="1" ht="22.5" customHeight="1">
      <c r="B886" s="139"/>
      <c r="C886" s="140" t="s">
        <v>783</v>
      </c>
      <c r="D886" s="140" t="s">
        <v>131</v>
      </c>
      <c r="E886" s="141" t="s">
        <v>423</v>
      </c>
      <c r="F886" s="142" t="s">
        <v>424</v>
      </c>
      <c r="G886" s="143" t="s">
        <v>202</v>
      </c>
      <c r="H886" s="178"/>
      <c r="I886" s="145"/>
      <c r="J886" s="146">
        <f>ROUND(I886*H886,2)</f>
        <v>0</v>
      </c>
      <c r="K886" s="142" t="s">
        <v>135</v>
      </c>
      <c r="L886" s="31"/>
      <c r="M886" s="147" t="s">
        <v>3</v>
      </c>
      <c r="N886" s="148" t="s">
        <v>50</v>
      </c>
      <c r="O886" s="50"/>
      <c r="P886" s="149">
        <f>O886*H886</f>
        <v>0</v>
      </c>
      <c r="Q886" s="149">
        <v>0</v>
      </c>
      <c r="R886" s="149">
        <f>Q886*H886</f>
        <v>0</v>
      </c>
      <c r="S886" s="149">
        <v>0</v>
      </c>
      <c r="T886" s="150">
        <f>S886*H886</f>
        <v>0</v>
      </c>
      <c r="AR886" s="17" t="s">
        <v>168</v>
      </c>
      <c r="AT886" s="17" t="s">
        <v>131</v>
      </c>
      <c r="AU886" s="17" t="s">
        <v>87</v>
      </c>
      <c r="AY886" s="17" t="s">
        <v>128</v>
      </c>
      <c r="BE886" s="151">
        <f>IF(N886="základní",J886,0)</f>
        <v>0</v>
      </c>
      <c r="BF886" s="151">
        <f>IF(N886="snížená",J886,0)</f>
        <v>0</v>
      </c>
      <c r="BG886" s="151">
        <f>IF(N886="zákl. přenesená",J886,0)</f>
        <v>0</v>
      </c>
      <c r="BH886" s="151">
        <f>IF(N886="sníž. přenesená",J886,0)</f>
        <v>0</v>
      </c>
      <c r="BI886" s="151">
        <f>IF(N886="nulová",J886,0)</f>
        <v>0</v>
      </c>
      <c r="BJ886" s="17" t="s">
        <v>22</v>
      </c>
      <c r="BK886" s="151">
        <f>ROUND(I886*H886,2)</f>
        <v>0</v>
      </c>
      <c r="BL886" s="17" t="s">
        <v>168</v>
      </c>
      <c r="BM886" s="17" t="s">
        <v>784</v>
      </c>
    </row>
    <row r="887" spans="2:65" s="1" customFormat="1" ht="86.4">
      <c r="B887" s="31"/>
      <c r="D887" s="152" t="s">
        <v>137</v>
      </c>
      <c r="F887" s="153" t="s">
        <v>204</v>
      </c>
      <c r="I887" s="85"/>
      <c r="L887" s="31"/>
      <c r="M887" s="154"/>
      <c r="N887" s="50"/>
      <c r="O887" s="50"/>
      <c r="P887" s="50"/>
      <c r="Q887" s="50"/>
      <c r="R887" s="50"/>
      <c r="S887" s="50"/>
      <c r="T887" s="51"/>
      <c r="AT887" s="17" t="s">
        <v>137</v>
      </c>
      <c r="AU887" s="17" t="s">
        <v>87</v>
      </c>
    </row>
    <row r="888" spans="2:65" s="1" customFormat="1" ht="22.5" customHeight="1">
      <c r="B888" s="139"/>
      <c r="C888" s="140" t="s">
        <v>785</v>
      </c>
      <c r="D888" s="140" t="s">
        <v>131</v>
      </c>
      <c r="E888" s="141" t="s">
        <v>427</v>
      </c>
      <c r="F888" s="142" t="s">
        <v>428</v>
      </c>
      <c r="G888" s="143" t="s">
        <v>202</v>
      </c>
      <c r="H888" s="178"/>
      <c r="I888" s="145"/>
      <c r="J888" s="146">
        <f>ROUND(I888*H888,2)</f>
        <v>0</v>
      </c>
      <c r="K888" s="142" t="s">
        <v>135</v>
      </c>
      <c r="L888" s="31"/>
      <c r="M888" s="147" t="s">
        <v>3</v>
      </c>
      <c r="N888" s="148" t="s">
        <v>50</v>
      </c>
      <c r="O888" s="50"/>
      <c r="P888" s="149">
        <f>O888*H888</f>
        <v>0</v>
      </c>
      <c r="Q888" s="149">
        <v>0</v>
      </c>
      <c r="R888" s="149">
        <f>Q888*H888</f>
        <v>0</v>
      </c>
      <c r="S888" s="149">
        <v>0</v>
      </c>
      <c r="T888" s="150">
        <f>S888*H888</f>
        <v>0</v>
      </c>
      <c r="AR888" s="17" t="s">
        <v>168</v>
      </c>
      <c r="AT888" s="17" t="s">
        <v>131</v>
      </c>
      <c r="AU888" s="17" t="s">
        <v>87</v>
      </c>
      <c r="AY888" s="17" t="s">
        <v>128</v>
      </c>
      <c r="BE888" s="151">
        <f>IF(N888="základní",J888,0)</f>
        <v>0</v>
      </c>
      <c r="BF888" s="151">
        <f>IF(N888="snížená",J888,0)</f>
        <v>0</v>
      </c>
      <c r="BG888" s="151">
        <f>IF(N888="zákl. přenesená",J888,0)</f>
        <v>0</v>
      </c>
      <c r="BH888" s="151">
        <f>IF(N888="sníž. přenesená",J888,0)</f>
        <v>0</v>
      </c>
      <c r="BI888" s="151">
        <f>IF(N888="nulová",J888,0)</f>
        <v>0</v>
      </c>
      <c r="BJ888" s="17" t="s">
        <v>22</v>
      </c>
      <c r="BK888" s="151">
        <f>ROUND(I888*H888,2)</f>
        <v>0</v>
      </c>
      <c r="BL888" s="17" t="s">
        <v>168</v>
      </c>
      <c r="BM888" s="17" t="s">
        <v>786</v>
      </c>
    </row>
    <row r="889" spans="2:65" s="1" customFormat="1" ht="86.4">
      <c r="B889" s="31"/>
      <c r="D889" s="152" t="s">
        <v>137</v>
      </c>
      <c r="F889" s="153" t="s">
        <v>204</v>
      </c>
      <c r="I889" s="85"/>
      <c r="L889" s="31"/>
      <c r="M889" s="189"/>
      <c r="N889" s="190"/>
      <c r="O889" s="190"/>
      <c r="P889" s="190"/>
      <c r="Q889" s="190"/>
      <c r="R889" s="190"/>
      <c r="S889" s="190"/>
      <c r="T889" s="191"/>
      <c r="AT889" s="17" t="s">
        <v>137</v>
      </c>
      <c r="AU889" s="17" t="s">
        <v>87</v>
      </c>
    </row>
    <row r="890" spans="2:65" s="1" customFormat="1" ht="6.9" customHeight="1">
      <c r="B890" s="40"/>
      <c r="C890" s="41"/>
      <c r="D890" s="41"/>
      <c r="E890" s="41"/>
      <c r="F890" s="41"/>
      <c r="G890" s="41"/>
      <c r="H890" s="41"/>
      <c r="I890" s="101"/>
      <c r="J890" s="41"/>
      <c r="K890" s="41"/>
      <c r="L890" s="31"/>
    </row>
  </sheetData>
  <autoFilter ref="C85:K889"/>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9"/>
  <sheetViews>
    <sheetView showGridLines="0" topLeftCell="A77" workbookViewId="0">
      <selection activeCell="F92" sqref="F92"/>
    </sheetView>
  </sheetViews>
  <sheetFormatPr defaultRowHeight="10.199999999999999"/>
  <cols>
    <col min="1" max="1" width="8.28515625" customWidth="1"/>
    <col min="2" max="2" width="1.7109375" customWidth="1"/>
    <col min="3" max="3" width="4.140625" customWidth="1"/>
    <col min="4" max="4" width="4.28515625" customWidth="1"/>
    <col min="5" max="5" width="17.140625" customWidth="1"/>
    <col min="6" max="6" width="100.85546875" customWidth="1"/>
    <col min="7" max="7" width="8.7109375" customWidth="1"/>
    <col min="8" max="8" width="11.140625" customWidth="1"/>
    <col min="9" max="9" width="14.140625" style="83" customWidth="1"/>
    <col min="10" max="10" width="23.42578125" customWidth="1"/>
    <col min="11" max="11" width="15.425781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91" t="s">
        <v>6</v>
      </c>
      <c r="M2" s="292"/>
      <c r="N2" s="292"/>
      <c r="O2" s="292"/>
      <c r="P2" s="292"/>
      <c r="Q2" s="292"/>
      <c r="R2" s="292"/>
      <c r="S2" s="292"/>
      <c r="T2" s="292"/>
      <c r="U2" s="292"/>
      <c r="V2" s="292"/>
      <c r="AT2" s="17" t="s">
        <v>98</v>
      </c>
    </row>
    <row r="3" spans="2:46" ht="6.9" customHeight="1">
      <c r="B3" s="18"/>
      <c r="C3" s="19"/>
      <c r="D3" s="19"/>
      <c r="E3" s="19"/>
      <c r="F3" s="19"/>
      <c r="G3" s="19"/>
      <c r="H3" s="19"/>
      <c r="I3" s="84"/>
      <c r="J3" s="19"/>
      <c r="K3" s="19"/>
      <c r="L3" s="20"/>
      <c r="AT3" s="17" t="s">
        <v>87</v>
      </c>
    </row>
    <row r="4" spans="2:46" ht="24.9" customHeight="1">
      <c r="B4" s="20"/>
      <c r="D4" s="21" t="s">
        <v>99</v>
      </c>
      <c r="L4" s="20"/>
      <c r="M4" s="22" t="s">
        <v>11</v>
      </c>
      <c r="AT4" s="17" t="s">
        <v>4</v>
      </c>
    </row>
    <row r="5" spans="2:46" ht="6.9" customHeight="1">
      <c r="B5" s="20"/>
      <c r="L5" s="20"/>
    </row>
    <row r="6" spans="2:46" ht="12" customHeight="1">
      <c r="B6" s="20"/>
      <c r="D6" s="26" t="s">
        <v>17</v>
      </c>
      <c r="L6" s="20"/>
    </row>
    <row r="7" spans="2:46" ht="16.5" customHeight="1">
      <c r="B7" s="20"/>
      <c r="E7" s="320" t="str">
        <f>'Rekapitulace stavby'!K6</f>
        <v>Výměna podlahové krytiny z pvc - nemocnice Rychnov nad Kněžnou, Náchod, Broumov</v>
      </c>
      <c r="F7" s="321"/>
      <c r="G7" s="321"/>
      <c r="H7" s="321"/>
      <c r="L7" s="20"/>
    </row>
    <row r="8" spans="2:46" s="1" customFormat="1" ht="12" customHeight="1">
      <c r="B8" s="31"/>
      <c r="D8" s="26" t="s">
        <v>100</v>
      </c>
      <c r="I8" s="85"/>
      <c r="L8" s="31"/>
    </row>
    <row r="9" spans="2:46" s="1" customFormat="1" ht="36.9" customHeight="1">
      <c r="B9" s="31"/>
      <c r="E9" s="304" t="s">
        <v>787</v>
      </c>
      <c r="F9" s="303"/>
      <c r="G9" s="303"/>
      <c r="H9" s="303"/>
      <c r="I9" s="85"/>
      <c r="L9" s="31"/>
    </row>
    <row r="10" spans="2:46" s="1" customFormat="1">
      <c r="B10" s="31"/>
      <c r="I10" s="85"/>
      <c r="L10" s="31"/>
    </row>
    <row r="11" spans="2:46" s="1" customFormat="1" ht="12" customHeight="1">
      <c r="B11" s="31"/>
      <c r="D11" s="26" t="s">
        <v>20</v>
      </c>
      <c r="F11" s="17" t="s">
        <v>3</v>
      </c>
      <c r="I11" s="86" t="s">
        <v>21</v>
      </c>
      <c r="J11" s="17" t="s">
        <v>3</v>
      </c>
      <c r="L11" s="31"/>
    </row>
    <row r="12" spans="2:46" s="1" customFormat="1" ht="12" customHeight="1">
      <c r="B12" s="31"/>
      <c r="D12" s="26" t="s">
        <v>23</v>
      </c>
      <c r="F12" s="17" t="s">
        <v>24</v>
      </c>
      <c r="I12" s="86" t="s">
        <v>25</v>
      </c>
      <c r="J12" s="47" t="str">
        <f>'Rekapitulace stavby'!AN8</f>
        <v>19. 5. 2020</v>
      </c>
      <c r="L12" s="31"/>
    </row>
    <row r="13" spans="2:46" s="1" customFormat="1" ht="10.95" customHeight="1">
      <c r="B13" s="31"/>
      <c r="I13" s="85"/>
      <c r="L13" s="31"/>
    </row>
    <row r="14" spans="2:46" s="1" customFormat="1" ht="12" customHeight="1">
      <c r="B14" s="31"/>
      <c r="D14" s="26" t="s">
        <v>29</v>
      </c>
      <c r="I14" s="86" t="s">
        <v>30</v>
      </c>
      <c r="J14" s="17" t="s">
        <v>31</v>
      </c>
      <c r="L14" s="31"/>
    </row>
    <row r="15" spans="2:46" s="1" customFormat="1" ht="18" customHeight="1">
      <c r="B15" s="31"/>
      <c r="E15" s="17" t="s">
        <v>32</v>
      </c>
      <c r="I15" s="86" t="s">
        <v>33</v>
      </c>
      <c r="J15" s="17" t="s">
        <v>34</v>
      </c>
      <c r="L15" s="31"/>
    </row>
    <row r="16" spans="2:46" s="1" customFormat="1" ht="6.9" customHeight="1">
      <c r="B16" s="31"/>
      <c r="I16" s="85"/>
      <c r="L16" s="31"/>
    </row>
    <row r="17" spans="2:12" s="1" customFormat="1" ht="12" customHeight="1">
      <c r="B17" s="31"/>
      <c r="D17" s="26" t="s">
        <v>35</v>
      </c>
      <c r="I17" s="86" t="s">
        <v>30</v>
      </c>
      <c r="J17" s="27" t="str">
        <f>'Rekapitulace stavby'!AN13</f>
        <v>Vyplň údaj</v>
      </c>
      <c r="L17" s="31"/>
    </row>
    <row r="18" spans="2:12" s="1" customFormat="1" ht="18" customHeight="1">
      <c r="B18" s="31"/>
      <c r="E18" s="322" t="str">
        <f>'Rekapitulace stavby'!E14</f>
        <v>Vyplň údaj</v>
      </c>
      <c r="F18" s="293"/>
      <c r="G18" s="293"/>
      <c r="H18" s="293"/>
      <c r="I18" s="86" t="s">
        <v>33</v>
      </c>
      <c r="J18" s="27" t="str">
        <f>'Rekapitulace stavby'!AN14</f>
        <v>Vyplň údaj</v>
      </c>
      <c r="L18" s="31"/>
    </row>
    <row r="19" spans="2:12" s="1" customFormat="1" ht="6.9" customHeight="1">
      <c r="B19" s="31"/>
      <c r="I19" s="85"/>
      <c r="L19" s="31"/>
    </row>
    <row r="20" spans="2:12" s="1" customFormat="1" ht="12" customHeight="1">
      <c r="B20" s="31"/>
      <c r="D20" s="26" t="s">
        <v>37</v>
      </c>
      <c r="I20" s="86" t="s">
        <v>30</v>
      </c>
      <c r="J20" s="17" t="s">
        <v>38</v>
      </c>
      <c r="L20" s="31"/>
    </row>
    <row r="21" spans="2:12" s="1" customFormat="1" ht="18" customHeight="1">
      <c r="B21" s="31"/>
      <c r="E21" s="17" t="s">
        <v>39</v>
      </c>
      <c r="I21" s="86" t="s">
        <v>33</v>
      </c>
      <c r="J21" s="17" t="s">
        <v>40</v>
      </c>
      <c r="L21" s="31"/>
    </row>
    <row r="22" spans="2:12" s="1" customFormat="1" ht="6.9" customHeight="1">
      <c r="B22" s="31"/>
      <c r="I22" s="85"/>
      <c r="L22" s="31"/>
    </row>
    <row r="23" spans="2:12" s="1" customFormat="1" ht="12" customHeight="1">
      <c r="B23" s="31"/>
      <c r="D23" s="26" t="s">
        <v>42</v>
      </c>
      <c r="I23" s="86" t="s">
        <v>30</v>
      </c>
      <c r="J23" s="17" t="s">
        <v>38</v>
      </c>
      <c r="L23" s="31"/>
    </row>
    <row r="24" spans="2:12" s="1" customFormat="1" ht="18" customHeight="1">
      <c r="B24" s="31"/>
      <c r="E24" s="17" t="s">
        <v>39</v>
      </c>
      <c r="I24" s="86" t="s">
        <v>33</v>
      </c>
      <c r="J24" s="17" t="s">
        <v>40</v>
      </c>
      <c r="L24" s="31"/>
    </row>
    <row r="25" spans="2:12" s="1" customFormat="1" ht="6.9" customHeight="1">
      <c r="B25" s="31"/>
      <c r="I25" s="85"/>
      <c r="L25" s="31"/>
    </row>
    <row r="26" spans="2:12" s="1" customFormat="1" ht="12" customHeight="1">
      <c r="B26" s="31"/>
      <c r="D26" s="26" t="s">
        <v>43</v>
      </c>
      <c r="I26" s="85"/>
      <c r="L26" s="31"/>
    </row>
    <row r="27" spans="2:12" s="6" customFormat="1" ht="16.5" customHeight="1">
      <c r="B27" s="87"/>
      <c r="E27" s="297" t="s">
        <v>3</v>
      </c>
      <c r="F27" s="297"/>
      <c r="G27" s="297"/>
      <c r="H27" s="297"/>
      <c r="I27" s="88"/>
      <c r="L27" s="87"/>
    </row>
    <row r="28" spans="2:12" s="1" customFormat="1" ht="6.9" customHeight="1">
      <c r="B28" s="31"/>
      <c r="I28" s="85"/>
      <c r="L28" s="31"/>
    </row>
    <row r="29" spans="2:12" s="1" customFormat="1" ht="6.9" customHeight="1">
      <c r="B29" s="31"/>
      <c r="D29" s="48"/>
      <c r="E29" s="48"/>
      <c r="F29" s="48"/>
      <c r="G29" s="48"/>
      <c r="H29" s="48"/>
      <c r="I29" s="89"/>
      <c r="J29" s="48"/>
      <c r="K29" s="48"/>
      <c r="L29" s="31"/>
    </row>
    <row r="30" spans="2:12" s="1" customFormat="1" ht="25.35" customHeight="1">
      <c r="B30" s="31"/>
      <c r="D30" s="90" t="s">
        <v>45</v>
      </c>
      <c r="I30" s="85"/>
      <c r="J30" s="61">
        <f>ROUND(J84, 2)</f>
        <v>0</v>
      </c>
      <c r="L30" s="31"/>
    </row>
    <row r="31" spans="2:12" s="1" customFormat="1" ht="6.9" customHeight="1">
      <c r="B31" s="31"/>
      <c r="D31" s="48"/>
      <c r="E31" s="48"/>
      <c r="F31" s="48"/>
      <c r="G31" s="48"/>
      <c r="H31" s="48"/>
      <c r="I31" s="89"/>
      <c r="J31" s="48"/>
      <c r="K31" s="48"/>
      <c r="L31" s="31"/>
    </row>
    <row r="32" spans="2:12" s="1" customFormat="1" ht="14.4" customHeight="1">
      <c r="B32" s="31"/>
      <c r="F32" s="34" t="s">
        <v>47</v>
      </c>
      <c r="I32" s="91" t="s">
        <v>46</v>
      </c>
      <c r="J32" s="34" t="s">
        <v>48</v>
      </c>
      <c r="L32" s="31"/>
    </row>
    <row r="33" spans="2:12" s="1" customFormat="1" ht="14.4" customHeight="1">
      <c r="B33" s="31"/>
      <c r="D33" s="26" t="s">
        <v>49</v>
      </c>
      <c r="E33" s="26" t="s">
        <v>50</v>
      </c>
      <c r="F33" s="92">
        <f>ROUND((SUM(BE84:BE98)),  2)</f>
        <v>0</v>
      </c>
      <c r="I33" s="93">
        <v>0.21</v>
      </c>
      <c r="J33" s="92">
        <f>ROUND(((SUM(BE84:BE98))*I33),  2)</f>
        <v>0</v>
      </c>
      <c r="L33" s="31"/>
    </row>
    <row r="34" spans="2:12" s="1" customFormat="1" ht="14.4" customHeight="1">
      <c r="B34" s="31"/>
      <c r="E34" s="26" t="s">
        <v>51</v>
      </c>
      <c r="F34" s="92">
        <f>ROUND((SUM(BF84:BF98)),  2)</f>
        <v>0</v>
      </c>
      <c r="I34" s="93">
        <v>0.15</v>
      </c>
      <c r="J34" s="92">
        <f>ROUND(((SUM(BF84:BF98))*I34),  2)</f>
        <v>0</v>
      </c>
      <c r="L34" s="31"/>
    </row>
    <row r="35" spans="2:12" s="1" customFormat="1" ht="14.4" hidden="1" customHeight="1">
      <c r="B35" s="31"/>
      <c r="E35" s="26" t="s">
        <v>52</v>
      </c>
      <c r="F35" s="92">
        <f>ROUND((SUM(BG84:BG98)),  2)</f>
        <v>0</v>
      </c>
      <c r="I35" s="93">
        <v>0.21</v>
      </c>
      <c r="J35" s="92">
        <f>0</f>
        <v>0</v>
      </c>
      <c r="L35" s="31"/>
    </row>
    <row r="36" spans="2:12" s="1" customFormat="1" ht="14.4" hidden="1" customHeight="1">
      <c r="B36" s="31"/>
      <c r="E36" s="26" t="s">
        <v>53</v>
      </c>
      <c r="F36" s="92">
        <f>ROUND((SUM(BH84:BH98)),  2)</f>
        <v>0</v>
      </c>
      <c r="I36" s="93">
        <v>0.15</v>
      </c>
      <c r="J36" s="92">
        <f>0</f>
        <v>0</v>
      </c>
      <c r="L36" s="31"/>
    </row>
    <row r="37" spans="2:12" s="1" customFormat="1" ht="14.4" hidden="1" customHeight="1">
      <c r="B37" s="31"/>
      <c r="E37" s="26" t="s">
        <v>54</v>
      </c>
      <c r="F37" s="92">
        <f>ROUND((SUM(BI84:BI98)),  2)</f>
        <v>0</v>
      </c>
      <c r="I37" s="93">
        <v>0</v>
      </c>
      <c r="J37" s="92">
        <f>0</f>
        <v>0</v>
      </c>
      <c r="L37" s="31"/>
    </row>
    <row r="38" spans="2:12" s="1" customFormat="1" ht="6.9" customHeight="1">
      <c r="B38" s="31"/>
      <c r="I38" s="85"/>
      <c r="L38" s="31"/>
    </row>
    <row r="39" spans="2:12" s="1" customFormat="1" ht="25.35" customHeight="1">
      <c r="B39" s="31"/>
      <c r="C39" s="94"/>
      <c r="D39" s="95" t="s">
        <v>55</v>
      </c>
      <c r="E39" s="52"/>
      <c r="F39" s="52"/>
      <c r="G39" s="96" t="s">
        <v>56</v>
      </c>
      <c r="H39" s="97" t="s">
        <v>57</v>
      </c>
      <c r="I39" s="98"/>
      <c r="J39" s="99">
        <f>SUM(J30:J37)</f>
        <v>0</v>
      </c>
      <c r="K39" s="100"/>
      <c r="L39" s="31"/>
    </row>
    <row r="40" spans="2:12" s="1" customFormat="1" ht="14.4" customHeight="1">
      <c r="B40" s="40"/>
      <c r="C40" s="41"/>
      <c r="D40" s="41"/>
      <c r="E40" s="41"/>
      <c r="F40" s="41"/>
      <c r="G40" s="41"/>
      <c r="H40" s="41"/>
      <c r="I40" s="101"/>
      <c r="J40" s="41"/>
      <c r="K40" s="41"/>
      <c r="L40" s="31"/>
    </row>
    <row r="44" spans="2:12" s="1" customFormat="1" ht="6.9" customHeight="1">
      <c r="B44" s="42"/>
      <c r="C44" s="43"/>
      <c r="D44" s="43"/>
      <c r="E44" s="43"/>
      <c r="F44" s="43"/>
      <c r="G44" s="43"/>
      <c r="H44" s="43"/>
      <c r="I44" s="102"/>
      <c r="J44" s="43"/>
      <c r="K44" s="43"/>
      <c r="L44" s="31"/>
    </row>
    <row r="45" spans="2:12" s="1" customFormat="1" ht="24.9" customHeight="1">
      <c r="B45" s="31"/>
      <c r="C45" s="21" t="s">
        <v>103</v>
      </c>
      <c r="I45" s="85"/>
      <c r="L45" s="31"/>
    </row>
    <row r="46" spans="2:12" s="1" customFormat="1" ht="6.9" customHeight="1">
      <c r="B46" s="31"/>
      <c r="I46" s="85"/>
      <c r="L46" s="31"/>
    </row>
    <row r="47" spans="2:12" s="1" customFormat="1" ht="12" customHeight="1">
      <c r="B47" s="31"/>
      <c r="C47" s="26" t="s">
        <v>17</v>
      </c>
      <c r="I47" s="85"/>
      <c r="L47" s="31"/>
    </row>
    <row r="48" spans="2:12" s="1" customFormat="1" ht="16.5" customHeight="1">
      <c r="B48" s="31"/>
      <c r="E48" s="320" t="str">
        <f>E7</f>
        <v>Výměna podlahové krytiny z pvc - nemocnice Rychnov nad Kněžnou, Náchod, Broumov</v>
      </c>
      <c r="F48" s="321"/>
      <c r="G48" s="321"/>
      <c r="H48" s="321"/>
      <c r="I48" s="85"/>
      <c r="L48" s="31"/>
    </row>
    <row r="49" spans="2:47" s="1" customFormat="1" ht="12" customHeight="1">
      <c r="B49" s="31"/>
      <c r="C49" s="26" t="s">
        <v>100</v>
      </c>
      <c r="I49" s="85"/>
      <c r="L49" s="31"/>
    </row>
    <row r="50" spans="2:47" s="1" customFormat="1" ht="16.5" customHeight="1">
      <c r="B50" s="31"/>
      <c r="E50" s="304" t="str">
        <f>E9</f>
        <v>5 - vedlejší rozpočtové náklady</v>
      </c>
      <c r="F50" s="303"/>
      <c r="G50" s="303"/>
      <c r="H50" s="303"/>
      <c r="I50" s="85"/>
      <c r="L50" s="31"/>
    </row>
    <row r="51" spans="2:47" s="1" customFormat="1" ht="6.9" customHeight="1">
      <c r="B51" s="31"/>
      <c r="I51" s="85"/>
      <c r="L51" s="31"/>
    </row>
    <row r="52" spans="2:47" s="1" customFormat="1" ht="12" customHeight="1">
      <c r="B52" s="31"/>
      <c r="C52" s="26" t="s">
        <v>23</v>
      </c>
      <c r="F52" s="17" t="str">
        <f>F12</f>
        <v xml:space="preserve"> </v>
      </c>
      <c r="I52" s="86" t="s">
        <v>25</v>
      </c>
      <c r="J52" s="47" t="str">
        <f>IF(J12="","",J12)</f>
        <v>19. 5. 2020</v>
      </c>
      <c r="L52" s="31"/>
    </row>
    <row r="53" spans="2:47" s="1" customFormat="1" ht="6.9" customHeight="1">
      <c r="B53" s="31"/>
      <c r="I53" s="85"/>
      <c r="L53" s="31"/>
    </row>
    <row r="54" spans="2:47" s="1" customFormat="1" ht="24.9" customHeight="1">
      <c r="B54" s="31"/>
      <c r="C54" s="26" t="s">
        <v>29</v>
      </c>
      <c r="F54" s="17" t="str">
        <f>E15</f>
        <v>Královéhradecký kraj, Pivovarské nám. 1245, HK</v>
      </c>
      <c r="I54" s="86" t="s">
        <v>37</v>
      </c>
      <c r="J54" s="29" t="str">
        <f>E21</f>
        <v xml:space="preserve">S atelier s.r.o., Palackého 920, 547 01 Náchod </v>
      </c>
      <c r="L54" s="31"/>
    </row>
    <row r="55" spans="2:47" s="1" customFormat="1" ht="24.9" customHeight="1">
      <c r="B55" s="31"/>
      <c r="C55" s="26" t="s">
        <v>35</v>
      </c>
      <c r="F55" s="17" t="str">
        <f>IF(E18="","",E18)</f>
        <v>Vyplň údaj</v>
      </c>
      <c r="I55" s="86" t="s">
        <v>42</v>
      </c>
      <c r="J55" s="29" t="str">
        <f>E24</f>
        <v xml:space="preserve">S atelier s.r.o., Palackého 920, 547 01 Náchod </v>
      </c>
      <c r="L55" s="31"/>
    </row>
    <row r="56" spans="2:47" s="1" customFormat="1" ht="10.35" customHeight="1">
      <c r="B56" s="31"/>
      <c r="I56" s="85"/>
      <c r="L56" s="31"/>
    </row>
    <row r="57" spans="2:47" s="1" customFormat="1" ht="29.25" customHeight="1">
      <c r="B57" s="31"/>
      <c r="C57" s="103" t="s">
        <v>104</v>
      </c>
      <c r="D57" s="94"/>
      <c r="E57" s="94"/>
      <c r="F57" s="94"/>
      <c r="G57" s="94"/>
      <c r="H57" s="94"/>
      <c r="I57" s="104"/>
      <c r="J57" s="105" t="s">
        <v>105</v>
      </c>
      <c r="K57" s="94"/>
      <c r="L57" s="31"/>
    </row>
    <row r="58" spans="2:47" s="1" customFormat="1" ht="10.35" customHeight="1">
      <c r="B58" s="31"/>
      <c r="I58" s="85"/>
      <c r="L58" s="31"/>
    </row>
    <row r="59" spans="2:47" s="1" customFormat="1" ht="22.95" customHeight="1">
      <c r="B59" s="31"/>
      <c r="C59" s="106" t="s">
        <v>77</v>
      </c>
      <c r="I59" s="85"/>
      <c r="J59" s="61">
        <f>J84</f>
        <v>0</v>
      </c>
      <c r="L59" s="31"/>
      <c r="AU59" s="17" t="s">
        <v>106</v>
      </c>
    </row>
    <row r="60" spans="2:47" s="7" customFormat="1" ht="24.9" customHeight="1">
      <c r="B60" s="107"/>
      <c r="D60" s="108" t="s">
        <v>788</v>
      </c>
      <c r="E60" s="109"/>
      <c r="F60" s="109"/>
      <c r="G60" s="109"/>
      <c r="H60" s="109"/>
      <c r="I60" s="110"/>
      <c r="J60" s="111">
        <f>J85</f>
        <v>0</v>
      </c>
      <c r="L60" s="107"/>
    </row>
    <row r="61" spans="2:47" s="8" customFormat="1" ht="19.95" customHeight="1">
      <c r="B61" s="112"/>
      <c r="D61" s="113" t="s">
        <v>789</v>
      </c>
      <c r="E61" s="114"/>
      <c r="F61" s="114"/>
      <c r="G61" s="114"/>
      <c r="H61" s="114"/>
      <c r="I61" s="115"/>
      <c r="J61" s="116">
        <f>J86</f>
        <v>0</v>
      </c>
      <c r="L61" s="112"/>
    </row>
    <row r="62" spans="2:47" s="8" customFormat="1" ht="19.95" customHeight="1">
      <c r="B62" s="112"/>
      <c r="D62" s="113" t="s">
        <v>790</v>
      </c>
      <c r="E62" s="114"/>
      <c r="F62" s="114"/>
      <c r="G62" s="114"/>
      <c r="H62" s="114"/>
      <c r="I62" s="115"/>
      <c r="J62" s="116">
        <f>J93</f>
        <v>0</v>
      </c>
      <c r="L62" s="112"/>
    </row>
    <row r="63" spans="2:47" s="8" customFormat="1" ht="19.95" customHeight="1">
      <c r="B63" s="112"/>
      <c r="D63" s="113" t="s">
        <v>791</v>
      </c>
      <c r="E63" s="114"/>
      <c r="F63" s="114"/>
      <c r="G63" s="114"/>
      <c r="H63" s="114"/>
      <c r="I63" s="115"/>
      <c r="J63" s="116">
        <f>J95</f>
        <v>0</v>
      </c>
      <c r="L63" s="112"/>
    </row>
    <row r="64" spans="2:47" s="8" customFormat="1" ht="19.95" customHeight="1">
      <c r="B64" s="112"/>
      <c r="D64" s="113" t="s">
        <v>792</v>
      </c>
      <c r="E64" s="114"/>
      <c r="F64" s="114"/>
      <c r="G64" s="114"/>
      <c r="H64" s="114"/>
      <c r="I64" s="115"/>
      <c r="J64" s="116">
        <f>J97</f>
        <v>0</v>
      </c>
      <c r="L64" s="112"/>
    </row>
    <row r="65" spans="2:12" s="1" customFormat="1" ht="21.75" customHeight="1">
      <c r="B65" s="31"/>
      <c r="I65" s="85"/>
      <c r="L65" s="31"/>
    </row>
    <row r="66" spans="2:12" s="1" customFormat="1" ht="6.9" customHeight="1">
      <c r="B66" s="40"/>
      <c r="C66" s="41"/>
      <c r="D66" s="41"/>
      <c r="E66" s="41"/>
      <c r="F66" s="41"/>
      <c r="G66" s="41"/>
      <c r="H66" s="41"/>
      <c r="I66" s="101"/>
      <c r="J66" s="41"/>
      <c r="K66" s="41"/>
      <c r="L66" s="31"/>
    </row>
    <row r="70" spans="2:12" s="1" customFormat="1" ht="6.9" customHeight="1">
      <c r="B70" s="42"/>
      <c r="C70" s="43"/>
      <c r="D70" s="43"/>
      <c r="E70" s="43"/>
      <c r="F70" s="43"/>
      <c r="G70" s="43"/>
      <c r="H70" s="43"/>
      <c r="I70" s="102"/>
      <c r="J70" s="43"/>
      <c r="K70" s="43"/>
      <c r="L70" s="31"/>
    </row>
    <row r="71" spans="2:12" s="1" customFormat="1" ht="24.9" customHeight="1">
      <c r="B71" s="31"/>
      <c r="C71" s="21" t="s">
        <v>113</v>
      </c>
      <c r="I71" s="85"/>
      <c r="L71" s="31"/>
    </row>
    <row r="72" spans="2:12" s="1" customFormat="1" ht="6.9" customHeight="1">
      <c r="B72" s="31"/>
      <c r="I72" s="85"/>
      <c r="L72" s="31"/>
    </row>
    <row r="73" spans="2:12" s="1" customFormat="1" ht="12" customHeight="1">
      <c r="B73" s="31"/>
      <c r="C73" s="26" t="s">
        <v>17</v>
      </c>
      <c r="I73" s="85"/>
      <c r="L73" s="31"/>
    </row>
    <row r="74" spans="2:12" s="1" customFormat="1" ht="16.5" customHeight="1">
      <c r="B74" s="31"/>
      <c r="E74" s="320" t="str">
        <f>E7</f>
        <v>Výměna podlahové krytiny z pvc - nemocnice Rychnov nad Kněžnou, Náchod, Broumov</v>
      </c>
      <c r="F74" s="321"/>
      <c r="G74" s="321"/>
      <c r="H74" s="321"/>
      <c r="I74" s="85"/>
      <c r="L74" s="31"/>
    </row>
    <row r="75" spans="2:12" s="1" customFormat="1" ht="12" customHeight="1">
      <c r="B75" s="31"/>
      <c r="C75" s="26" t="s">
        <v>100</v>
      </c>
      <c r="I75" s="85"/>
      <c r="L75" s="31"/>
    </row>
    <row r="76" spans="2:12" s="1" customFormat="1" ht="16.5" customHeight="1">
      <c r="B76" s="31"/>
      <c r="E76" s="304" t="str">
        <f>E9</f>
        <v>5 - vedlejší rozpočtové náklady</v>
      </c>
      <c r="F76" s="303"/>
      <c r="G76" s="303"/>
      <c r="H76" s="303"/>
      <c r="I76" s="85"/>
      <c r="L76" s="31"/>
    </row>
    <row r="77" spans="2:12" s="1" customFormat="1" ht="6.9" customHeight="1">
      <c r="B77" s="31"/>
      <c r="I77" s="85"/>
      <c r="L77" s="31"/>
    </row>
    <row r="78" spans="2:12" s="1" customFormat="1" ht="12" customHeight="1">
      <c r="B78" s="31"/>
      <c r="C78" s="26" t="s">
        <v>23</v>
      </c>
      <c r="F78" s="17" t="str">
        <f>F12</f>
        <v xml:space="preserve"> </v>
      </c>
      <c r="I78" s="86" t="s">
        <v>25</v>
      </c>
      <c r="J78" s="47" t="str">
        <f>IF(J12="","",J12)</f>
        <v>19. 5. 2020</v>
      </c>
      <c r="L78" s="31"/>
    </row>
    <row r="79" spans="2:12" s="1" customFormat="1" ht="6.9" customHeight="1">
      <c r="B79" s="31"/>
      <c r="I79" s="85"/>
      <c r="L79" s="31"/>
    </row>
    <row r="80" spans="2:12" s="1" customFormat="1" ht="24.9" customHeight="1">
      <c r="B80" s="31"/>
      <c r="C80" s="26" t="s">
        <v>29</v>
      </c>
      <c r="F80" s="17" t="str">
        <f>E15</f>
        <v>Královéhradecký kraj, Pivovarské nám. 1245, HK</v>
      </c>
      <c r="I80" s="86" t="s">
        <v>37</v>
      </c>
      <c r="J80" s="29" t="str">
        <f>E21</f>
        <v xml:space="preserve">S atelier s.r.o., Palackého 920, 547 01 Náchod </v>
      </c>
      <c r="L80" s="31"/>
    </row>
    <row r="81" spans="2:65" s="1" customFormat="1" ht="24.9" customHeight="1">
      <c r="B81" s="31"/>
      <c r="C81" s="26" t="s">
        <v>35</v>
      </c>
      <c r="F81" s="17" t="str">
        <f>IF(E18="","",E18)</f>
        <v>Vyplň údaj</v>
      </c>
      <c r="I81" s="86" t="s">
        <v>42</v>
      </c>
      <c r="J81" s="29" t="str">
        <f>E24</f>
        <v xml:space="preserve">S atelier s.r.o., Palackého 920, 547 01 Náchod </v>
      </c>
      <c r="L81" s="31"/>
    </row>
    <row r="82" spans="2:65" s="1" customFormat="1" ht="10.35" customHeight="1">
      <c r="B82" s="31"/>
      <c r="I82" s="85"/>
      <c r="L82" s="31"/>
    </row>
    <row r="83" spans="2:65" s="9" customFormat="1" ht="29.25" customHeight="1">
      <c r="B83" s="117"/>
      <c r="C83" s="118" t="s">
        <v>114</v>
      </c>
      <c r="D83" s="119" t="s">
        <v>64</v>
      </c>
      <c r="E83" s="119" t="s">
        <v>60</v>
      </c>
      <c r="F83" s="119" t="s">
        <v>61</v>
      </c>
      <c r="G83" s="119" t="s">
        <v>115</v>
      </c>
      <c r="H83" s="119" t="s">
        <v>116</v>
      </c>
      <c r="I83" s="120" t="s">
        <v>117</v>
      </c>
      <c r="J83" s="119" t="s">
        <v>105</v>
      </c>
      <c r="K83" s="121" t="s">
        <v>118</v>
      </c>
      <c r="L83" s="117"/>
      <c r="M83" s="54" t="s">
        <v>3</v>
      </c>
      <c r="N83" s="55" t="s">
        <v>49</v>
      </c>
      <c r="O83" s="55" t="s">
        <v>119</v>
      </c>
      <c r="P83" s="55" t="s">
        <v>120</v>
      </c>
      <c r="Q83" s="55" t="s">
        <v>121</v>
      </c>
      <c r="R83" s="55" t="s">
        <v>122</v>
      </c>
      <c r="S83" s="55" t="s">
        <v>123</v>
      </c>
      <c r="T83" s="56" t="s">
        <v>124</v>
      </c>
    </row>
    <row r="84" spans="2:65" s="1" customFormat="1" ht="22.95" customHeight="1">
      <c r="B84" s="31"/>
      <c r="C84" s="59" t="s">
        <v>125</v>
      </c>
      <c r="I84" s="85"/>
      <c r="J84" s="122">
        <f>BK84</f>
        <v>0</v>
      </c>
      <c r="L84" s="31"/>
      <c r="M84" s="57"/>
      <c r="N84" s="48"/>
      <c r="O84" s="48"/>
      <c r="P84" s="123">
        <f>P85</f>
        <v>0</v>
      </c>
      <c r="Q84" s="48"/>
      <c r="R84" s="123">
        <f>R85</f>
        <v>0</v>
      </c>
      <c r="S84" s="48"/>
      <c r="T84" s="124">
        <f>T85</f>
        <v>0</v>
      </c>
      <c r="AT84" s="17" t="s">
        <v>78</v>
      </c>
      <c r="AU84" s="17" t="s">
        <v>106</v>
      </c>
      <c r="BK84" s="125">
        <f>BK85</f>
        <v>0</v>
      </c>
    </row>
    <row r="85" spans="2:65" s="10" customFormat="1" ht="25.95" customHeight="1">
      <c r="B85" s="126"/>
      <c r="D85" s="127" t="s">
        <v>78</v>
      </c>
      <c r="E85" s="128" t="s">
        <v>793</v>
      </c>
      <c r="F85" s="128" t="s">
        <v>794</v>
      </c>
      <c r="I85" s="129"/>
      <c r="J85" s="130">
        <f>BK85</f>
        <v>0</v>
      </c>
      <c r="L85" s="126"/>
      <c r="M85" s="131"/>
      <c r="N85" s="132"/>
      <c r="O85" s="132"/>
      <c r="P85" s="133">
        <f>P86+P93+P95+P97</f>
        <v>0</v>
      </c>
      <c r="Q85" s="132"/>
      <c r="R85" s="133">
        <f>R86+R93+R95+R97</f>
        <v>0</v>
      </c>
      <c r="S85" s="132"/>
      <c r="T85" s="134">
        <f>T86+T93+T95+T97</f>
        <v>0</v>
      </c>
      <c r="AR85" s="127" t="s">
        <v>93</v>
      </c>
      <c r="AT85" s="135" t="s">
        <v>78</v>
      </c>
      <c r="AU85" s="135" t="s">
        <v>79</v>
      </c>
      <c r="AY85" s="127" t="s">
        <v>128</v>
      </c>
      <c r="BK85" s="136">
        <f>BK86+BK93+BK95+BK97</f>
        <v>0</v>
      </c>
    </row>
    <row r="86" spans="2:65" s="10" customFormat="1" ht="22.95" customHeight="1">
      <c r="B86" s="126"/>
      <c r="D86" s="127"/>
      <c r="E86" s="137"/>
      <c r="F86" s="137"/>
      <c r="I86" s="129"/>
      <c r="J86" s="138"/>
      <c r="L86" s="126"/>
      <c r="M86" s="131"/>
      <c r="N86" s="132"/>
      <c r="O86" s="132"/>
      <c r="P86" s="133"/>
      <c r="Q86" s="132"/>
      <c r="R86" s="133"/>
      <c r="S86" s="132"/>
      <c r="T86" s="134"/>
      <c r="AR86" s="127"/>
      <c r="AT86" s="135"/>
      <c r="AU86" s="135"/>
      <c r="AY86" s="127"/>
      <c r="BK86" s="136"/>
    </row>
    <row r="87" spans="2:65" s="1" customFormat="1" ht="16.5" customHeight="1">
      <c r="B87" s="139"/>
      <c r="C87" s="140"/>
      <c r="D87" s="140"/>
      <c r="E87" s="141"/>
      <c r="F87" s="282" t="s">
        <v>993</v>
      </c>
      <c r="G87" s="143"/>
      <c r="H87" s="144"/>
      <c r="I87" s="145"/>
      <c r="J87" s="146"/>
      <c r="K87" s="142"/>
      <c r="L87" s="31"/>
      <c r="M87" s="147"/>
      <c r="N87" s="148"/>
      <c r="O87" s="50"/>
      <c r="P87" s="149"/>
      <c r="Q87" s="149"/>
      <c r="R87" s="149"/>
      <c r="S87" s="149"/>
      <c r="T87" s="150"/>
      <c r="AR87" s="17"/>
      <c r="AT87" s="17"/>
      <c r="AU87" s="17"/>
      <c r="AY87" s="17"/>
      <c r="BE87" s="151"/>
      <c r="BF87" s="151"/>
      <c r="BG87" s="151"/>
      <c r="BH87" s="151"/>
      <c r="BI87" s="151"/>
      <c r="BJ87" s="17"/>
      <c r="BK87" s="151"/>
      <c r="BL87" s="17"/>
      <c r="BM87" s="17"/>
    </row>
    <row r="88" spans="2:65" s="11" customFormat="1">
      <c r="B88" s="155"/>
      <c r="D88" s="152"/>
      <c r="E88" s="156"/>
      <c r="F88" s="157"/>
      <c r="H88" s="156"/>
      <c r="I88" s="158"/>
      <c r="L88" s="155"/>
      <c r="M88" s="159"/>
      <c r="N88" s="160"/>
      <c r="O88" s="160"/>
      <c r="P88" s="160"/>
      <c r="Q88" s="160"/>
      <c r="R88" s="160"/>
      <c r="S88" s="160"/>
      <c r="T88" s="161"/>
      <c r="AT88" s="156"/>
      <c r="AU88" s="156"/>
      <c r="AY88" s="156"/>
    </row>
    <row r="89" spans="2:65" s="11" customFormat="1">
      <c r="B89" s="155"/>
      <c r="D89" s="152"/>
      <c r="E89" s="156"/>
      <c r="F89" s="157"/>
      <c r="H89" s="156"/>
      <c r="I89" s="158"/>
      <c r="L89" s="155"/>
      <c r="M89" s="159"/>
      <c r="N89" s="160"/>
      <c r="O89" s="160"/>
      <c r="P89" s="160"/>
      <c r="Q89" s="160"/>
      <c r="R89" s="160"/>
      <c r="S89" s="160"/>
      <c r="T89" s="161"/>
      <c r="AT89" s="156"/>
      <c r="AU89" s="156"/>
      <c r="AY89" s="156"/>
    </row>
    <row r="90" spans="2:65" s="11" customFormat="1">
      <c r="B90" s="155"/>
      <c r="D90" s="152"/>
      <c r="E90" s="156"/>
      <c r="F90" s="157"/>
      <c r="H90" s="156"/>
      <c r="I90" s="158"/>
      <c r="L90" s="155"/>
      <c r="M90" s="159"/>
      <c r="N90" s="160"/>
      <c r="O90" s="160"/>
      <c r="P90" s="160"/>
      <c r="Q90" s="160"/>
      <c r="R90" s="160"/>
      <c r="S90" s="160"/>
      <c r="T90" s="161"/>
      <c r="AT90" s="156"/>
      <c r="AU90" s="156"/>
      <c r="AY90" s="156"/>
    </row>
    <row r="91" spans="2:65" s="12" customFormat="1">
      <c r="B91" s="162"/>
      <c r="D91" s="152"/>
      <c r="E91" s="163"/>
      <c r="F91" s="164"/>
      <c r="H91" s="165"/>
      <c r="I91" s="166"/>
      <c r="L91" s="162"/>
      <c r="M91" s="167"/>
      <c r="N91" s="168"/>
      <c r="O91" s="168"/>
      <c r="P91" s="168"/>
      <c r="Q91" s="168"/>
      <c r="R91" s="168"/>
      <c r="S91" s="168"/>
      <c r="T91" s="169"/>
      <c r="AT91" s="163"/>
      <c r="AU91" s="163"/>
      <c r="AY91" s="163"/>
    </row>
    <row r="92" spans="2:65" s="13" customFormat="1">
      <c r="B92" s="170"/>
      <c r="D92" s="152"/>
      <c r="E92" s="171"/>
      <c r="F92" s="172"/>
      <c r="H92" s="173"/>
      <c r="I92" s="174"/>
      <c r="L92" s="170"/>
      <c r="M92" s="175"/>
      <c r="N92" s="176"/>
      <c r="O92" s="176"/>
      <c r="P92" s="176"/>
      <c r="Q92" s="176"/>
      <c r="R92" s="176"/>
      <c r="S92" s="176"/>
      <c r="T92" s="177"/>
      <c r="AT92" s="171"/>
      <c r="AU92" s="171"/>
      <c r="AY92" s="171"/>
    </row>
    <row r="93" spans="2:65" s="10" customFormat="1" ht="22.95" customHeight="1">
      <c r="B93" s="126"/>
      <c r="D93" s="127" t="s">
        <v>78</v>
      </c>
      <c r="E93" s="137" t="s">
        <v>796</v>
      </c>
      <c r="F93" s="137" t="s">
        <v>797</v>
      </c>
      <c r="I93" s="129"/>
      <c r="J93" s="138">
        <f>BK93</f>
        <v>0</v>
      </c>
      <c r="L93" s="126"/>
      <c r="M93" s="131"/>
      <c r="N93" s="132"/>
      <c r="O93" s="132"/>
      <c r="P93" s="133">
        <f>P94</f>
        <v>0</v>
      </c>
      <c r="Q93" s="132"/>
      <c r="R93" s="133">
        <f>R94</f>
        <v>0</v>
      </c>
      <c r="S93" s="132"/>
      <c r="T93" s="134">
        <f>T94</f>
        <v>0</v>
      </c>
      <c r="AR93" s="127" t="s">
        <v>96</v>
      </c>
      <c r="AT93" s="135" t="s">
        <v>78</v>
      </c>
      <c r="AU93" s="135" t="s">
        <v>22</v>
      </c>
      <c r="AY93" s="127" t="s">
        <v>128</v>
      </c>
      <c r="BK93" s="136">
        <f>BK94</f>
        <v>0</v>
      </c>
    </row>
    <row r="94" spans="2:65" s="1" customFormat="1" ht="16.5" customHeight="1">
      <c r="B94" s="139"/>
      <c r="C94" s="140" t="s">
        <v>87</v>
      </c>
      <c r="D94" s="140" t="s">
        <v>131</v>
      </c>
      <c r="E94" s="141" t="s">
        <v>798</v>
      </c>
      <c r="F94" s="142" t="s">
        <v>799</v>
      </c>
      <c r="G94" s="143" t="s">
        <v>800</v>
      </c>
      <c r="H94" s="144">
        <v>1</v>
      </c>
      <c r="I94" s="145"/>
      <c r="J94" s="146">
        <f>ROUND(I94*H94,2)</f>
        <v>0</v>
      </c>
      <c r="K94" s="142" t="s">
        <v>3</v>
      </c>
      <c r="L94" s="31"/>
      <c r="M94" s="147" t="s">
        <v>3</v>
      </c>
      <c r="N94" s="148" t="s">
        <v>50</v>
      </c>
      <c r="O94" s="50"/>
      <c r="P94" s="149">
        <f>O94*H94</f>
        <v>0</v>
      </c>
      <c r="Q94" s="149">
        <v>0</v>
      </c>
      <c r="R94" s="149">
        <f>Q94*H94</f>
        <v>0</v>
      </c>
      <c r="S94" s="149">
        <v>0</v>
      </c>
      <c r="T94" s="150">
        <f>S94*H94</f>
        <v>0</v>
      </c>
      <c r="AR94" s="17" t="s">
        <v>795</v>
      </c>
      <c r="AT94" s="17" t="s">
        <v>131</v>
      </c>
      <c r="AU94" s="17" t="s">
        <v>87</v>
      </c>
      <c r="AY94" s="17" t="s">
        <v>128</v>
      </c>
      <c r="BE94" s="151">
        <f>IF(N94="základní",J94,0)</f>
        <v>0</v>
      </c>
      <c r="BF94" s="151">
        <f>IF(N94="snížená",J94,0)</f>
        <v>0</v>
      </c>
      <c r="BG94" s="151">
        <f>IF(N94="zákl. přenesená",J94,0)</f>
        <v>0</v>
      </c>
      <c r="BH94" s="151">
        <f>IF(N94="sníž. přenesená",J94,0)</f>
        <v>0</v>
      </c>
      <c r="BI94" s="151">
        <f>IF(N94="nulová",J94,0)</f>
        <v>0</v>
      </c>
      <c r="BJ94" s="17" t="s">
        <v>22</v>
      </c>
      <c r="BK94" s="151">
        <f>ROUND(I94*H94,2)</f>
        <v>0</v>
      </c>
      <c r="BL94" s="17" t="s">
        <v>795</v>
      </c>
      <c r="BM94" s="17" t="s">
        <v>801</v>
      </c>
    </row>
    <row r="95" spans="2:65" s="10" customFormat="1" ht="22.95" customHeight="1">
      <c r="B95" s="126"/>
      <c r="D95" s="127" t="s">
        <v>78</v>
      </c>
      <c r="E95" s="137" t="s">
        <v>802</v>
      </c>
      <c r="F95" s="137" t="s">
        <v>803</v>
      </c>
      <c r="I95" s="129"/>
      <c r="J95" s="138">
        <f>BK95</f>
        <v>0</v>
      </c>
      <c r="L95" s="126"/>
      <c r="M95" s="131"/>
      <c r="N95" s="132"/>
      <c r="O95" s="132"/>
      <c r="P95" s="133">
        <f>P96</f>
        <v>0</v>
      </c>
      <c r="Q95" s="132"/>
      <c r="R95" s="133">
        <f>R96</f>
        <v>0</v>
      </c>
      <c r="S95" s="132"/>
      <c r="T95" s="134">
        <f>T96</f>
        <v>0</v>
      </c>
      <c r="AR95" s="127" t="s">
        <v>96</v>
      </c>
      <c r="AT95" s="135" t="s">
        <v>78</v>
      </c>
      <c r="AU95" s="135" t="s">
        <v>22</v>
      </c>
      <c r="AY95" s="127" t="s">
        <v>128</v>
      </c>
      <c r="BK95" s="136">
        <f>BK96</f>
        <v>0</v>
      </c>
    </row>
    <row r="96" spans="2:65" s="1" customFormat="1" ht="16.5" customHeight="1">
      <c r="B96" s="139"/>
      <c r="C96" s="140" t="s">
        <v>90</v>
      </c>
      <c r="D96" s="140" t="s">
        <v>131</v>
      </c>
      <c r="E96" s="141" t="s">
        <v>804</v>
      </c>
      <c r="F96" s="142" t="s">
        <v>805</v>
      </c>
      <c r="G96" s="143" t="s">
        <v>800</v>
      </c>
      <c r="H96" s="144">
        <v>1</v>
      </c>
      <c r="I96" s="145"/>
      <c r="J96" s="146">
        <f>ROUND(I96*H96,2)</f>
        <v>0</v>
      </c>
      <c r="K96" s="142" t="s">
        <v>3</v>
      </c>
      <c r="L96" s="31"/>
      <c r="M96" s="147" t="s">
        <v>3</v>
      </c>
      <c r="N96" s="148" t="s">
        <v>50</v>
      </c>
      <c r="O96" s="50"/>
      <c r="P96" s="149">
        <f>O96*H96</f>
        <v>0</v>
      </c>
      <c r="Q96" s="149">
        <v>0</v>
      </c>
      <c r="R96" s="149">
        <f>Q96*H96</f>
        <v>0</v>
      </c>
      <c r="S96" s="149">
        <v>0</v>
      </c>
      <c r="T96" s="150">
        <f>S96*H96</f>
        <v>0</v>
      </c>
      <c r="AR96" s="17" t="s">
        <v>795</v>
      </c>
      <c r="AT96" s="17" t="s">
        <v>131</v>
      </c>
      <c r="AU96" s="17" t="s">
        <v>87</v>
      </c>
      <c r="AY96" s="17" t="s">
        <v>128</v>
      </c>
      <c r="BE96" s="151">
        <f>IF(N96="základní",J96,0)</f>
        <v>0</v>
      </c>
      <c r="BF96" s="151">
        <f>IF(N96="snížená",J96,0)</f>
        <v>0</v>
      </c>
      <c r="BG96" s="151">
        <f>IF(N96="zákl. přenesená",J96,0)</f>
        <v>0</v>
      </c>
      <c r="BH96" s="151">
        <f>IF(N96="sníž. přenesená",J96,0)</f>
        <v>0</v>
      </c>
      <c r="BI96" s="151">
        <f>IF(N96="nulová",J96,0)</f>
        <v>0</v>
      </c>
      <c r="BJ96" s="17" t="s">
        <v>22</v>
      </c>
      <c r="BK96" s="151">
        <f>ROUND(I96*H96,2)</f>
        <v>0</v>
      </c>
      <c r="BL96" s="17" t="s">
        <v>795</v>
      </c>
      <c r="BM96" s="17" t="s">
        <v>806</v>
      </c>
    </row>
    <row r="97" spans="2:65" s="10" customFormat="1" ht="22.95" customHeight="1">
      <c r="B97" s="126"/>
      <c r="D97" s="127"/>
      <c r="E97" s="137"/>
      <c r="F97" s="137"/>
      <c r="I97" s="129"/>
      <c r="J97" s="138"/>
      <c r="L97" s="126"/>
      <c r="M97" s="131"/>
      <c r="N97" s="132"/>
      <c r="O97" s="132"/>
      <c r="P97" s="133"/>
      <c r="Q97" s="132"/>
      <c r="R97" s="133"/>
      <c r="S97" s="132"/>
      <c r="T97" s="134"/>
      <c r="AR97" s="127"/>
      <c r="AT97" s="135"/>
      <c r="AU97" s="135"/>
      <c r="AY97" s="127"/>
      <c r="BK97" s="136"/>
    </row>
    <row r="98" spans="2:65" s="1" customFormat="1" ht="16.5" customHeight="1">
      <c r="B98" s="139"/>
      <c r="C98" s="140"/>
      <c r="D98" s="140"/>
      <c r="E98" s="141"/>
      <c r="F98" s="282" t="s">
        <v>993</v>
      </c>
      <c r="G98" s="143"/>
      <c r="H98" s="144"/>
      <c r="I98" s="145"/>
      <c r="J98" s="146"/>
      <c r="K98" s="142"/>
      <c r="L98" s="31"/>
      <c r="M98" s="200"/>
      <c r="N98" s="201"/>
      <c r="O98" s="190"/>
      <c r="P98" s="202"/>
      <c r="Q98" s="202"/>
      <c r="R98" s="202"/>
      <c r="S98" s="202"/>
      <c r="T98" s="203"/>
      <c r="AR98" s="17"/>
      <c r="AT98" s="17"/>
      <c r="AU98" s="17"/>
      <c r="AY98" s="17"/>
      <c r="BE98" s="151"/>
      <c r="BF98" s="151"/>
      <c r="BG98" s="151"/>
      <c r="BH98" s="151"/>
      <c r="BI98" s="151"/>
      <c r="BJ98" s="17"/>
      <c r="BK98" s="151"/>
      <c r="BL98" s="17"/>
      <c r="BM98" s="17"/>
    </row>
    <row r="99" spans="2:65" s="1" customFormat="1" ht="6.9" customHeight="1">
      <c r="B99" s="40"/>
      <c r="C99" s="41"/>
      <c r="D99" s="41"/>
      <c r="E99" s="41"/>
      <c r="F99" s="41"/>
      <c r="G99" s="41"/>
      <c r="H99" s="41"/>
      <c r="I99" s="101"/>
      <c r="J99" s="41"/>
      <c r="K99" s="41"/>
      <c r="L99" s="31"/>
    </row>
  </sheetData>
  <autoFilter ref="C83:K98"/>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Normal="100" workbookViewId="0"/>
  </sheetViews>
  <sheetFormatPr defaultRowHeight="10.199999999999999"/>
  <cols>
    <col min="1" max="1" width="8.28515625" style="204" customWidth="1"/>
    <col min="2" max="2" width="1.7109375" style="204" customWidth="1"/>
    <col min="3" max="4" width="5" style="204" customWidth="1"/>
    <col min="5" max="5" width="11.7109375" style="204" customWidth="1"/>
    <col min="6" max="6" width="9.140625" style="204" customWidth="1"/>
    <col min="7" max="7" width="5" style="204" customWidth="1"/>
    <col min="8" max="8" width="77.85546875" style="204" customWidth="1"/>
    <col min="9" max="10" width="20" style="204" customWidth="1"/>
    <col min="11" max="11" width="1.7109375" style="204" customWidth="1"/>
  </cols>
  <sheetData>
    <row r="1" spans="2:11" ht="37.5" customHeight="1"/>
    <row r="2" spans="2:11" ht="7.5" customHeight="1">
      <c r="B2" s="205"/>
      <c r="C2" s="206"/>
      <c r="D2" s="206"/>
      <c r="E2" s="206"/>
      <c r="F2" s="206"/>
      <c r="G2" s="206"/>
      <c r="H2" s="206"/>
      <c r="I2" s="206"/>
      <c r="J2" s="206"/>
      <c r="K2" s="207"/>
    </row>
    <row r="3" spans="2:11" s="15" customFormat="1" ht="45" customHeight="1">
      <c r="B3" s="208"/>
      <c r="C3" s="326" t="s">
        <v>807</v>
      </c>
      <c r="D3" s="326"/>
      <c r="E3" s="326"/>
      <c r="F3" s="326"/>
      <c r="G3" s="326"/>
      <c r="H3" s="326"/>
      <c r="I3" s="326"/>
      <c r="J3" s="326"/>
      <c r="K3" s="209"/>
    </row>
    <row r="4" spans="2:11" ht="25.5" customHeight="1">
      <c r="B4" s="210"/>
      <c r="C4" s="329" t="s">
        <v>808</v>
      </c>
      <c r="D4" s="329"/>
      <c r="E4" s="329"/>
      <c r="F4" s="329"/>
      <c r="G4" s="329"/>
      <c r="H4" s="329"/>
      <c r="I4" s="329"/>
      <c r="J4" s="329"/>
      <c r="K4" s="211"/>
    </row>
    <row r="5" spans="2:11" ht="5.25" customHeight="1">
      <c r="B5" s="210"/>
      <c r="C5" s="212"/>
      <c r="D5" s="212"/>
      <c r="E5" s="212"/>
      <c r="F5" s="212"/>
      <c r="G5" s="212"/>
      <c r="H5" s="212"/>
      <c r="I5" s="212"/>
      <c r="J5" s="212"/>
      <c r="K5" s="211"/>
    </row>
    <row r="6" spans="2:11" ht="15" customHeight="1">
      <c r="B6" s="210"/>
      <c r="C6" s="327" t="s">
        <v>809</v>
      </c>
      <c r="D6" s="327"/>
      <c r="E6" s="327"/>
      <c r="F6" s="327"/>
      <c r="G6" s="327"/>
      <c r="H6" s="327"/>
      <c r="I6" s="327"/>
      <c r="J6" s="327"/>
      <c r="K6" s="211"/>
    </row>
    <row r="7" spans="2:11" ht="15" customHeight="1">
      <c r="B7" s="214"/>
      <c r="C7" s="327" t="s">
        <v>810</v>
      </c>
      <c r="D7" s="327"/>
      <c r="E7" s="327"/>
      <c r="F7" s="327"/>
      <c r="G7" s="327"/>
      <c r="H7" s="327"/>
      <c r="I7" s="327"/>
      <c r="J7" s="327"/>
      <c r="K7" s="211"/>
    </row>
    <row r="8" spans="2:11" ht="12.75" customHeight="1">
      <c r="B8" s="214"/>
      <c r="C8" s="213"/>
      <c r="D8" s="213"/>
      <c r="E8" s="213"/>
      <c r="F8" s="213"/>
      <c r="G8" s="213"/>
      <c r="H8" s="213"/>
      <c r="I8" s="213"/>
      <c r="J8" s="213"/>
      <c r="K8" s="211"/>
    </row>
    <row r="9" spans="2:11" ht="15" customHeight="1">
      <c r="B9" s="214"/>
      <c r="C9" s="327" t="s">
        <v>811</v>
      </c>
      <c r="D9" s="327"/>
      <c r="E9" s="327"/>
      <c r="F9" s="327"/>
      <c r="G9" s="327"/>
      <c r="H9" s="327"/>
      <c r="I9" s="327"/>
      <c r="J9" s="327"/>
      <c r="K9" s="211"/>
    </row>
    <row r="10" spans="2:11" ht="15" customHeight="1">
      <c r="B10" s="214"/>
      <c r="C10" s="213"/>
      <c r="D10" s="327" t="s">
        <v>812</v>
      </c>
      <c r="E10" s="327"/>
      <c r="F10" s="327"/>
      <c r="G10" s="327"/>
      <c r="H10" s="327"/>
      <c r="I10" s="327"/>
      <c r="J10" s="327"/>
      <c r="K10" s="211"/>
    </row>
    <row r="11" spans="2:11" ht="15" customHeight="1">
      <c r="B11" s="214"/>
      <c r="C11" s="215"/>
      <c r="D11" s="327" t="s">
        <v>813</v>
      </c>
      <c r="E11" s="327"/>
      <c r="F11" s="327"/>
      <c r="G11" s="327"/>
      <c r="H11" s="327"/>
      <c r="I11" s="327"/>
      <c r="J11" s="327"/>
      <c r="K11" s="211"/>
    </row>
    <row r="12" spans="2:11" ht="15" customHeight="1">
      <c r="B12" s="214"/>
      <c r="C12" s="215"/>
      <c r="D12" s="213"/>
      <c r="E12" s="213"/>
      <c r="F12" s="213"/>
      <c r="G12" s="213"/>
      <c r="H12" s="213"/>
      <c r="I12" s="213"/>
      <c r="J12" s="213"/>
      <c r="K12" s="211"/>
    </row>
    <row r="13" spans="2:11" ht="15" customHeight="1">
      <c r="B13" s="214"/>
      <c r="C13" s="215"/>
      <c r="D13" s="216" t="s">
        <v>814</v>
      </c>
      <c r="E13" s="213"/>
      <c r="F13" s="213"/>
      <c r="G13" s="213"/>
      <c r="H13" s="213"/>
      <c r="I13" s="213"/>
      <c r="J13" s="213"/>
      <c r="K13" s="211"/>
    </row>
    <row r="14" spans="2:11" ht="12.75" customHeight="1">
      <c r="B14" s="214"/>
      <c r="C14" s="215"/>
      <c r="D14" s="215"/>
      <c r="E14" s="215"/>
      <c r="F14" s="215"/>
      <c r="G14" s="215"/>
      <c r="H14" s="215"/>
      <c r="I14" s="215"/>
      <c r="J14" s="215"/>
      <c r="K14" s="211"/>
    </row>
    <row r="15" spans="2:11" ht="15" customHeight="1">
      <c r="B15" s="214"/>
      <c r="C15" s="215"/>
      <c r="D15" s="327" t="s">
        <v>815</v>
      </c>
      <c r="E15" s="327"/>
      <c r="F15" s="327"/>
      <c r="G15" s="327"/>
      <c r="H15" s="327"/>
      <c r="I15" s="327"/>
      <c r="J15" s="327"/>
      <c r="K15" s="211"/>
    </row>
    <row r="16" spans="2:11" ht="15" customHeight="1">
      <c r="B16" s="214"/>
      <c r="C16" s="215"/>
      <c r="D16" s="327" t="s">
        <v>816</v>
      </c>
      <c r="E16" s="327"/>
      <c r="F16" s="327"/>
      <c r="G16" s="327"/>
      <c r="H16" s="327"/>
      <c r="I16" s="327"/>
      <c r="J16" s="327"/>
      <c r="K16" s="211"/>
    </row>
    <row r="17" spans="2:11" ht="15" customHeight="1">
      <c r="B17" s="214"/>
      <c r="C17" s="215"/>
      <c r="D17" s="327" t="s">
        <v>817</v>
      </c>
      <c r="E17" s="327"/>
      <c r="F17" s="327"/>
      <c r="G17" s="327"/>
      <c r="H17" s="327"/>
      <c r="I17" s="327"/>
      <c r="J17" s="327"/>
      <c r="K17" s="211"/>
    </row>
    <row r="18" spans="2:11" ht="15" customHeight="1">
      <c r="B18" s="214"/>
      <c r="C18" s="215"/>
      <c r="D18" s="215"/>
      <c r="E18" s="217" t="s">
        <v>85</v>
      </c>
      <c r="F18" s="327" t="s">
        <v>818</v>
      </c>
      <c r="G18" s="327"/>
      <c r="H18" s="327"/>
      <c r="I18" s="327"/>
      <c r="J18" s="327"/>
      <c r="K18" s="211"/>
    </row>
    <row r="19" spans="2:11" ht="15" customHeight="1">
      <c r="B19" s="214"/>
      <c r="C19" s="215"/>
      <c r="D19" s="215"/>
      <c r="E19" s="217" t="s">
        <v>819</v>
      </c>
      <c r="F19" s="327" t="s">
        <v>820</v>
      </c>
      <c r="G19" s="327"/>
      <c r="H19" s="327"/>
      <c r="I19" s="327"/>
      <c r="J19" s="327"/>
      <c r="K19" s="211"/>
    </row>
    <row r="20" spans="2:11" ht="15" customHeight="1">
      <c r="B20" s="214"/>
      <c r="C20" s="215"/>
      <c r="D20" s="215"/>
      <c r="E20" s="217" t="s">
        <v>821</v>
      </c>
      <c r="F20" s="327" t="s">
        <v>822</v>
      </c>
      <c r="G20" s="327"/>
      <c r="H20" s="327"/>
      <c r="I20" s="327"/>
      <c r="J20" s="327"/>
      <c r="K20" s="211"/>
    </row>
    <row r="21" spans="2:11" ht="15" customHeight="1">
      <c r="B21" s="214"/>
      <c r="C21" s="215"/>
      <c r="D21" s="215"/>
      <c r="E21" s="217" t="s">
        <v>823</v>
      </c>
      <c r="F21" s="327" t="s">
        <v>824</v>
      </c>
      <c r="G21" s="327"/>
      <c r="H21" s="327"/>
      <c r="I21" s="327"/>
      <c r="J21" s="327"/>
      <c r="K21" s="211"/>
    </row>
    <row r="22" spans="2:11" ht="15" customHeight="1">
      <c r="B22" s="214"/>
      <c r="C22" s="215"/>
      <c r="D22" s="215"/>
      <c r="E22" s="217" t="s">
        <v>825</v>
      </c>
      <c r="F22" s="327" t="s">
        <v>826</v>
      </c>
      <c r="G22" s="327"/>
      <c r="H22" s="327"/>
      <c r="I22" s="327"/>
      <c r="J22" s="327"/>
      <c r="K22" s="211"/>
    </row>
    <row r="23" spans="2:11" ht="15" customHeight="1">
      <c r="B23" s="214"/>
      <c r="C23" s="215"/>
      <c r="D23" s="215"/>
      <c r="E23" s="217" t="s">
        <v>827</v>
      </c>
      <c r="F23" s="327" t="s">
        <v>828</v>
      </c>
      <c r="G23" s="327"/>
      <c r="H23" s="327"/>
      <c r="I23" s="327"/>
      <c r="J23" s="327"/>
      <c r="K23" s="211"/>
    </row>
    <row r="24" spans="2:11" ht="12.75" customHeight="1">
      <c r="B24" s="214"/>
      <c r="C24" s="215"/>
      <c r="D24" s="215"/>
      <c r="E24" s="215"/>
      <c r="F24" s="215"/>
      <c r="G24" s="215"/>
      <c r="H24" s="215"/>
      <c r="I24" s="215"/>
      <c r="J24" s="215"/>
      <c r="K24" s="211"/>
    </row>
    <row r="25" spans="2:11" ht="15" customHeight="1">
      <c r="B25" s="214"/>
      <c r="C25" s="327" t="s">
        <v>829</v>
      </c>
      <c r="D25" s="327"/>
      <c r="E25" s="327"/>
      <c r="F25" s="327"/>
      <c r="G25" s="327"/>
      <c r="H25" s="327"/>
      <c r="I25" s="327"/>
      <c r="J25" s="327"/>
      <c r="K25" s="211"/>
    </row>
    <row r="26" spans="2:11" ht="15" customHeight="1">
      <c r="B26" s="214"/>
      <c r="C26" s="327" t="s">
        <v>830</v>
      </c>
      <c r="D26" s="327"/>
      <c r="E26" s="327"/>
      <c r="F26" s="327"/>
      <c r="G26" s="327"/>
      <c r="H26" s="327"/>
      <c r="I26" s="327"/>
      <c r="J26" s="327"/>
      <c r="K26" s="211"/>
    </row>
    <row r="27" spans="2:11" ht="15" customHeight="1">
      <c r="B27" s="214"/>
      <c r="C27" s="213"/>
      <c r="D27" s="327" t="s">
        <v>831</v>
      </c>
      <c r="E27" s="327"/>
      <c r="F27" s="327"/>
      <c r="G27" s="327"/>
      <c r="H27" s="327"/>
      <c r="I27" s="327"/>
      <c r="J27" s="327"/>
      <c r="K27" s="211"/>
    </row>
    <row r="28" spans="2:11" ht="15" customHeight="1">
      <c r="B28" s="214"/>
      <c r="C28" s="215"/>
      <c r="D28" s="327" t="s">
        <v>832</v>
      </c>
      <c r="E28" s="327"/>
      <c r="F28" s="327"/>
      <c r="G28" s="327"/>
      <c r="H28" s="327"/>
      <c r="I28" s="327"/>
      <c r="J28" s="327"/>
      <c r="K28" s="211"/>
    </row>
    <row r="29" spans="2:11" ht="12.75" customHeight="1">
      <c r="B29" s="214"/>
      <c r="C29" s="215"/>
      <c r="D29" s="215"/>
      <c r="E29" s="215"/>
      <c r="F29" s="215"/>
      <c r="G29" s="215"/>
      <c r="H29" s="215"/>
      <c r="I29" s="215"/>
      <c r="J29" s="215"/>
      <c r="K29" s="211"/>
    </row>
    <row r="30" spans="2:11" ht="15" customHeight="1">
      <c r="B30" s="214"/>
      <c r="C30" s="215"/>
      <c r="D30" s="327" t="s">
        <v>833</v>
      </c>
      <c r="E30" s="327"/>
      <c r="F30" s="327"/>
      <c r="G30" s="327"/>
      <c r="H30" s="327"/>
      <c r="I30" s="327"/>
      <c r="J30" s="327"/>
      <c r="K30" s="211"/>
    </row>
    <row r="31" spans="2:11" ht="15" customHeight="1">
      <c r="B31" s="214"/>
      <c r="C31" s="215"/>
      <c r="D31" s="327" t="s">
        <v>834</v>
      </c>
      <c r="E31" s="327"/>
      <c r="F31" s="327"/>
      <c r="G31" s="327"/>
      <c r="H31" s="327"/>
      <c r="I31" s="327"/>
      <c r="J31" s="327"/>
      <c r="K31" s="211"/>
    </row>
    <row r="32" spans="2:11" ht="12.75" customHeight="1">
      <c r="B32" s="214"/>
      <c r="C32" s="215"/>
      <c r="D32" s="215"/>
      <c r="E32" s="215"/>
      <c r="F32" s="215"/>
      <c r="G32" s="215"/>
      <c r="H32" s="215"/>
      <c r="I32" s="215"/>
      <c r="J32" s="215"/>
      <c r="K32" s="211"/>
    </row>
    <row r="33" spans="2:11" ht="15" customHeight="1">
      <c r="B33" s="214"/>
      <c r="C33" s="215"/>
      <c r="D33" s="327" t="s">
        <v>835</v>
      </c>
      <c r="E33" s="327"/>
      <c r="F33" s="327"/>
      <c r="G33" s="327"/>
      <c r="H33" s="327"/>
      <c r="I33" s="327"/>
      <c r="J33" s="327"/>
      <c r="K33" s="211"/>
    </row>
    <row r="34" spans="2:11" ht="15" customHeight="1">
      <c r="B34" s="214"/>
      <c r="C34" s="215"/>
      <c r="D34" s="327" t="s">
        <v>836</v>
      </c>
      <c r="E34" s="327"/>
      <c r="F34" s="327"/>
      <c r="G34" s="327"/>
      <c r="H34" s="327"/>
      <c r="I34" s="327"/>
      <c r="J34" s="327"/>
      <c r="K34" s="211"/>
    </row>
    <row r="35" spans="2:11" ht="15" customHeight="1">
      <c r="B35" s="214"/>
      <c r="C35" s="215"/>
      <c r="D35" s="327" t="s">
        <v>837</v>
      </c>
      <c r="E35" s="327"/>
      <c r="F35" s="327"/>
      <c r="G35" s="327"/>
      <c r="H35" s="327"/>
      <c r="I35" s="327"/>
      <c r="J35" s="327"/>
      <c r="K35" s="211"/>
    </row>
    <row r="36" spans="2:11" ht="15" customHeight="1">
      <c r="B36" s="214"/>
      <c r="C36" s="215"/>
      <c r="D36" s="213"/>
      <c r="E36" s="216" t="s">
        <v>114</v>
      </c>
      <c r="F36" s="213"/>
      <c r="G36" s="327" t="s">
        <v>838</v>
      </c>
      <c r="H36" s="327"/>
      <c r="I36" s="327"/>
      <c r="J36" s="327"/>
      <c r="K36" s="211"/>
    </row>
    <row r="37" spans="2:11" ht="30.75" customHeight="1">
      <c r="B37" s="214"/>
      <c r="C37" s="215"/>
      <c r="D37" s="213"/>
      <c r="E37" s="216" t="s">
        <v>839</v>
      </c>
      <c r="F37" s="213"/>
      <c r="G37" s="327" t="s">
        <v>840</v>
      </c>
      <c r="H37" s="327"/>
      <c r="I37" s="327"/>
      <c r="J37" s="327"/>
      <c r="K37" s="211"/>
    </row>
    <row r="38" spans="2:11" ht="15" customHeight="1">
      <c r="B38" s="214"/>
      <c r="C38" s="215"/>
      <c r="D38" s="213"/>
      <c r="E38" s="216" t="s">
        <v>60</v>
      </c>
      <c r="F38" s="213"/>
      <c r="G38" s="327" t="s">
        <v>841</v>
      </c>
      <c r="H38" s="327"/>
      <c r="I38" s="327"/>
      <c r="J38" s="327"/>
      <c r="K38" s="211"/>
    </row>
    <row r="39" spans="2:11" ht="15" customHeight="1">
      <c r="B39" s="214"/>
      <c r="C39" s="215"/>
      <c r="D39" s="213"/>
      <c r="E39" s="216" t="s">
        <v>61</v>
      </c>
      <c r="F39" s="213"/>
      <c r="G39" s="327" t="s">
        <v>842</v>
      </c>
      <c r="H39" s="327"/>
      <c r="I39" s="327"/>
      <c r="J39" s="327"/>
      <c r="K39" s="211"/>
    </row>
    <row r="40" spans="2:11" ht="15" customHeight="1">
      <c r="B40" s="214"/>
      <c r="C40" s="215"/>
      <c r="D40" s="213"/>
      <c r="E40" s="216" t="s">
        <v>115</v>
      </c>
      <c r="F40" s="213"/>
      <c r="G40" s="327" t="s">
        <v>843</v>
      </c>
      <c r="H40" s="327"/>
      <c r="I40" s="327"/>
      <c r="J40" s="327"/>
      <c r="K40" s="211"/>
    </row>
    <row r="41" spans="2:11" ht="15" customHeight="1">
      <c r="B41" s="214"/>
      <c r="C41" s="215"/>
      <c r="D41" s="213"/>
      <c r="E41" s="216" t="s">
        <v>116</v>
      </c>
      <c r="F41" s="213"/>
      <c r="G41" s="327" t="s">
        <v>844</v>
      </c>
      <c r="H41" s="327"/>
      <c r="I41" s="327"/>
      <c r="J41" s="327"/>
      <c r="K41" s="211"/>
    </row>
    <row r="42" spans="2:11" ht="15" customHeight="1">
      <c r="B42" s="214"/>
      <c r="C42" s="215"/>
      <c r="D42" s="213"/>
      <c r="E42" s="216" t="s">
        <v>845</v>
      </c>
      <c r="F42" s="213"/>
      <c r="G42" s="327" t="s">
        <v>846</v>
      </c>
      <c r="H42" s="327"/>
      <c r="I42" s="327"/>
      <c r="J42" s="327"/>
      <c r="K42" s="211"/>
    </row>
    <row r="43" spans="2:11" ht="15" customHeight="1">
      <c r="B43" s="214"/>
      <c r="C43" s="215"/>
      <c r="D43" s="213"/>
      <c r="E43" s="216"/>
      <c r="F43" s="213"/>
      <c r="G43" s="327" t="s">
        <v>847</v>
      </c>
      <c r="H43" s="327"/>
      <c r="I43" s="327"/>
      <c r="J43" s="327"/>
      <c r="K43" s="211"/>
    </row>
    <row r="44" spans="2:11" ht="15" customHeight="1">
      <c r="B44" s="214"/>
      <c r="C44" s="215"/>
      <c r="D44" s="213"/>
      <c r="E44" s="216" t="s">
        <v>848</v>
      </c>
      <c r="F44" s="213"/>
      <c r="G44" s="327" t="s">
        <v>849</v>
      </c>
      <c r="H44" s="327"/>
      <c r="I44" s="327"/>
      <c r="J44" s="327"/>
      <c r="K44" s="211"/>
    </row>
    <row r="45" spans="2:11" ht="15" customHeight="1">
      <c r="B45" s="214"/>
      <c r="C45" s="215"/>
      <c r="D45" s="213"/>
      <c r="E45" s="216" t="s">
        <v>118</v>
      </c>
      <c r="F45" s="213"/>
      <c r="G45" s="327" t="s">
        <v>850</v>
      </c>
      <c r="H45" s="327"/>
      <c r="I45" s="327"/>
      <c r="J45" s="327"/>
      <c r="K45" s="211"/>
    </row>
    <row r="46" spans="2:11" ht="12.75" customHeight="1">
      <c r="B46" s="214"/>
      <c r="C46" s="215"/>
      <c r="D46" s="213"/>
      <c r="E46" s="213"/>
      <c r="F46" s="213"/>
      <c r="G46" s="213"/>
      <c r="H46" s="213"/>
      <c r="I46" s="213"/>
      <c r="J46" s="213"/>
      <c r="K46" s="211"/>
    </row>
    <row r="47" spans="2:11" ht="15" customHeight="1">
      <c r="B47" s="214"/>
      <c r="C47" s="215"/>
      <c r="D47" s="327" t="s">
        <v>851</v>
      </c>
      <c r="E47" s="327"/>
      <c r="F47" s="327"/>
      <c r="G47" s="327"/>
      <c r="H47" s="327"/>
      <c r="I47" s="327"/>
      <c r="J47" s="327"/>
      <c r="K47" s="211"/>
    </row>
    <row r="48" spans="2:11" ht="15" customHeight="1">
      <c r="B48" s="214"/>
      <c r="C48" s="215"/>
      <c r="D48" s="215"/>
      <c r="E48" s="327" t="s">
        <v>852</v>
      </c>
      <c r="F48" s="327"/>
      <c r="G48" s="327"/>
      <c r="H48" s="327"/>
      <c r="I48" s="327"/>
      <c r="J48" s="327"/>
      <c r="K48" s="211"/>
    </row>
    <row r="49" spans="2:11" ht="15" customHeight="1">
      <c r="B49" s="214"/>
      <c r="C49" s="215"/>
      <c r="D49" s="215"/>
      <c r="E49" s="327" t="s">
        <v>853</v>
      </c>
      <c r="F49" s="327"/>
      <c r="G49" s="327"/>
      <c r="H49" s="327"/>
      <c r="I49" s="327"/>
      <c r="J49" s="327"/>
      <c r="K49" s="211"/>
    </row>
    <row r="50" spans="2:11" ht="15" customHeight="1">
      <c r="B50" s="214"/>
      <c r="C50" s="215"/>
      <c r="D50" s="215"/>
      <c r="E50" s="327" t="s">
        <v>854</v>
      </c>
      <c r="F50" s="327"/>
      <c r="G50" s="327"/>
      <c r="H50" s="327"/>
      <c r="I50" s="327"/>
      <c r="J50" s="327"/>
      <c r="K50" s="211"/>
    </row>
    <row r="51" spans="2:11" ht="15" customHeight="1">
      <c r="B51" s="214"/>
      <c r="C51" s="215"/>
      <c r="D51" s="327" t="s">
        <v>855</v>
      </c>
      <c r="E51" s="327"/>
      <c r="F51" s="327"/>
      <c r="G51" s="327"/>
      <c r="H51" s="327"/>
      <c r="I51" s="327"/>
      <c r="J51" s="327"/>
      <c r="K51" s="211"/>
    </row>
    <row r="52" spans="2:11" ht="25.5" customHeight="1">
      <c r="B52" s="210"/>
      <c r="C52" s="329" t="s">
        <v>856</v>
      </c>
      <c r="D52" s="329"/>
      <c r="E52" s="329"/>
      <c r="F52" s="329"/>
      <c r="G52" s="329"/>
      <c r="H52" s="329"/>
      <c r="I52" s="329"/>
      <c r="J52" s="329"/>
      <c r="K52" s="211"/>
    </row>
    <row r="53" spans="2:11" ht="5.25" customHeight="1">
      <c r="B53" s="210"/>
      <c r="C53" s="212"/>
      <c r="D53" s="212"/>
      <c r="E53" s="212"/>
      <c r="F53" s="212"/>
      <c r="G53" s="212"/>
      <c r="H53" s="212"/>
      <c r="I53" s="212"/>
      <c r="J53" s="212"/>
      <c r="K53" s="211"/>
    </row>
    <row r="54" spans="2:11" ht="15" customHeight="1">
      <c r="B54" s="210"/>
      <c r="C54" s="327" t="s">
        <v>857</v>
      </c>
      <c r="D54" s="327"/>
      <c r="E54" s="327"/>
      <c r="F54" s="327"/>
      <c r="G54" s="327"/>
      <c r="H54" s="327"/>
      <c r="I54" s="327"/>
      <c r="J54" s="327"/>
      <c r="K54" s="211"/>
    </row>
    <row r="55" spans="2:11" ht="15" customHeight="1">
      <c r="B55" s="210"/>
      <c r="C55" s="327" t="s">
        <v>858</v>
      </c>
      <c r="D55" s="327"/>
      <c r="E55" s="327"/>
      <c r="F55" s="327"/>
      <c r="G55" s="327"/>
      <c r="H55" s="327"/>
      <c r="I55" s="327"/>
      <c r="J55" s="327"/>
      <c r="K55" s="211"/>
    </row>
    <row r="56" spans="2:11" ht="12.75" customHeight="1">
      <c r="B56" s="210"/>
      <c r="C56" s="213"/>
      <c r="D56" s="213"/>
      <c r="E56" s="213"/>
      <c r="F56" s="213"/>
      <c r="G56" s="213"/>
      <c r="H56" s="213"/>
      <c r="I56" s="213"/>
      <c r="J56" s="213"/>
      <c r="K56" s="211"/>
    </row>
    <row r="57" spans="2:11" ht="15" customHeight="1">
      <c r="B57" s="210"/>
      <c r="C57" s="327" t="s">
        <v>859</v>
      </c>
      <c r="D57" s="327"/>
      <c r="E57" s="327"/>
      <c r="F57" s="327"/>
      <c r="G57" s="327"/>
      <c r="H57" s="327"/>
      <c r="I57" s="327"/>
      <c r="J57" s="327"/>
      <c r="K57" s="211"/>
    </row>
    <row r="58" spans="2:11" ht="15" customHeight="1">
      <c r="B58" s="210"/>
      <c r="C58" s="215"/>
      <c r="D58" s="327" t="s">
        <v>860</v>
      </c>
      <c r="E58" s="327"/>
      <c r="F58" s="327"/>
      <c r="G58" s="327"/>
      <c r="H58" s="327"/>
      <c r="I58" s="327"/>
      <c r="J58" s="327"/>
      <c r="K58" s="211"/>
    </row>
    <row r="59" spans="2:11" ht="15" customHeight="1">
      <c r="B59" s="210"/>
      <c r="C59" s="215"/>
      <c r="D59" s="327" t="s">
        <v>861</v>
      </c>
      <c r="E59" s="327"/>
      <c r="F59" s="327"/>
      <c r="G59" s="327"/>
      <c r="H59" s="327"/>
      <c r="I59" s="327"/>
      <c r="J59" s="327"/>
      <c r="K59" s="211"/>
    </row>
    <row r="60" spans="2:11" ht="15" customHeight="1">
      <c r="B60" s="210"/>
      <c r="C60" s="215"/>
      <c r="D60" s="327" t="s">
        <v>862</v>
      </c>
      <c r="E60" s="327"/>
      <c r="F60" s="327"/>
      <c r="G60" s="327"/>
      <c r="H60" s="327"/>
      <c r="I60" s="327"/>
      <c r="J60" s="327"/>
      <c r="K60" s="211"/>
    </row>
    <row r="61" spans="2:11" ht="15" customHeight="1">
      <c r="B61" s="210"/>
      <c r="C61" s="215"/>
      <c r="D61" s="327" t="s">
        <v>863</v>
      </c>
      <c r="E61" s="327"/>
      <c r="F61" s="327"/>
      <c r="G61" s="327"/>
      <c r="H61" s="327"/>
      <c r="I61" s="327"/>
      <c r="J61" s="327"/>
      <c r="K61" s="211"/>
    </row>
    <row r="62" spans="2:11" ht="15" customHeight="1">
      <c r="B62" s="210"/>
      <c r="C62" s="215"/>
      <c r="D62" s="330" t="s">
        <v>864</v>
      </c>
      <c r="E62" s="330"/>
      <c r="F62" s="330"/>
      <c r="G62" s="330"/>
      <c r="H62" s="330"/>
      <c r="I62" s="330"/>
      <c r="J62" s="330"/>
      <c r="K62" s="211"/>
    </row>
    <row r="63" spans="2:11" ht="15" customHeight="1">
      <c r="B63" s="210"/>
      <c r="C63" s="215"/>
      <c r="D63" s="327" t="s">
        <v>865</v>
      </c>
      <c r="E63" s="327"/>
      <c r="F63" s="327"/>
      <c r="G63" s="327"/>
      <c r="H63" s="327"/>
      <c r="I63" s="327"/>
      <c r="J63" s="327"/>
      <c r="K63" s="211"/>
    </row>
    <row r="64" spans="2:11" ht="12.75" customHeight="1">
      <c r="B64" s="210"/>
      <c r="C64" s="215"/>
      <c r="D64" s="215"/>
      <c r="E64" s="218"/>
      <c r="F64" s="215"/>
      <c r="G64" s="215"/>
      <c r="H64" s="215"/>
      <c r="I64" s="215"/>
      <c r="J64" s="215"/>
      <c r="K64" s="211"/>
    </row>
    <row r="65" spans="2:11" ht="15" customHeight="1">
      <c r="B65" s="210"/>
      <c r="C65" s="215"/>
      <c r="D65" s="327" t="s">
        <v>866</v>
      </c>
      <c r="E65" s="327"/>
      <c r="F65" s="327"/>
      <c r="G65" s="327"/>
      <c r="H65" s="327"/>
      <c r="I65" s="327"/>
      <c r="J65" s="327"/>
      <c r="K65" s="211"/>
    </row>
    <row r="66" spans="2:11" ht="15" customHeight="1">
      <c r="B66" s="210"/>
      <c r="C66" s="215"/>
      <c r="D66" s="330" t="s">
        <v>867</v>
      </c>
      <c r="E66" s="330"/>
      <c r="F66" s="330"/>
      <c r="G66" s="330"/>
      <c r="H66" s="330"/>
      <c r="I66" s="330"/>
      <c r="J66" s="330"/>
      <c r="K66" s="211"/>
    </row>
    <row r="67" spans="2:11" ht="15" customHeight="1">
      <c r="B67" s="210"/>
      <c r="C67" s="215"/>
      <c r="D67" s="327" t="s">
        <v>868</v>
      </c>
      <c r="E67" s="327"/>
      <c r="F67" s="327"/>
      <c r="G67" s="327"/>
      <c r="H67" s="327"/>
      <c r="I67" s="327"/>
      <c r="J67" s="327"/>
      <c r="K67" s="211"/>
    </row>
    <row r="68" spans="2:11" ht="15" customHeight="1">
      <c r="B68" s="210"/>
      <c r="C68" s="215"/>
      <c r="D68" s="327" t="s">
        <v>869</v>
      </c>
      <c r="E68" s="327"/>
      <c r="F68" s="327"/>
      <c r="G68" s="327"/>
      <c r="H68" s="327"/>
      <c r="I68" s="327"/>
      <c r="J68" s="327"/>
      <c r="K68" s="211"/>
    </row>
    <row r="69" spans="2:11" ht="15" customHeight="1">
      <c r="B69" s="210"/>
      <c r="C69" s="215"/>
      <c r="D69" s="327" t="s">
        <v>870</v>
      </c>
      <c r="E69" s="327"/>
      <c r="F69" s="327"/>
      <c r="G69" s="327"/>
      <c r="H69" s="327"/>
      <c r="I69" s="327"/>
      <c r="J69" s="327"/>
      <c r="K69" s="211"/>
    </row>
    <row r="70" spans="2:11" ht="15" customHeight="1">
      <c r="B70" s="210"/>
      <c r="C70" s="215"/>
      <c r="D70" s="327" t="s">
        <v>871</v>
      </c>
      <c r="E70" s="327"/>
      <c r="F70" s="327"/>
      <c r="G70" s="327"/>
      <c r="H70" s="327"/>
      <c r="I70" s="327"/>
      <c r="J70" s="327"/>
      <c r="K70" s="211"/>
    </row>
    <row r="71" spans="2:11" ht="12.75" customHeight="1">
      <c r="B71" s="219"/>
      <c r="C71" s="220"/>
      <c r="D71" s="220"/>
      <c r="E71" s="220"/>
      <c r="F71" s="220"/>
      <c r="G71" s="220"/>
      <c r="H71" s="220"/>
      <c r="I71" s="220"/>
      <c r="J71" s="220"/>
      <c r="K71" s="221"/>
    </row>
    <row r="72" spans="2:11" ht="18.75" customHeight="1">
      <c r="B72" s="222"/>
      <c r="C72" s="222"/>
      <c r="D72" s="222"/>
      <c r="E72" s="222"/>
      <c r="F72" s="222"/>
      <c r="G72" s="222"/>
      <c r="H72" s="222"/>
      <c r="I72" s="222"/>
      <c r="J72" s="222"/>
      <c r="K72" s="223"/>
    </row>
    <row r="73" spans="2:11" ht="18.75" customHeight="1">
      <c r="B73" s="223"/>
      <c r="C73" s="223"/>
      <c r="D73" s="223"/>
      <c r="E73" s="223"/>
      <c r="F73" s="223"/>
      <c r="G73" s="223"/>
      <c r="H73" s="223"/>
      <c r="I73" s="223"/>
      <c r="J73" s="223"/>
      <c r="K73" s="223"/>
    </row>
    <row r="74" spans="2:11" ht="7.5" customHeight="1">
      <c r="B74" s="224"/>
      <c r="C74" s="225"/>
      <c r="D74" s="225"/>
      <c r="E74" s="225"/>
      <c r="F74" s="225"/>
      <c r="G74" s="225"/>
      <c r="H74" s="225"/>
      <c r="I74" s="225"/>
      <c r="J74" s="225"/>
      <c r="K74" s="226"/>
    </row>
    <row r="75" spans="2:11" ht="45" customHeight="1">
      <c r="B75" s="227"/>
      <c r="C75" s="328" t="s">
        <v>872</v>
      </c>
      <c r="D75" s="328"/>
      <c r="E75" s="328"/>
      <c r="F75" s="328"/>
      <c r="G75" s="328"/>
      <c r="H75" s="328"/>
      <c r="I75" s="328"/>
      <c r="J75" s="328"/>
      <c r="K75" s="228"/>
    </row>
    <row r="76" spans="2:11" ht="17.25" customHeight="1">
      <c r="B76" s="227"/>
      <c r="C76" s="229" t="s">
        <v>873</v>
      </c>
      <c r="D76" s="229"/>
      <c r="E76" s="229"/>
      <c r="F76" s="229" t="s">
        <v>874</v>
      </c>
      <c r="G76" s="230"/>
      <c r="H76" s="229" t="s">
        <v>61</v>
      </c>
      <c r="I76" s="229" t="s">
        <v>64</v>
      </c>
      <c r="J76" s="229" t="s">
        <v>875</v>
      </c>
      <c r="K76" s="228"/>
    </row>
    <row r="77" spans="2:11" ht="17.25" customHeight="1">
      <c r="B77" s="227"/>
      <c r="C77" s="231" t="s">
        <v>876</v>
      </c>
      <c r="D77" s="231"/>
      <c r="E77" s="231"/>
      <c r="F77" s="232" t="s">
        <v>877</v>
      </c>
      <c r="G77" s="233"/>
      <c r="H77" s="231"/>
      <c r="I77" s="231"/>
      <c r="J77" s="231" t="s">
        <v>878</v>
      </c>
      <c r="K77" s="228"/>
    </row>
    <row r="78" spans="2:11" ht="5.25" customHeight="1">
      <c r="B78" s="227"/>
      <c r="C78" s="234"/>
      <c r="D78" s="234"/>
      <c r="E78" s="234"/>
      <c r="F78" s="234"/>
      <c r="G78" s="235"/>
      <c r="H78" s="234"/>
      <c r="I78" s="234"/>
      <c r="J78" s="234"/>
      <c r="K78" s="228"/>
    </row>
    <row r="79" spans="2:11" ht="15" customHeight="1">
      <c r="B79" s="227"/>
      <c r="C79" s="216" t="s">
        <v>60</v>
      </c>
      <c r="D79" s="234"/>
      <c r="E79" s="234"/>
      <c r="F79" s="236" t="s">
        <v>879</v>
      </c>
      <c r="G79" s="235"/>
      <c r="H79" s="216" t="s">
        <v>880</v>
      </c>
      <c r="I79" s="216" t="s">
        <v>881</v>
      </c>
      <c r="J79" s="216">
        <v>20</v>
      </c>
      <c r="K79" s="228"/>
    </row>
    <row r="80" spans="2:11" ht="15" customHeight="1">
      <c r="B80" s="227"/>
      <c r="C80" s="216" t="s">
        <v>882</v>
      </c>
      <c r="D80" s="216"/>
      <c r="E80" s="216"/>
      <c r="F80" s="236" t="s">
        <v>879</v>
      </c>
      <c r="G80" s="235"/>
      <c r="H80" s="216" t="s">
        <v>883</v>
      </c>
      <c r="I80" s="216" t="s">
        <v>881</v>
      </c>
      <c r="J80" s="216">
        <v>120</v>
      </c>
      <c r="K80" s="228"/>
    </row>
    <row r="81" spans="2:11" ht="15" customHeight="1">
      <c r="B81" s="237"/>
      <c r="C81" s="216" t="s">
        <v>884</v>
      </c>
      <c r="D81" s="216"/>
      <c r="E81" s="216"/>
      <c r="F81" s="236" t="s">
        <v>885</v>
      </c>
      <c r="G81" s="235"/>
      <c r="H81" s="216" t="s">
        <v>886</v>
      </c>
      <c r="I81" s="216" t="s">
        <v>881</v>
      </c>
      <c r="J81" s="216">
        <v>50</v>
      </c>
      <c r="K81" s="228"/>
    </row>
    <row r="82" spans="2:11" ht="15" customHeight="1">
      <c r="B82" s="237"/>
      <c r="C82" s="216" t="s">
        <v>887</v>
      </c>
      <c r="D82" s="216"/>
      <c r="E82" s="216"/>
      <c r="F82" s="236" t="s">
        <v>879</v>
      </c>
      <c r="G82" s="235"/>
      <c r="H82" s="216" t="s">
        <v>888</v>
      </c>
      <c r="I82" s="216" t="s">
        <v>889</v>
      </c>
      <c r="J82" s="216"/>
      <c r="K82" s="228"/>
    </row>
    <row r="83" spans="2:11" ht="15" customHeight="1">
      <c r="B83" s="237"/>
      <c r="C83" s="238" t="s">
        <v>890</v>
      </c>
      <c r="D83" s="238"/>
      <c r="E83" s="238"/>
      <c r="F83" s="239" t="s">
        <v>885</v>
      </c>
      <c r="G83" s="238"/>
      <c r="H83" s="238" t="s">
        <v>891</v>
      </c>
      <c r="I83" s="238" t="s">
        <v>881</v>
      </c>
      <c r="J83" s="238">
        <v>15</v>
      </c>
      <c r="K83" s="228"/>
    </row>
    <row r="84" spans="2:11" ht="15" customHeight="1">
      <c r="B84" s="237"/>
      <c r="C84" s="238" t="s">
        <v>892</v>
      </c>
      <c r="D84" s="238"/>
      <c r="E84" s="238"/>
      <c r="F84" s="239" t="s">
        <v>885</v>
      </c>
      <c r="G84" s="238"/>
      <c r="H84" s="238" t="s">
        <v>893</v>
      </c>
      <c r="I84" s="238" t="s">
        <v>881</v>
      </c>
      <c r="J84" s="238">
        <v>15</v>
      </c>
      <c r="K84" s="228"/>
    </row>
    <row r="85" spans="2:11" ht="15" customHeight="1">
      <c r="B85" s="237"/>
      <c r="C85" s="238" t="s">
        <v>894</v>
      </c>
      <c r="D85" s="238"/>
      <c r="E85" s="238"/>
      <c r="F85" s="239" t="s">
        <v>885</v>
      </c>
      <c r="G85" s="238"/>
      <c r="H85" s="238" t="s">
        <v>895</v>
      </c>
      <c r="I85" s="238" t="s">
        <v>881</v>
      </c>
      <c r="J85" s="238">
        <v>20</v>
      </c>
      <c r="K85" s="228"/>
    </row>
    <row r="86" spans="2:11" ht="15" customHeight="1">
      <c r="B86" s="237"/>
      <c r="C86" s="238" t="s">
        <v>896</v>
      </c>
      <c r="D86" s="238"/>
      <c r="E86" s="238"/>
      <c r="F86" s="239" t="s">
        <v>885</v>
      </c>
      <c r="G86" s="238"/>
      <c r="H86" s="238" t="s">
        <v>897</v>
      </c>
      <c r="I86" s="238" t="s">
        <v>881</v>
      </c>
      <c r="J86" s="238">
        <v>20</v>
      </c>
      <c r="K86" s="228"/>
    </row>
    <row r="87" spans="2:11" ht="15" customHeight="1">
      <c r="B87" s="237"/>
      <c r="C87" s="216" t="s">
        <v>898</v>
      </c>
      <c r="D87" s="216"/>
      <c r="E87" s="216"/>
      <c r="F87" s="236" t="s">
        <v>885</v>
      </c>
      <c r="G87" s="235"/>
      <c r="H87" s="216" t="s">
        <v>899</v>
      </c>
      <c r="I87" s="216" t="s">
        <v>881</v>
      </c>
      <c r="J87" s="216">
        <v>50</v>
      </c>
      <c r="K87" s="228"/>
    </row>
    <row r="88" spans="2:11" ht="15" customHeight="1">
      <c r="B88" s="237"/>
      <c r="C88" s="216" t="s">
        <v>900</v>
      </c>
      <c r="D88" s="216"/>
      <c r="E88" s="216"/>
      <c r="F88" s="236" t="s">
        <v>885</v>
      </c>
      <c r="G88" s="235"/>
      <c r="H88" s="216" t="s">
        <v>901</v>
      </c>
      <c r="I88" s="216" t="s">
        <v>881</v>
      </c>
      <c r="J88" s="216">
        <v>20</v>
      </c>
      <c r="K88" s="228"/>
    </row>
    <row r="89" spans="2:11" ht="15" customHeight="1">
      <c r="B89" s="237"/>
      <c r="C89" s="216" t="s">
        <v>902</v>
      </c>
      <c r="D89" s="216"/>
      <c r="E89" s="216"/>
      <c r="F89" s="236" t="s">
        <v>885</v>
      </c>
      <c r="G89" s="235"/>
      <c r="H89" s="216" t="s">
        <v>903</v>
      </c>
      <c r="I89" s="216" t="s">
        <v>881</v>
      </c>
      <c r="J89" s="216">
        <v>20</v>
      </c>
      <c r="K89" s="228"/>
    </row>
    <row r="90" spans="2:11" ht="15" customHeight="1">
      <c r="B90" s="237"/>
      <c r="C90" s="216" t="s">
        <v>904</v>
      </c>
      <c r="D90" s="216"/>
      <c r="E90" s="216"/>
      <c r="F90" s="236" t="s">
        <v>885</v>
      </c>
      <c r="G90" s="235"/>
      <c r="H90" s="216" t="s">
        <v>905</v>
      </c>
      <c r="I90" s="216" t="s">
        <v>881</v>
      </c>
      <c r="J90" s="216">
        <v>50</v>
      </c>
      <c r="K90" s="228"/>
    </row>
    <row r="91" spans="2:11" ht="15" customHeight="1">
      <c r="B91" s="237"/>
      <c r="C91" s="216" t="s">
        <v>906</v>
      </c>
      <c r="D91" s="216"/>
      <c r="E91" s="216"/>
      <c r="F91" s="236" t="s">
        <v>885</v>
      </c>
      <c r="G91" s="235"/>
      <c r="H91" s="216" t="s">
        <v>906</v>
      </c>
      <c r="I91" s="216" t="s">
        <v>881</v>
      </c>
      <c r="J91" s="216">
        <v>50</v>
      </c>
      <c r="K91" s="228"/>
    </row>
    <row r="92" spans="2:11" ht="15" customHeight="1">
      <c r="B92" s="237"/>
      <c r="C92" s="216" t="s">
        <v>907</v>
      </c>
      <c r="D92" s="216"/>
      <c r="E92" s="216"/>
      <c r="F92" s="236" t="s">
        <v>885</v>
      </c>
      <c r="G92" s="235"/>
      <c r="H92" s="216" t="s">
        <v>908</v>
      </c>
      <c r="I92" s="216" t="s">
        <v>881</v>
      </c>
      <c r="J92" s="216">
        <v>255</v>
      </c>
      <c r="K92" s="228"/>
    </row>
    <row r="93" spans="2:11" ht="15" customHeight="1">
      <c r="B93" s="237"/>
      <c r="C93" s="216" t="s">
        <v>909</v>
      </c>
      <c r="D93" s="216"/>
      <c r="E93" s="216"/>
      <c r="F93" s="236" t="s">
        <v>879</v>
      </c>
      <c r="G93" s="235"/>
      <c r="H93" s="216" t="s">
        <v>910</v>
      </c>
      <c r="I93" s="216" t="s">
        <v>911</v>
      </c>
      <c r="J93" s="216"/>
      <c r="K93" s="228"/>
    </row>
    <row r="94" spans="2:11" ht="15" customHeight="1">
      <c r="B94" s="237"/>
      <c r="C94" s="216" t="s">
        <v>912</v>
      </c>
      <c r="D94" s="216"/>
      <c r="E94" s="216"/>
      <c r="F94" s="236" t="s">
        <v>879</v>
      </c>
      <c r="G94" s="235"/>
      <c r="H94" s="216" t="s">
        <v>913</v>
      </c>
      <c r="I94" s="216" t="s">
        <v>914</v>
      </c>
      <c r="J94" s="216"/>
      <c r="K94" s="228"/>
    </row>
    <row r="95" spans="2:11" ht="15" customHeight="1">
      <c r="B95" s="237"/>
      <c r="C95" s="216" t="s">
        <v>915</v>
      </c>
      <c r="D95" s="216"/>
      <c r="E95" s="216"/>
      <c r="F95" s="236" t="s">
        <v>879</v>
      </c>
      <c r="G95" s="235"/>
      <c r="H95" s="216" t="s">
        <v>915</v>
      </c>
      <c r="I95" s="216" t="s">
        <v>914</v>
      </c>
      <c r="J95" s="216"/>
      <c r="K95" s="228"/>
    </row>
    <row r="96" spans="2:11" ht="15" customHeight="1">
      <c r="B96" s="237"/>
      <c r="C96" s="216" t="s">
        <v>45</v>
      </c>
      <c r="D96" s="216"/>
      <c r="E96" s="216"/>
      <c r="F96" s="236" t="s">
        <v>879</v>
      </c>
      <c r="G96" s="235"/>
      <c r="H96" s="216" t="s">
        <v>916</v>
      </c>
      <c r="I96" s="216" t="s">
        <v>914</v>
      </c>
      <c r="J96" s="216"/>
      <c r="K96" s="228"/>
    </row>
    <row r="97" spans="2:11" ht="15" customHeight="1">
      <c r="B97" s="237"/>
      <c r="C97" s="216" t="s">
        <v>55</v>
      </c>
      <c r="D97" s="216"/>
      <c r="E97" s="216"/>
      <c r="F97" s="236" t="s">
        <v>879</v>
      </c>
      <c r="G97" s="235"/>
      <c r="H97" s="216" t="s">
        <v>917</v>
      </c>
      <c r="I97" s="216" t="s">
        <v>914</v>
      </c>
      <c r="J97" s="216"/>
      <c r="K97" s="228"/>
    </row>
    <row r="98" spans="2:11" ht="15" customHeight="1">
      <c r="B98" s="240"/>
      <c r="C98" s="241"/>
      <c r="D98" s="241"/>
      <c r="E98" s="241"/>
      <c r="F98" s="241"/>
      <c r="G98" s="241"/>
      <c r="H98" s="241"/>
      <c r="I98" s="241"/>
      <c r="J98" s="241"/>
      <c r="K98" s="242"/>
    </row>
    <row r="99" spans="2:11" ht="18.75" customHeight="1">
      <c r="B99" s="243"/>
      <c r="C99" s="244"/>
      <c r="D99" s="244"/>
      <c r="E99" s="244"/>
      <c r="F99" s="244"/>
      <c r="G99" s="244"/>
      <c r="H99" s="244"/>
      <c r="I99" s="244"/>
      <c r="J99" s="244"/>
      <c r="K99" s="243"/>
    </row>
    <row r="100" spans="2:11" ht="18.75" customHeight="1">
      <c r="B100" s="223"/>
      <c r="C100" s="223"/>
      <c r="D100" s="223"/>
      <c r="E100" s="223"/>
      <c r="F100" s="223"/>
      <c r="G100" s="223"/>
      <c r="H100" s="223"/>
      <c r="I100" s="223"/>
      <c r="J100" s="223"/>
      <c r="K100" s="223"/>
    </row>
    <row r="101" spans="2:11" ht="7.5" customHeight="1">
      <c r="B101" s="224"/>
      <c r="C101" s="225"/>
      <c r="D101" s="225"/>
      <c r="E101" s="225"/>
      <c r="F101" s="225"/>
      <c r="G101" s="225"/>
      <c r="H101" s="225"/>
      <c r="I101" s="225"/>
      <c r="J101" s="225"/>
      <c r="K101" s="226"/>
    </row>
    <row r="102" spans="2:11" ht="45" customHeight="1">
      <c r="B102" s="227"/>
      <c r="C102" s="328" t="s">
        <v>918</v>
      </c>
      <c r="D102" s="328"/>
      <c r="E102" s="328"/>
      <c r="F102" s="328"/>
      <c r="G102" s="328"/>
      <c r="H102" s="328"/>
      <c r="I102" s="328"/>
      <c r="J102" s="328"/>
      <c r="K102" s="228"/>
    </row>
    <row r="103" spans="2:11" ht="17.25" customHeight="1">
      <c r="B103" s="227"/>
      <c r="C103" s="229" t="s">
        <v>873</v>
      </c>
      <c r="D103" s="229"/>
      <c r="E103" s="229"/>
      <c r="F103" s="229" t="s">
        <v>874</v>
      </c>
      <c r="G103" s="230"/>
      <c r="H103" s="229" t="s">
        <v>61</v>
      </c>
      <c r="I103" s="229" t="s">
        <v>64</v>
      </c>
      <c r="J103" s="229" t="s">
        <v>875</v>
      </c>
      <c r="K103" s="228"/>
    </row>
    <row r="104" spans="2:11" ht="17.25" customHeight="1">
      <c r="B104" s="227"/>
      <c r="C104" s="231" t="s">
        <v>876</v>
      </c>
      <c r="D104" s="231"/>
      <c r="E104" s="231"/>
      <c r="F104" s="232" t="s">
        <v>877</v>
      </c>
      <c r="G104" s="233"/>
      <c r="H104" s="231"/>
      <c r="I104" s="231"/>
      <c r="J104" s="231" t="s">
        <v>878</v>
      </c>
      <c r="K104" s="228"/>
    </row>
    <row r="105" spans="2:11" ht="5.25" customHeight="1">
      <c r="B105" s="227"/>
      <c r="C105" s="229"/>
      <c r="D105" s="229"/>
      <c r="E105" s="229"/>
      <c r="F105" s="229"/>
      <c r="G105" s="245"/>
      <c r="H105" s="229"/>
      <c r="I105" s="229"/>
      <c r="J105" s="229"/>
      <c r="K105" s="228"/>
    </row>
    <row r="106" spans="2:11" ht="15" customHeight="1">
      <c r="B106" s="227"/>
      <c r="C106" s="216" t="s">
        <v>60</v>
      </c>
      <c r="D106" s="234"/>
      <c r="E106" s="234"/>
      <c r="F106" s="236" t="s">
        <v>879</v>
      </c>
      <c r="G106" s="245"/>
      <c r="H106" s="216" t="s">
        <v>919</v>
      </c>
      <c r="I106" s="216" t="s">
        <v>881</v>
      </c>
      <c r="J106" s="216">
        <v>20</v>
      </c>
      <c r="K106" s="228"/>
    </row>
    <row r="107" spans="2:11" ht="15" customHeight="1">
      <c r="B107" s="227"/>
      <c r="C107" s="216" t="s">
        <v>882</v>
      </c>
      <c r="D107" s="216"/>
      <c r="E107" s="216"/>
      <c r="F107" s="236" t="s">
        <v>879</v>
      </c>
      <c r="G107" s="216"/>
      <c r="H107" s="216" t="s">
        <v>919</v>
      </c>
      <c r="I107" s="216" t="s">
        <v>881</v>
      </c>
      <c r="J107" s="216">
        <v>120</v>
      </c>
      <c r="K107" s="228"/>
    </row>
    <row r="108" spans="2:11" ht="15" customHeight="1">
      <c r="B108" s="237"/>
      <c r="C108" s="216" t="s">
        <v>884</v>
      </c>
      <c r="D108" s="216"/>
      <c r="E108" s="216"/>
      <c r="F108" s="236" t="s">
        <v>885</v>
      </c>
      <c r="G108" s="216"/>
      <c r="H108" s="216" t="s">
        <v>919</v>
      </c>
      <c r="I108" s="216" t="s">
        <v>881</v>
      </c>
      <c r="J108" s="216">
        <v>50</v>
      </c>
      <c r="K108" s="228"/>
    </row>
    <row r="109" spans="2:11" ht="15" customHeight="1">
      <c r="B109" s="237"/>
      <c r="C109" s="216" t="s">
        <v>887</v>
      </c>
      <c r="D109" s="216"/>
      <c r="E109" s="216"/>
      <c r="F109" s="236" t="s">
        <v>879</v>
      </c>
      <c r="G109" s="216"/>
      <c r="H109" s="216" t="s">
        <v>919</v>
      </c>
      <c r="I109" s="216" t="s">
        <v>889</v>
      </c>
      <c r="J109" s="216"/>
      <c r="K109" s="228"/>
    </row>
    <row r="110" spans="2:11" ht="15" customHeight="1">
      <c r="B110" s="237"/>
      <c r="C110" s="216" t="s">
        <v>898</v>
      </c>
      <c r="D110" s="216"/>
      <c r="E110" s="216"/>
      <c r="F110" s="236" t="s">
        <v>885</v>
      </c>
      <c r="G110" s="216"/>
      <c r="H110" s="216" t="s">
        <v>919</v>
      </c>
      <c r="I110" s="216" t="s">
        <v>881</v>
      </c>
      <c r="J110" s="216">
        <v>50</v>
      </c>
      <c r="K110" s="228"/>
    </row>
    <row r="111" spans="2:11" ht="15" customHeight="1">
      <c r="B111" s="237"/>
      <c r="C111" s="216" t="s">
        <v>906</v>
      </c>
      <c r="D111" s="216"/>
      <c r="E111" s="216"/>
      <c r="F111" s="236" t="s">
        <v>885</v>
      </c>
      <c r="G111" s="216"/>
      <c r="H111" s="216" t="s">
        <v>919</v>
      </c>
      <c r="I111" s="216" t="s">
        <v>881</v>
      </c>
      <c r="J111" s="216">
        <v>50</v>
      </c>
      <c r="K111" s="228"/>
    </row>
    <row r="112" spans="2:11" ht="15" customHeight="1">
      <c r="B112" s="237"/>
      <c r="C112" s="216" t="s">
        <v>904</v>
      </c>
      <c r="D112" s="216"/>
      <c r="E112" s="216"/>
      <c r="F112" s="236" t="s">
        <v>885</v>
      </c>
      <c r="G112" s="216"/>
      <c r="H112" s="216" t="s">
        <v>919</v>
      </c>
      <c r="I112" s="216" t="s">
        <v>881</v>
      </c>
      <c r="J112" s="216">
        <v>50</v>
      </c>
      <c r="K112" s="228"/>
    </row>
    <row r="113" spans="2:11" ht="15" customHeight="1">
      <c r="B113" s="237"/>
      <c r="C113" s="216" t="s">
        <v>60</v>
      </c>
      <c r="D113" s="216"/>
      <c r="E113" s="216"/>
      <c r="F113" s="236" t="s">
        <v>879</v>
      </c>
      <c r="G113" s="216"/>
      <c r="H113" s="216" t="s">
        <v>920</v>
      </c>
      <c r="I113" s="216" t="s">
        <v>881</v>
      </c>
      <c r="J113" s="216">
        <v>20</v>
      </c>
      <c r="K113" s="228"/>
    </row>
    <row r="114" spans="2:11" ht="15" customHeight="1">
      <c r="B114" s="237"/>
      <c r="C114" s="216" t="s">
        <v>921</v>
      </c>
      <c r="D114" s="216"/>
      <c r="E114" s="216"/>
      <c r="F114" s="236" t="s">
        <v>879</v>
      </c>
      <c r="G114" s="216"/>
      <c r="H114" s="216" t="s">
        <v>922</v>
      </c>
      <c r="I114" s="216" t="s">
        <v>881</v>
      </c>
      <c r="J114" s="216">
        <v>120</v>
      </c>
      <c r="K114" s="228"/>
    </row>
    <row r="115" spans="2:11" ht="15" customHeight="1">
      <c r="B115" s="237"/>
      <c r="C115" s="216" t="s">
        <v>45</v>
      </c>
      <c r="D115" s="216"/>
      <c r="E115" s="216"/>
      <c r="F115" s="236" t="s">
        <v>879</v>
      </c>
      <c r="G115" s="216"/>
      <c r="H115" s="216" t="s">
        <v>923</v>
      </c>
      <c r="I115" s="216" t="s">
        <v>914</v>
      </c>
      <c r="J115" s="216"/>
      <c r="K115" s="228"/>
    </row>
    <row r="116" spans="2:11" ht="15" customHeight="1">
      <c r="B116" s="237"/>
      <c r="C116" s="216" t="s">
        <v>55</v>
      </c>
      <c r="D116" s="216"/>
      <c r="E116" s="216"/>
      <c r="F116" s="236" t="s">
        <v>879</v>
      </c>
      <c r="G116" s="216"/>
      <c r="H116" s="216" t="s">
        <v>924</v>
      </c>
      <c r="I116" s="216" t="s">
        <v>914</v>
      </c>
      <c r="J116" s="216"/>
      <c r="K116" s="228"/>
    </row>
    <row r="117" spans="2:11" ht="15" customHeight="1">
      <c r="B117" s="237"/>
      <c r="C117" s="216" t="s">
        <v>64</v>
      </c>
      <c r="D117" s="216"/>
      <c r="E117" s="216"/>
      <c r="F117" s="236" t="s">
        <v>879</v>
      </c>
      <c r="G117" s="216"/>
      <c r="H117" s="216" t="s">
        <v>925</v>
      </c>
      <c r="I117" s="216" t="s">
        <v>926</v>
      </c>
      <c r="J117" s="216"/>
      <c r="K117" s="228"/>
    </row>
    <row r="118" spans="2:11" ht="15" customHeight="1">
      <c r="B118" s="240"/>
      <c r="C118" s="246"/>
      <c r="D118" s="246"/>
      <c r="E118" s="246"/>
      <c r="F118" s="246"/>
      <c r="G118" s="246"/>
      <c r="H118" s="246"/>
      <c r="I118" s="246"/>
      <c r="J118" s="246"/>
      <c r="K118" s="242"/>
    </row>
    <row r="119" spans="2:11" ht="18.75" customHeight="1">
      <c r="B119" s="247"/>
      <c r="C119" s="213"/>
      <c r="D119" s="213"/>
      <c r="E119" s="213"/>
      <c r="F119" s="248"/>
      <c r="G119" s="213"/>
      <c r="H119" s="213"/>
      <c r="I119" s="213"/>
      <c r="J119" s="213"/>
      <c r="K119" s="247"/>
    </row>
    <row r="120" spans="2:11" ht="18.75" customHeight="1">
      <c r="B120" s="223"/>
      <c r="C120" s="223"/>
      <c r="D120" s="223"/>
      <c r="E120" s="223"/>
      <c r="F120" s="223"/>
      <c r="G120" s="223"/>
      <c r="H120" s="223"/>
      <c r="I120" s="223"/>
      <c r="J120" s="223"/>
      <c r="K120" s="223"/>
    </row>
    <row r="121" spans="2:11" ht="7.5" customHeight="1">
      <c r="B121" s="249"/>
      <c r="C121" s="250"/>
      <c r="D121" s="250"/>
      <c r="E121" s="250"/>
      <c r="F121" s="250"/>
      <c r="G121" s="250"/>
      <c r="H121" s="250"/>
      <c r="I121" s="250"/>
      <c r="J121" s="250"/>
      <c r="K121" s="251"/>
    </row>
    <row r="122" spans="2:11" ht="45" customHeight="1">
      <c r="B122" s="252"/>
      <c r="C122" s="326" t="s">
        <v>927</v>
      </c>
      <c r="D122" s="326"/>
      <c r="E122" s="326"/>
      <c r="F122" s="326"/>
      <c r="G122" s="326"/>
      <c r="H122" s="326"/>
      <c r="I122" s="326"/>
      <c r="J122" s="326"/>
      <c r="K122" s="253"/>
    </row>
    <row r="123" spans="2:11" ht="17.25" customHeight="1">
      <c r="B123" s="254"/>
      <c r="C123" s="229" t="s">
        <v>873</v>
      </c>
      <c r="D123" s="229"/>
      <c r="E123" s="229"/>
      <c r="F123" s="229" t="s">
        <v>874</v>
      </c>
      <c r="G123" s="230"/>
      <c r="H123" s="229" t="s">
        <v>61</v>
      </c>
      <c r="I123" s="229" t="s">
        <v>64</v>
      </c>
      <c r="J123" s="229" t="s">
        <v>875</v>
      </c>
      <c r="K123" s="255"/>
    </row>
    <row r="124" spans="2:11" ht="17.25" customHeight="1">
      <c r="B124" s="254"/>
      <c r="C124" s="231" t="s">
        <v>876</v>
      </c>
      <c r="D124" s="231"/>
      <c r="E124" s="231"/>
      <c r="F124" s="232" t="s">
        <v>877</v>
      </c>
      <c r="G124" s="233"/>
      <c r="H124" s="231"/>
      <c r="I124" s="231"/>
      <c r="J124" s="231" t="s">
        <v>878</v>
      </c>
      <c r="K124" s="255"/>
    </row>
    <row r="125" spans="2:11" ht="5.25" customHeight="1">
      <c r="B125" s="256"/>
      <c r="C125" s="234"/>
      <c r="D125" s="234"/>
      <c r="E125" s="234"/>
      <c r="F125" s="234"/>
      <c r="G125" s="216"/>
      <c r="H125" s="234"/>
      <c r="I125" s="234"/>
      <c r="J125" s="234"/>
      <c r="K125" s="257"/>
    </row>
    <row r="126" spans="2:11" ht="15" customHeight="1">
      <c r="B126" s="256"/>
      <c r="C126" s="216" t="s">
        <v>882</v>
      </c>
      <c r="D126" s="234"/>
      <c r="E126" s="234"/>
      <c r="F126" s="236" t="s">
        <v>879</v>
      </c>
      <c r="G126" s="216"/>
      <c r="H126" s="216" t="s">
        <v>919</v>
      </c>
      <c r="I126" s="216" t="s">
        <v>881</v>
      </c>
      <c r="J126" s="216">
        <v>120</v>
      </c>
      <c r="K126" s="258"/>
    </row>
    <row r="127" spans="2:11" ht="15" customHeight="1">
      <c r="B127" s="256"/>
      <c r="C127" s="216" t="s">
        <v>928</v>
      </c>
      <c r="D127" s="216"/>
      <c r="E127" s="216"/>
      <c r="F127" s="236" t="s">
        <v>879</v>
      </c>
      <c r="G127" s="216"/>
      <c r="H127" s="216" t="s">
        <v>929</v>
      </c>
      <c r="I127" s="216" t="s">
        <v>881</v>
      </c>
      <c r="J127" s="216" t="s">
        <v>930</v>
      </c>
      <c r="K127" s="258"/>
    </row>
    <row r="128" spans="2:11" ht="15" customHeight="1">
      <c r="B128" s="256"/>
      <c r="C128" s="216" t="s">
        <v>827</v>
      </c>
      <c r="D128" s="216"/>
      <c r="E128" s="216"/>
      <c r="F128" s="236" t="s">
        <v>879</v>
      </c>
      <c r="G128" s="216"/>
      <c r="H128" s="216" t="s">
        <v>931</v>
      </c>
      <c r="I128" s="216" t="s">
        <v>881</v>
      </c>
      <c r="J128" s="216" t="s">
        <v>930</v>
      </c>
      <c r="K128" s="258"/>
    </row>
    <row r="129" spans="2:11" ht="15" customHeight="1">
      <c r="B129" s="256"/>
      <c r="C129" s="216" t="s">
        <v>890</v>
      </c>
      <c r="D129" s="216"/>
      <c r="E129" s="216"/>
      <c r="F129" s="236" t="s">
        <v>885</v>
      </c>
      <c r="G129" s="216"/>
      <c r="H129" s="216" t="s">
        <v>891</v>
      </c>
      <c r="I129" s="216" t="s">
        <v>881</v>
      </c>
      <c r="J129" s="216">
        <v>15</v>
      </c>
      <c r="K129" s="258"/>
    </row>
    <row r="130" spans="2:11" ht="15" customHeight="1">
      <c r="B130" s="256"/>
      <c r="C130" s="238" t="s">
        <v>892</v>
      </c>
      <c r="D130" s="238"/>
      <c r="E130" s="238"/>
      <c r="F130" s="239" t="s">
        <v>885</v>
      </c>
      <c r="G130" s="238"/>
      <c r="H130" s="238" t="s">
        <v>893</v>
      </c>
      <c r="I130" s="238" t="s">
        <v>881</v>
      </c>
      <c r="J130" s="238">
        <v>15</v>
      </c>
      <c r="K130" s="258"/>
    </row>
    <row r="131" spans="2:11" ht="15" customHeight="1">
      <c r="B131" s="256"/>
      <c r="C131" s="238" t="s">
        <v>894</v>
      </c>
      <c r="D131" s="238"/>
      <c r="E131" s="238"/>
      <c r="F131" s="239" t="s">
        <v>885</v>
      </c>
      <c r="G131" s="238"/>
      <c r="H131" s="238" t="s">
        <v>895</v>
      </c>
      <c r="I131" s="238" t="s">
        <v>881</v>
      </c>
      <c r="J131" s="238">
        <v>20</v>
      </c>
      <c r="K131" s="258"/>
    </row>
    <row r="132" spans="2:11" ht="15" customHeight="1">
      <c r="B132" s="256"/>
      <c r="C132" s="238" t="s">
        <v>896</v>
      </c>
      <c r="D132" s="238"/>
      <c r="E132" s="238"/>
      <c r="F132" s="239" t="s">
        <v>885</v>
      </c>
      <c r="G132" s="238"/>
      <c r="H132" s="238" t="s">
        <v>897</v>
      </c>
      <c r="I132" s="238" t="s">
        <v>881</v>
      </c>
      <c r="J132" s="238">
        <v>20</v>
      </c>
      <c r="K132" s="258"/>
    </row>
    <row r="133" spans="2:11" ht="15" customHeight="1">
      <c r="B133" s="256"/>
      <c r="C133" s="216" t="s">
        <v>884</v>
      </c>
      <c r="D133" s="216"/>
      <c r="E133" s="216"/>
      <c r="F133" s="236" t="s">
        <v>885</v>
      </c>
      <c r="G133" s="216"/>
      <c r="H133" s="216" t="s">
        <v>919</v>
      </c>
      <c r="I133" s="216" t="s">
        <v>881</v>
      </c>
      <c r="J133" s="216">
        <v>50</v>
      </c>
      <c r="K133" s="258"/>
    </row>
    <row r="134" spans="2:11" ht="15" customHeight="1">
      <c r="B134" s="256"/>
      <c r="C134" s="216" t="s">
        <v>898</v>
      </c>
      <c r="D134" s="216"/>
      <c r="E134" s="216"/>
      <c r="F134" s="236" t="s">
        <v>885</v>
      </c>
      <c r="G134" s="216"/>
      <c r="H134" s="216" t="s">
        <v>919</v>
      </c>
      <c r="I134" s="216" t="s">
        <v>881</v>
      </c>
      <c r="J134" s="216">
        <v>50</v>
      </c>
      <c r="K134" s="258"/>
    </row>
    <row r="135" spans="2:11" ht="15" customHeight="1">
      <c r="B135" s="256"/>
      <c r="C135" s="216" t="s">
        <v>904</v>
      </c>
      <c r="D135" s="216"/>
      <c r="E135" s="216"/>
      <c r="F135" s="236" t="s">
        <v>885</v>
      </c>
      <c r="G135" s="216"/>
      <c r="H135" s="216" t="s">
        <v>919</v>
      </c>
      <c r="I135" s="216" t="s">
        <v>881</v>
      </c>
      <c r="J135" s="216">
        <v>50</v>
      </c>
      <c r="K135" s="258"/>
    </row>
    <row r="136" spans="2:11" ht="15" customHeight="1">
      <c r="B136" s="256"/>
      <c r="C136" s="216" t="s">
        <v>906</v>
      </c>
      <c r="D136" s="216"/>
      <c r="E136" s="216"/>
      <c r="F136" s="236" t="s">
        <v>885</v>
      </c>
      <c r="G136" s="216"/>
      <c r="H136" s="216" t="s">
        <v>919</v>
      </c>
      <c r="I136" s="216" t="s">
        <v>881</v>
      </c>
      <c r="J136" s="216">
        <v>50</v>
      </c>
      <c r="K136" s="258"/>
    </row>
    <row r="137" spans="2:11" ht="15" customHeight="1">
      <c r="B137" s="256"/>
      <c r="C137" s="216" t="s">
        <v>907</v>
      </c>
      <c r="D137" s="216"/>
      <c r="E137" s="216"/>
      <c r="F137" s="236" t="s">
        <v>885</v>
      </c>
      <c r="G137" s="216"/>
      <c r="H137" s="216" t="s">
        <v>932</v>
      </c>
      <c r="I137" s="216" t="s">
        <v>881</v>
      </c>
      <c r="J137" s="216">
        <v>255</v>
      </c>
      <c r="K137" s="258"/>
    </row>
    <row r="138" spans="2:11" ht="15" customHeight="1">
      <c r="B138" s="256"/>
      <c r="C138" s="216" t="s">
        <v>909</v>
      </c>
      <c r="D138" s="216"/>
      <c r="E138" s="216"/>
      <c r="F138" s="236" t="s">
        <v>879</v>
      </c>
      <c r="G138" s="216"/>
      <c r="H138" s="216" t="s">
        <v>933</v>
      </c>
      <c r="I138" s="216" t="s">
        <v>911</v>
      </c>
      <c r="J138" s="216"/>
      <c r="K138" s="258"/>
    </row>
    <row r="139" spans="2:11" ht="15" customHeight="1">
      <c r="B139" s="256"/>
      <c r="C139" s="216" t="s">
        <v>912</v>
      </c>
      <c r="D139" s="216"/>
      <c r="E139" s="216"/>
      <c r="F139" s="236" t="s">
        <v>879</v>
      </c>
      <c r="G139" s="216"/>
      <c r="H139" s="216" t="s">
        <v>934</v>
      </c>
      <c r="I139" s="216" t="s">
        <v>914</v>
      </c>
      <c r="J139" s="216"/>
      <c r="K139" s="258"/>
    </row>
    <row r="140" spans="2:11" ht="15" customHeight="1">
      <c r="B140" s="256"/>
      <c r="C140" s="216" t="s">
        <v>915</v>
      </c>
      <c r="D140" s="216"/>
      <c r="E140" s="216"/>
      <c r="F140" s="236" t="s">
        <v>879</v>
      </c>
      <c r="G140" s="216"/>
      <c r="H140" s="216" t="s">
        <v>915</v>
      </c>
      <c r="I140" s="216" t="s">
        <v>914</v>
      </c>
      <c r="J140" s="216"/>
      <c r="K140" s="258"/>
    </row>
    <row r="141" spans="2:11" ht="15" customHeight="1">
      <c r="B141" s="256"/>
      <c r="C141" s="216" t="s">
        <v>45</v>
      </c>
      <c r="D141" s="216"/>
      <c r="E141" s="216"/>
      <c r="F141" s="236" t="s">
        <v>879</v>
      </c>
      <c r="G141" s="216"/>
      <c r="H141" s="216" t="s">
        <v>935</v>
      </c>
      <c r="I141" s="216" t="s">
        <v>914</v>
      </c>
      <c r="J141" s="216"/>
      <c r="K141" s="258"/>
    </row>
    <row r="142" spans="2:11" ht="15" customHeight="1">
      <c r="B142" s="256"/>
      <c r="C142" s="216" t="s">
        <v>936</v>
      </c>
      <c r="D142" s="216"/>
      <c r="E142" s="216"/>
      <c r="F142" s="236" t="s">
        <v>879</v>
      </c>
      <c r="G142" s="216"/>
      <c r="H142" s="216" t="s">
        <v>937</v>
      </c>
      <c r="I142" s="216" t="s">
        <v>914</v>
      </c>
      <c r="J142" s="216"/>
      <c r="K142" s="258"/>
    </row>
    <row r="143" spans="2:11" ht="15" customHeight="1">
      <c r="B143" s="259"/>
      <c r="C143" s="260"/>
      <c r="D143" s="260"/>
      <c r="E143" s="260"/>
      <c r="F143" s="260"/>
      <c r="G143" s="260"/>
      <c r="H143" s="260"/>
      <c r="I143" s="260"/>
      <c r="J143" s="260"/>
      <c r="K143" s="261"/>
    </row>
    <row r="144" spans="2:11" ht="18.75" customHeight="1">
      <c r="B144" s="213"/>
      <c r="C144" s="213"/>
      <c r="D144" s="213"/>
      <c r="E144" s="213"/>
      <c r="F144" s="248"/>
      <c r="G144" s="213"/>
      <c r="H144" s="213"/>
      <c r="I144" s="213"/>
      <c r="J144" s="213"/>
      <c r="K144" s="213"/>
    </row>
    <row r="145" spans="2:11" ht="18.75" customHeight="1">
      <c r="B145" s="223"/>
      <c r="C145" s="223"/>
      <c r="D145" s="223"/>
      <c r="E145" s="223"/>
      <c r="F145" s="223"/>
      <c r="G145" s="223"/>
      <c r="H145" s="223"/>
      <c r="I145" s="223"/>
      <c r="J145" s="223"/>
      <c r="K145" s="223"/>
    </row>
    <row r="146" spans="2:11" ht="7.5" customHeight="1">
      <c r="B146" s="224"/>
      <c r="C146" s="225"/>
      <c r="D146" s="225"/>
      <c r="E146" s="225"/>
      <c r="F146" s="225"/>
      <c r="G146" s="225"/>
      <c r="H146" s="225"/>
      <c r="I146" s="225"/>
      <c r="J146" s="225"/>
      <c r="K146" s="226"/>
    </row>
    <row r="147" spans="2:11" ht="45" customHeight="1">
      <c r="B147" s="227"/>
      <c r="C147" s="328" t="s">
        <v>938</v>
      </c>
      <c r="D147" s="328"/>
      <c r="E147" s="328"/>
      <c r="F147" s="328"/>
      <c r="G147" s="328"/>
      <c r="H147" s="328"/>
      <c r="I147" s="328"/>
      <c r="J147" s="328"/>
      <c r="K147" s="228"/>
    </row>
    <row r="148" spans="2:11" ht="17.25" customHeight="1">
      <c r="B148" s="227"/>
      <c r="C148" s="229" t="s">
        <v>873</v>
      </c>
      <c r="D148" s="229"/>
      <c r="E148" s="229"/>
      <c r="F148" s="229" t="s">
        <v>874</v>
      </c>
      <c r="G148" s="230"/>
      <c r="H148" s="229" t="s">
        <v>61</v>
      </c>
      <c r="I148" s="229" t="s">
        <v>64</v>
      </c>
      <c r="J148" s="229" t="s">
        <v>875</v>
      </c>
      <c r="K148" s="228"/>
    </row>
    <row r="149" spans="2:11" ht="17.25" customHeight="1">
      <c r="B149" s="227"/>
      <c r="C149" s="231" t="s">
        <v>876</v>
      </c>
      <c r="D149" s="231"/>
      <c r="E149" s="231"/>
      <c r="F149" s="232" t="s">
        <v>877</v>
      </c>
      <c r="G149" s="233"/>
      <c r="H149" s="231"/>
      <c r="I149" s="231"/>
      <c r="J149" s="231" t="s">
        <v>878</v>
      </c>
      <c r="K149" s="228"/>
    </row>
    <row r="150" spans="2:11" ht="5.25" customHeight="1">
      <c r="B150" s="237"/>
      <c r="C150" s="234"/>
      <c r="D150" s="234"/>
      <c r="E150" s="234"/>
      <c r="F150" s="234"/>
      <c r="G150" s="235"/>
      <c r="H150" s="234"/>
      <c r="I150" s="234"/>
      <c r="J150" s="234"/>
      <c r="K150" s="258"/>
    </row>
    <row r="151" spans="2:11" ht="15" customHeight="1">
      <c r="B151" s="237"/>
      <c r="C151" s="262" t="s">
        <v>882</v>
      </c>
      <c r="D151" s="216"/>
      <c r="E151" s="216"/>
      <c r="F151" s="263" t="s">
        <v>879</v>
      </c>
      <c r="G151" s="216"/>
      <c r="H151" s="262" t="s">
        <v>919</v>
      </c>
      <c r="I151" s="262" t="s">
        <v>881</v>
      </c>
      <c r="J151" s="262">
        <v>120</v>
      </c>
      <c r="K151" s="258"/>
    </row>
    <row r="152" spans="2:11" ht="15" customHeight="1">
      <c r="B152" s="237"/>
      <c r="C152" s="262" t="s">
        <v>928</v>
      </c>
      <c r="D152" s="216"/>
      <c r="E152" s="216"/>
      <c r="F152" s="263" t="s">
        <v>879</v>
      </c>
      <c r="G152" s="216"/>
      <c r="H152" s="262" t="s">
        <v>939</v>
      </c>
      <c r="I152" s="262" t="s">
        <v>881</v>
      </c>
      <c r="J152" s="262" t="s">
        <v>930</v>
      </c>
      <c r="K152" s="258"/>
    </row>
    <row r="153" spans="2:11" ht="15" customHeight="1">
      <c r="B153" s="237"/>
      <c r="C153" s="262" t="s">
        <v>827</v>
      </c>
      <c r="D153" s="216"/>
      <c r="E153" s="216"/>
      <c r="F153" s="263" t="s">
        <v>879</v>
      </c>
      <c r="G153" s="216"/>
      <c r="H153" s="262" t="s">
        <v>940</v>
      </c>
      <c r="I153" s="262" t="s">
        <v>881</v>
      </c>
      <c r="J153" s="262" t="s">
        <v>930</v>
      </c>
      <c r="K153" s="258"/>
    </row>
    <row r="154" spans="2:11" ht="15" customHeight="1">
      <c r="B154" s="237"/>
      <c r="C154" s="262" t="s">
        <v>884</v>
      </c>
      <c r="D154" s="216"/>
      <c r="E154" s="216"/>
      <c r="F154" s="263" t="s">
        <v>885</v>
      </c>
      <c r="G154" s="216"/>
      <c r="H154" s="262" t="s">
        <v>919</v>
      </c>
      <c r="I154" s="262" t="s">
        <v>881</v>
      </c>
      <c r="J154" s="262">
        <v>50</v>
      </c>
      <c r="K154" s="258"/>
    </row>
    <row r="155" spans="2:11" ht="15" customHeight="1">
      <c r="B155" s="237"/>
      <c r="C155" s="262" t="s">
        <v>887</v>
      </c>
      <c r="D155" s="216"/>
      <c r="E155" s="216"/>
      <c r="F155" s="263" t="s">
        <v>879</v>
      </c>
      <c r="G155" s="216"/>
      <c r="H155" s="262" t="s">
        <v>919</v>
      </c>
      <c r="I155" s="262" t="s">
        <v>889</v>
      </c>
      <c r="J155" s="262"/>
      <c r="K155" s="258"/>
    </row>
    <row r="156" spans="2:11" ht="15" customHeight="1">
      <c r="B156" s="237"/>
      <c r="C156" s="262" t="s">
        <v>898</v>
      </c>
      <c r="D156" s="216"/>
      <c r="E156" s="216"/>
      <c r="F156" s="263" t="s">
        <v>885</v>
      </c>
      <c r="G156" s="216"/>
      <c r="H156" s="262" t="s">
        <v>919</v>
      </c>
      <c r="I156" s="262" t="s">
        <v>881</v>
      </c>
      <c r="J156" s="262">
        <v>50</v>
      </c>
      <c r="K156" s="258"/>
    </row>
    <row r="157" spans="2:11" ht="15" customHeight="1">
      <c r="B157" s="237"/>
      <c r="C157" s="262" t="s">
        <v>906</v>
      </c>
      <c r="D157" s="216"/>
      <c r="E157" s="216"/>
      <c r="F157" s="263" t="s">
        <v>885</v>
      </c>
      <c r="G157" s="216"/>
      <c r="H157" s="262" t="s">
        <v>919</v>
      </c>
      <c r="I157" s="262" t="s">
        <v>881</v>
      </c>
      <c r="J157" s="262">
        <v>50</v>
      </c>
      <c r="K157" s="258"/>
    </row>
    <row r="158" spans="2:11" ht="15" customHeight="1">
      <c r="B158" s="237"/>
      <c r="C158" s="262" t="s">
        <v>904</v>
      </c>
      <c r="D158" s="216"/>
      <c r="E158" s="216"/>
      <c r="F158" s="263" t="s">
        <v>885</v>
      </c>
      <c r="G158" s="216"/>
      <c r="H158" s="262" t="s">
        <v>919</v>
      </c>
      <c r="I158" s="262" t="s">
        <v>881</v>
      </c>
      <c r="J158" s="262">
        <v>50</v>
      </c>
      <c r="K158" s="258"/>
    </row>
    <row r="159" spans="2:11" ht="15" customHeight="1">
      <c r="B159" s="237"/>
      <c r="C159" s="262" t="s">
        <v>104</v>
      </c>
      <c r="D159" s="216"/>
      <c r="E159" s="216"/>
      <c r="F159" s="263" t="s">
        <v>879</v>
      </c>
      <c r="G159" s="216"/>
      <c r="H159" s="262" t="s">
        <v>941</v>
      </c>
      <c r="I159" s="262" t="s">
        <v>881</v>
      </c>
      <c r="J159" s="262" t="s">
        <v>942</v>
      </c>
      <c r="K159" s="258"/>
    </row>
    <row r="160" spans="2:11" ht="15" customHeight="1">
      <c r="B160" s="237"/>
      <c r="C160" s="262" t="s">
        <v>943</v>
      </c>
      <c r="D160" s="216"/>
      <c r="E160" s="216"/>
      <c r="F160" s="263" t="s">
        <v>879</v>
      </c>
      <c r="G160" s="216"/>
      <c r="H160" s="262" t="s">
        <v>944</v>
      </c>
      <c r="I160" s="262" t="s">
        <v>914</v>
      </c>
      <c r="J160" s="262"/>
      <c r="K160" s="258"/>
    </row>
    <row r="161" spans="2:11" ht="15" customHeight="1">
      <c r="B161" s="264"/>
      <c r="C161" s="246"/>
      <c r="D161" s="246"/>
      <c r="E161" s="246"/>
      <c r="F161" s="246"/>
      <c r="G161" s="246"/>
      <c r="H161" s="246"/>
      <c r="I161" s="246"/>
      <c r="J161" s="246"/>
      <c r="K161" s="265"/>
    </row>
    <row r="162" spans="2:11" ht="18.75" customHeight="1">
      <c r="B162" s="213"/>
      <c r="C162" s="216"/>
      <c r="D162" s="216"/>
      <c r="E162" s="216"/>
      <c r="F162" s="236"/>
      <c r="G162" s="216"/>
      <c r="H162" s="216"/>
      <c r="I162" s="216"/>
      <c r="J162" s="216"/>
      <c r="K162" s="213"/>
    </row>
    <row r="163" spans="2:11" ht="18.75" customHeight="1">
      <c r="B163" s="223"/>
      <c r="C163" s="223"/>
      <c r="D163" s="223"/>
      <c r="E163" s="223"/>
      <c r="F163" s="223"/>
      <c r="G163" s="223"/>
      <c r="H163" s="223"/>
      <c r="I163" s="223"/>
      <c r="J163" s="223"/>
      <c r="K163" s="223"/>
    </row>
    <row r="164" spans="2:11" ht="7.5" customHeight="1">
      <c r="B164" s="205"/>
      <c r="C164" s="206"/>
      <c r="D164" s="206"/>
      <c r="E164" s="206"/>
      <c r="F164" s="206"/>
      <c r="G164" s="206"/>
      <c r="H164" s="206"/>
      <c r="I164" s="206"/>
      <c r="J164" s="206"/>
      <c r="K164" s="207"/>
    </row>
    <row r="165" spans="2:11" ht="45" customHeight="1">
      <c r="B165" s="208"/>
      <c r="C165" s="326" t="s">
        <v>945</v>
      </c>
      <c r="D165" s="326"/>
      <c r="E165" s="326"/>
      <c r="F165" s="326"/>
      <c r="G165" s="326"/>
      <c r="H165" s="326"/>
      <c r="I165" s="326"/>
      <c r="J165" s="326"/>
      <c r="K165" s="209"/>
    </row>
    <row r="166" spans="2:11" ht="17.25" customHeight="1">
      <c r="B166" s="208"/>
      <c r="C166" s="229" t="s">
        <v>873</v>
      </c>
      <c r="D166" s="229"/>
      <c r="E166" s="229"/>
      <c r="F166" s="229" t="s">
        <v>874</v>
      </c>
      <c r="G166" s="266"/>
      <c r="H166" s="267" t="s">
        <v>61</v>
      </c>
      <c r="I166" s="267" t="s">
        <v>64</v>
      </c>
      <c r="J166" s="229" t="s">
        <v>875</v>
      </c>
      <c r="K166" s="209"/>
    </row>
    <row r="167" spans="2:11" ht="17.25" customHeight="1">
      <c r="B167" s="210"/>
      <c r="C167" s="231" t="s">
        <v>876</v>
      </c>
      <c r="D167" s="231"/>
      <c r="E167" s="231"/>
      <c r="F167" s="232" t="s">
        <v>877</v>
      </c>
      <c r="G167" s="268"/>
      <c r="H167" s="269"/>
      <c r="I167" s="269"/>
      <c r="J167" s="231" t="s">
        <v>878</v>
      </c>
      <c r="K167" s="211"/>
    </row>
    <row r="168" spans="2:11" ht="5.25" customHeight="1">
      <c r="B168" s="237"/>
      <c r="C168" s="234"/>
      <c r="D168" s="234"/>
      <c r="E168" s="234"/>
      <c r="F168" s="234"/>
      <c r="G168" s="235"/>
      <c r="H168" s="234"/>
      <c r="I168" s="234"/>
      <c r="J168" s="234"/>
      <c r="K168" s="258"/>
    </row>
    <row r="169" spans="2:11" ht="15" customHeight="1">
      <c r="B169" s="237"/>
      <c r="C169" s="216" t="s">
        <v>882</v>
      </c>
      <c r="D169" s="216"/>
      <c r="E169" s="216"/>
      <c r="F169" s="236" t="s">
        <v>879</v>
      </c>
      <c r="G169" s="216"/>
      <c r="H169" s="216" t="s">
        <v>919</v>
      </c>
      <c r="I169" s="216" t="s">
        <v>881</v>
      </c>
      <c r="J169" s="216">
        <v>120</v>
      </c>
      <c r="K169" s="258"/>
    </row>
    <row r="170" spans="2:11" ht="15" customHeight="1">
      <c r="B170" s="237"/>
      <c r="C170" s="216" t="s">
        <v>928</v>
      </c>
      <c r="D170" s="216"/>
      <c r="E170" s="216"/>
      <c r="F170" s="236" t="s">
        <v>879</v>
      </c>
      <c r="G170" s="216"/>
      <c r="H170" s="216" t="s">
        <v>929</v>
      </c>
      <c r="I170" s="216" t="s">
        <v>881</v>
      </c>
      <c r="J170" s="216" t="s">
        <v>930</v>
      </c>
      <c r="K170" s="258"/>
    </row>
    <row r="171" spans="2:11" ht="15" customHeight="1">
      <c r="B171" s="237"/>
      <c r="C171" s="216" t="s">
        <v>827</v>
      </c>
      <c r="D171" s="216"/>
      <c r="E171" s="216"/>
      <c r="F171" s="236" t="s">
        <v>879</v>
      </c>
      <c r="G171" s="216"/>
      <c r="H171" s="216" t="s">
        <v>946</v>
      </c>
      <c r="I171" s="216" t="s">
        <v>881</v>
      </c>
      <c r="J171" s="216" t="s">
        <v>930</v>
      </c>
      <c r="K171" s="258"/>
    </row>
    <row r="172" spans="2:11" ht="15" customHeight="1">
      <c r="B172" s="237"/>
      <c r="C172" s="216" t="s">
        <v>884</v>
      </c>
      <c r="D172" s="216"/>
      <c r="E172" s="216"/>
      <c r="F172" s="236" t="s">
        <v>885</v>
      </c>
      <c r="G172" s="216"/>
      <c r="H172" s="216" t="s">
        <v>946</v>
      </c>
      <c r="I172" s="216" t="s">
        <v>881</v>
      </c>
      <c r="J172" s="216">
        <v>50</v>
      </c>
      <c r="K172" s="258"/>
    </row>
    <row r="173" spans="2:11" ht="15" customHeight="1">
      <c r="B173" s="237"/>
      <c r="C173" s="216" t="s">
        <v>887</v>
      </c>
      <c r="D173" s="216"/>
      <c r="E173" s="216"/>
      <c r="F173" s="236" t="s">
        <v>879</v>
      </c>
      <c r="G173" s="216"/>
      <c r="H173" s="216" t="s">
        <v>946</v>
      </c>
      <c r="I173" s="216" t="s">
        <v>889</v>
      </c>
      <c r="J173" s="216"/>
      <c r="K173" s="258"/>
    </row>
    <row r="174" spans="2:11" ht="15" customHeight="1">
      <c r="B174" s="237"/>
      <c r="C174" s="216" t="s">
        <v>898</v>
      </c>
      <c r="D174" s="216"/>
      <c r="E174" s="216"/>
      <c r="F174" s="236" t="s">
        <v>885</v>
      </c>
      <c r="G174" s="216"/>
      <c r="H174" s="216" t="s">
        <v>946</v>
      </c>
      <c r="I174" s="216" t="s">
        <v>881</v>
      </c>
      <c r="J174" s="216">
        <v>50</v>
      </c>
      <c r="K174" s="258"/>
    </row>
    <row r="175" spans="2:11" ht="15" customHeight="1">
      <c r="B175" s="237"/>
      <c r="C175" s="216" t="s">
        <v>906</v>
      </c>
      <c r="D175" s="216"/>
      <c r="E175" s="216"/>
      <c r="F175" s="236" t="s">
        <v>885</v>
      </c>
      <c r="G175" s="216"/>
      <c r="H175" s="216" t="s">
        <v>946</v>
      </c>
      <c r="I175" s="216" t="s">
        <v>881</v>
      </c>
      <c r="J175" s="216">
        <v>50</v>
      </c>
      <c r="K175" s="258"/>
    </row>
    <row r="176" spans="2:11" ht="15" customHeight="1">
      <c r="B176" s="237"/>
      <c r="C176" s="216" t="s">
        <v>904</v>
      </c>
      <c r="D176" s="216"/>
      <c r="E176" s="216"/>
      <c r="F176" s="236" t="s">
        <v>885</v>
      </c>
      <c r="G176" s="216"/>
      <c r="H176" s="216" t="s">
        <v>946</v>
      </c>
      <c r="I176" s="216" t="s">
        <v>881</v>
      </c>
      <c r="J176" s="216">
        <v>50</v>
      </c>
      <c r="K176" s="258"/>
    </row>
    <row r="177" spans="2:11" ht="15" customHeight="1">
      <c r="B177" s="237"/>
      <c r="C177" s="216" t="s">
        <v>114</v>
      </c>
      <c r="D177" s="216"/>
      <c r="E177" s="216"/>
      <c r="F177" s="236" t="s">
        <v>879</v>
      </c>
      <c r="G177" s="216"/>
      <c r="H177" s="216" t="s">
        <v>947</v>
      </c>
      <c r="I177" s="216" t="s">
        <v>948</v>
      </c>
      <c r="J177" s="216"/>
      <c r="K177" s="258"/>
    </row>
    <row r="178" spans="2:11" ht="15" customHeight="1">
      <c r="B178" s="237"/>
      <c r="C178" s="216" t="s">
        <v>64</v>
      </c>
      <c r="D178" s="216"/>
      <c r="E178" s="216"/>
      <c r="F178" s="236" t="s">
        <v>879</v>
      </c>
      <c r="G178" s="216"/>
      <c r="H178" s="216" t="s">
        <v>949</v>
      </c>
      <c r="I178" s="216" t="s">
        <v>950</v>
      </c>
      <c r="J178" s="216">
        <v>1</v>
      </c>
      <c r="K178" s="258"/>
    </row>
    <row r="179" spans="2:11" ht="15" customHeight="1">
      <c r="B179" s="237"/>
      <c r="C179" s="216" t="s">
        <v>60</v>
      </c>
      <c r="D179" s="216"/>
      <c r="E179" s="216"/>
      <c r="F179" s="236" t="s">
        <v>879</v>
      </c>
      <c r="G179" s="216"/>
      <c r="H179" s="216" t="s">
        <v>951</v>
      </c>
      <c r="I179" s="216" t="s">
        <v>881</v>
      </c>
      <c r="J179" s="216">
        <v>20</v>
      </c>
      <c r="K179" s="258"/>
    </row>
    <row r="180" spans="2:11" ht="15" customHeight="1">
      <c r="B180" s="237"/>
      <c r="C180" s="216" t="s">
        <v>61</v>
      </c>
      <c r="D180" s="216"/>
      <c r="E180" s="216"/>
      <c r="F180" s="236" t="s">
        <v>879</v>
      </c>
      <c r="G180" s="216"/>
      <c r="H180" s="216" t="s">
        <v>952</v>
      </c>
      <c r="I180" s="216" t="s">
        <v>881</v>
      </c>
      <c r="J180" s="216">
        <v>255</v>
      </c>
      <c r="K180" s="258"/>
    </row>
    <row r="181" spans="2:11" ht="15" customHeight="1">
      <c r="B181" s="237"/>
      <c r="C181" s="216" t="s">
        <v>115</v>
      </c>
      <c r="D181" s="216"/>
      <c r="E181" s="216"/>
      <c r="F181" s="236" t="s">
        <v>879</v>
      </c>
      <c r="G181" s="216"/>
      <c r="H181" s="216" t="s">
        <v>843</v>
      </c>
      <c r="I181" s="216" t="s">
        <v>881</v>
      </c>
      <c r="J181" s="216">
        <v>10</v>
      </c>
      <c r="K181" s="258"/>
    </row>
    <row r="182" spans="2:11" ht="15" customHeight="1">
      <c r="B182" s="237"/>
      <c r="C182" s="216" t="s">
        <v>116</v>
      </c>
      <c r="D182" s="216"/>
      <c r="E182" s="216"/>
      <c r="F182" s="236" t="s">
        <v>879</v>
      </c>
      <c r="G182" s="216"/>
      <c r="H182" s="216" t="s">
        <v>953</v>
      </c>
      <c r="I182" s="216" t="s">
        <v>914</v>
      </c>
      <c r="J182" s="216"/>
      <c r="K182" s="258"/>
    </row>
    <row r="183" spans="2:11" ht="15" customHeight="1">
      <c r="B183" s="237"/>
      <c r="C183" s="216" t="s">
        <v>954</v>
      </c>
      <c r="D183" s="216"/>
      <c r="E183" s="216"/>
      <c r="F183" s="236" t="s">
        <v>879</v>
      </c>
      <c r="G183" s="216"/>
      <c r="H183" s="216" t="s">
        <v>955</v>
      </c>
      <c r="I183" s="216" t="s">
        <v>914</v>
      </c>
      <c r="J183" s="216"/>
      <c r="K183" s="258"/>
    </row>
    <row r="184" spans="2:11" ht="15" customHeight="1">
      <c r="B184" s="237"/>
      <c r="C184" s="216" t="s">
        <v>943</v>
      </c>
      <c r="D184" s="216"/>
      <c r="E184" s="216"/>
      <c r="F184" s="236" t="s">
        <v>879</v>
      </c>
      <c r="G184" s="216"/>
      <c r="H184" s="216" t="s">
        <v>956</v>
      </c>
      <c r="I184" s="216" t="s">
        <v>914</v>
      </c>
      <c r="J184" s="216"/>
      <c r="K184" s="258"/>
    </row>
    <row r="185" spans="2:11" ht="15" customHeight="1">
      <c r="B185" s="237"/>
      <c r="C185" s="216" t="s">
        <v>118</v>
      </c>
      <c r="D185" s="216"/>
      <c r="E185" s="216"/>
      <c r="F185" s="236" t="s">
        <v>885</v>
      </c>
      <c r="G185" s="216"/>
      <c r="H185" s="216" t="s">
        <v>957</v>
      </c>
      <c r="I185" s="216" t="s">
        <v>881</v>
      </c>
      <c r="J185" s="216">
        <v>50</v>
      </c>
      <c r="K185" s="258"/>
    </row>
    <row r="186" spans="2:11" ht="15" customHeight="1">
      <c r="B186" s="237"/>
      <c r="C186" s="216" t="s">
        <v>958</v>
      </c>
      <c r="D186" s="216"/>
      <c r="E186" s="216"/>
      <c r="F186" s="236" t="s">
        <v>885</v>
      </c>
      <c r="G186" s="216"/>
      <c r="H186" s="216" t="s">
        <v>959</v>
      </c>
      <c r="I186" s="216" t="s">
        <v>960</v>
      </c>
      <c r="J186" s="216"/>
      <c r="K186" s="258"/>
    </row>
    <row r="187" spans="2:11" ht="15" customHeight="1">
      <c r="B187" s="237"/>
      <c r="C187" s="216" t="s">
        <v>961</v>
      </c>
      <c r="D187" s="216"/>
      <c r="E187" s="216"/>
      <c r="F187" s="236" t="s">
        <v>885</v>
      </c>
      <c r="G187" s="216"/>
      <c r="H187" s="216" t="s">
        <v>962</v>
      </c>
      <c r="I187" s="216" t="s">
        <v>960</v>
      </c>
      <c r="J187" s="216"/>
      <c r="K187" s="258"/>
    </row>
    <row r="188" spans="2:11" ht="15" customHeight="1">
      <c r="B188" s="237"/>
      <c r="C188" s="216" t="s">
        <v>963</v>
      </c>
      <c r="D188" s="216"/>
      <c r="E188" s="216"/>
      <c r="F188" s="236" t="s">
        <v>885</v>
      </c>
      <c r="G188" s="216"/>
      <c r="H188" s="216" t="s">
        <v>964</v>
      </c>
      <c r="I188" s="216" t="s">
        <v>960</v>
      </c>
      <c r="J188" s="216"/>
      <c r="K188" s="258"/>
    </row>
    <row r="189" spans="2:11" ht="15" customHeight="1">
      <c r="B189" s="237"/>
      <c r="C189" s="270" t="s">
        <v>965</v>
      </c>
      <c r="D189" s="216"/>
      <c r="E189" s="216"/>
      <c r="F189" s="236" t="s">
        <v>885</v>
      </c>
      <c r="G189" s="216"/>
      <c r="H189" s="216" t="s">
        <v>966</v>
      </c>
      <c r="I189" s="216" t="s">
        <v>967</v>
      </c>
      <c r="J189" s="271" t="s">
        <v>968</v>
      </c>
      <c r="K189" s="258"/>
    </row>
    <row r="190" spans="2:11" ht="15" customHeight="1">
      <c r="B190" s="237"/>
      <c r="C190" s="222" t="s">
        <v>49</v>
      </c>
      <c r="D190" s="216"/>
      <c r="E190" s="216"/>
      <c r="F190" s="236" t="s">
        <v>879</v>
      </c>
      <c r="G190" s="216"/>
      <c r="H190" s="213" t="s">
        <v>969</v>
      </c>
      <c r="I190" s="216" t="s">
        <v>970</v>
      </c>
      <c r="J190" s="216"/>
      <c r="K190" s="258"/>
    </row>
    <row r="191" spans="2:11" ht="15" customHeight="1">
      <c r="B191" s="237"/>
      <c r="C191" s="222" t="s">
        <v>971</v>
      </c>
      <c r="D191" s="216"/>
      <c r="E191" s="216"/>
      <c r="F191" s="236" t="s">
        <v>879</v>
      </c>
      <c r="G191" s="216"/>
      <c r="H191" s="216" t="s">
        <v>972</v>
      </c>
      <c r="I191" s="216" t="s">
        <v>914</v>
      </c>
      <c r="J191" s="216"/>
      <c r="K191" s="258"/>
    </row>
    <row r="192" spans="2:11" ht="15" customHeight="1">
      <c r="B192" s="237"/>
      <c r="C192" s="222" t="s">
        <v>973</v>
      </c>
      <c r="D192" s="216"/>
      <c r="E192" s="216"/>
      <c r="F192" s="236" t="s">
        <v>879</v>
      </c>
      <c r="G192" s="216"/>
      <c r="H192" s="216" t="s">
        <v>974</v>
      </c>
      <c r="I192" s="216" t="s">
        <v>914</v>
      </c>
      <c r="J192" s="216"/>
      <c r="K192" s="258"/>
    </row>
    <row r="193" spans="2:11" ht="15" customHeight="1">
      <c r="B193" s="237"/>
      <c r="C193" s="222" t="s">
        <v>975</v>
      </c>
      <c r="D193" s="216"/>
      <c r="E193" s="216"/>
      <c r="F193" s="236" t="s">
        <v>885</v>
      </c>
      <c r="G193" s="216"/>
      <c r="H193" s="216" t="s">
        <v>976</v>
      </c>
      <c r="I193" s="216" t="s">
        <v>914</v>
      </c>
      <c r="J193" s="216"/>
      <c r="K193" s="258"/>
    </row>
    <row r="194" spans="2:11" ht="15" customHeight="1">
      <c r="B194" s="264"/>
      <c r="C194" s="272"/>
      <c r="D194" s="246"/>
      <c r="E194" s="246"/>
      <c r="F194" s="246"/>
      <c r="G194" s="246"/>
      <c r="H194" s="246"/>
      <c r="I194" s="246"/>
      <c r="J194" s="246"/>
      <c r="K194" s="265"/>
    </row>
    <row r="195" spans="2:11" ht="18.75" customHeight="1">
      <c r="B195" s="213"/>
      <c r="C195" s="216"/>
      <c r="D195" s="216"/>
      <c r="E195" s="216"/>
      <c r="F195" s="236"/>
      <c r="G195" s="216"/>
      <c r="H195" s="216"/>
      <c r="I195" s="216"/>
      <c r="J195" s="216"/>
      <c r="K195" s="213"/>
    </row>
    <row r="196" spans="2:11" ht="18.75" customHeight="1">
      <c r="B196" s="213"/>
      <c r="C196" s="216"/>
      <c r="D196" s="216"/>
      <c r="E196" s="216"/>
      <c r="F196" s="236"/>
      <c r="G196" s="216"/>
      <c r="H196" s="216"/>
      <c r="I196" s="216"/>
      <c r="J196" s="216"/>
      <c r="K196" s="213"/>
    </row>
    <row r="197" spans="2:11" ht="18.75" customHeight="1">
      <c r="B197" s="223"/>
      <c r="C197" s="223"/>
      <c r="D197" s="223"/>
      <c r="E197" s="223"/>
      <c r="F197" s="223"/>
      <c r="G197" s="223"/>
      <c r="H197" s="223"/>
      <c r="I197" s="223"/>
      <c r="J197" s="223"/>
      <c r="K197" s="223"/>
    </row>
    <row r="198" spans="2:11" ht="12">
      <c r="B198" s="205"/>
      <c r="C198" s="206"/>
      <c r="D198" s="206"/>
      <c r="E198" s="206"/>
      <c r="F198" s="206"/>
      <c r="G198" s="206"/>
      <c r="H198" s="206"/>
      <c r="I198" s="206"/>
      <c r="J198" s="206"/>
      <c r="K198" s="207"/>
    </row>
    <row r="199" spans="2:11" ht="22.2">
      <c r="B199" s="208"/>
      <c r="C199" s="326" t="s">
        <v>977</v>
      </c>
      <c r="D199" s="326"/>
      <c r="E199" s="326"/>
      <c r="F199" s="326"/>
      <c r="G199" s="326"/>
      <c r="H199" s="326"/>
      <c r="I199" s="326"/>
      <c r="J199" s="326"/>
      <c r="K199" s="209"/>
    </row>
    <row r="200" spans="2:11" ht="25.5" customHeight="1">
      <c r="B200" s="208"/>
      <c r="C200" s="273" t="s">
        <v>978</v>
      </c>
      <c r="D200" s="273"/>
      <c r="E200" s="273"/>
      <c r="F200" s="273" t="s">
        <v>979</v>
      </c>
      <c r="G200" s="274"/>
      <c r="H200" s="325" t="s">
        <v>980</v>
      </c>
      <c r="I200" s="325"/>
      <c r="J200" s="325"/>
      <c r="K200" s="209"/>
    </row>
    <row r="201" spans="2:11" ht="5.25" customHeight="1">
      <c r="B201" s="237"/>
      <c r="C201" s="234"/>
      <c r="D201" s="234"/>
      <c r="E201" s="234"/>
      <c r="F201" s="234"/>
      <c r="G201" s="216"/>
      <c r="H201" s="234"/>
      <c r="I201" s="234"/>
      <c r="J201" s="234"/>
      <c r="K201" s="258"/>
    </row>
    <row r="202" spans="2:11" ht="15" customHeight="1">
      <c r="B202" s="237"/>
      <c r="C202" s="216" t="s">
        <v>970</v>
      </c>
      <c r="D202" s="216"/>
      <c r="E202" s="216"/>
      <c r="F202" s="236" t="s">
        <v>50</v>
      </c>
      <c r="G202" s="216"/>
      <c r="H202" s="324" t="s">
        <v>981</v>
      </c>
      <c r="I202" s="324"/>
      <c r="J202" s="324"/>
      <c r="K202" s="258"/>
    </row>
    <row r="203" spans="2:11" ht="15" customHeight="1">
      <c r="B203" s="237"/>
      <c r="C203" s="243"/>
      <c r="D203" s="216"/>
      <c r="E203" s="216"/>
      <c r="F203" s="236" t="s">
        <v>51</v>
      </c>
      <c r="G203" s="216"/>
      <c r="H203" s="324" t="s">
        <v>982</v>
      </c>
      <c r="I203" s="324"/>
      <c r="J203" s="324"/>
      <c r="K203" s="258"/>
    </row>
    <row r="204" spans="2:11" ht="15" customHeight="1">
      <c r="B204" s="237"/>
      <c r="C204" s="243"/>
      <c r="D204" s="216"/>
      <c r="E204" s="216"/>
      <c r="F204" s="236" t="s">
        <v>54</v>
      </c>
      <c r="G204" s="216"/>
      <c r="H204" s="324" t="s">
        <v>983</v>
      </c>
      <c r="I204" s="324"/>
      <c r="J204" s="324"/>
      <c r="K204" s="258"/>
    </row>
    <row r="205" spans="2:11" ht="15" customHeight="1">
      <c r="B205" s="237"/>
      <c r="C205" s="216"/>
      <c r="D205" s="216"/>
      <c r="E205" s="216"/>
      <c r="F205" s="236" t="s">
        <v>52</v>
      </c>
      <c r="G205" s="216"/>
      <c r="H205" s="324" t="s">
        <v>984</v>
      </c>
      <c r="I205" s="324"/>
      <c r="J205" s="324"/>
      <c r="K205" s="258"/>
    </row>
    <row r="206" spans="2:11" ht="15" customHeight="1">
      <c r="B206" s="237"/>
      <c r="C206" s="216"/>
      <c r="D206" s="216"/>
      <c r="E206" s="216"/>
      <c r="F206" s="236" t="s">
        <v>53</v>
      </c>
      <c r="G206" s="216"/>
      <c r="H206" s="324" t="s">
        <v>985</v>
      </c>
      <c r="I206" s="324"/>
      <c r="J206" s="324"/>
      <c r="K206" s="258"/>
    </row>
    <row r="207" spans="2:11" ht="15" customHeight="1">
      <c r="B207" s="237"/>
      <c r="C207" s="216"/>
      <c r="D207" s="216"/>
      <c r="E207" s="216"/>
      <c r="F207" s="236"/>
      <c r="G207" s="216"/>
      <c r="H207" s="216"/>
      <c r="I207" s="216"/>
      <c r="J207" s="216"/>
      <c r="K207" s="258"/>
    </row>
    <row r="208" spans="2:11" ht="15" customHeight="1">
      <c r="B208" s="237"/>
      <c r="C208" s="216" t="s">
        <v>926</v>
      </c>
      <c r="D208" s="216"/>
      <c r="E208" s="216"/>
      <c r="F208" s="236" t="s">
        <v>85</v>
      </c>
      <c r="G208" s="216"/>
      <c r="H208" s="324" t="s">
        <v>986</v>
      </c>
      <c r="I208" s="324"/>
      <c r="J208" s="324"/>
      <c r="K208" s="258"/>
    </row>
    <row r="209" spans="2:11" ht="15" customHeight="1">
      <c r="B209" s="237"/>
      <c r="C209" s="243"/>
      <c r="D209" s="216"/>
      <c r="E209" s="216"/>
      <c r="F209" s="236" t="s">
        <v>821</v>
      </c>
      <c r="G209" s="216"/>
      <c r="H209" s="324" t="s">
        <v>822</v>
      </c>
      <c r="I209" s="324"/>
      <c r="J209" s="324"/>
      <c r="K209" s="258"/>
    </row>
    <row r="210" spans="2:11" ht="15" customHeight="1">
      <c r="B210" s="237"/>
      <c r="C210" s="216"/>
      <c r="D210" s="216"/>
      <c r="E210" s="216"/>
      <c r="F210" s="236" t="s">
        <v>819</v>
      </c>
      <c r="G210" s="216"/>
      <c r="H210" s="324" t="s">
        <v>987</v>
      </c>
      <c r="I210" s="324"/>
      <c r="J210" s="324"/>
      <c r="K210" s="258"/>
    </row>
    <row r="211" spans="2:11" ht="15" customHeight="1">
      <c r="B211" s="275"/>
      <c r="C211" s="243"/>
      <c r="D211" s="243"/>
      <c r="E211" s="243"/>
      <c r="F211" s="236" t="s">
        <v>823</v>
      </c>
      <c r="G211" s="222"/>
      <c r="H211" s="323" t="s">
        <v>824</v>
      </c>
      <c r="I211" s="323"/>
      <c r="J211" s="323"/>
      <c r="K211" s="276"/>
    </row>
    <row r="212" spans="2:11" ht="15" customHeight="1">
      <c r="B212" s="275"/>
      <c r="C212" s="243"/>
      <c r="D212" s="243"/>
      <c r="E212" s="243"/>
      <c r="F212" s="236" t="s">
        <v>825</v>
      </c>
      <c r="G212" s="222"/>
      <c r="H212" s="323" t="s">
        <v>988</v>
      </c>
      <c r="I212" s="323"/>
      <c r="J212" s="323"/>
      <c r="K212" s="276"/>
    </row>
    <row r="213" spans="2:11" ht="15" customHeight="1">
      <c r="B213" s="275"/>
      <c r="C213" s="243"/>
      <c r="D213" s="243"/>
      <c r="E213" s="243"/>
      <c r="F213" s="277"/>
      <c r="G213" s="222"/>
      <c r="H213" s="278"/>
      <c r="I213" s="278"/>
      <c r="J213" s="278"/>
      <c r="K213" s="276"/>
    </row>
    <row r="214" spans="2:11" ht="15" customHeight="1">
      <c r="B214" s="275"/>
      <c r="C214" s="216" t="s">
        <v>950</v>
      </c>
      <c r="D214" s="243"/>
      <c r="E214" s="243"/>
      <c r="F214" s="236">
        <v>1</v>
      </c>
      <c r="G214" s="222"/>
      <c r="H214" s="323" t="s">
        <v>989</v>
      </c>
      <c r="I214" s="323"/>
      <c r="J214" s="323"/>
      <c r="K214" s="276"/>
    </row>
    <row r="215" spans="2:11" ht="15" customHeight="1">
      <c r="B215" s="275"/>
      <c r="C215" s="243"/>
      <c r="D215" s="243"/>
      <c r="E215" s="243"/>
      <c r="F215" s="236">
        <v>2</v>
      </c>
      <c r="G215" s="222"/>
      <c r="H215" s="323" t="s">
        <v>990</v>
      </c>
      <c r="I215" s="323"/>
      <c r="J215" s="323"/>
      <c r="K215" s="276"/>
    </row>
    <row r="216" spans="2:11" ht="15" customHeight="1">
      <c r="B216" s="275"/>
      <c r="C216" s="243"/>
      <c r="D216" s="243"/>
      <c r="E216" s="243"/>
      <c r="F216" s="236">
        <v>3</v>
      </c>
      <c r="G216" s="222"/>
      <c r="H216" s="323" t="s">
        <v>991</v>
      </c>
      <c r="I216" s="323"/>
      <c r="J216" s="323"/>
      <c r="K216" s="276"/>
    </row>
    <row r="217" spans="2:11" ht="15" customHeight="1">
      <c r="B217" s="275"/>
      <c r="C217" s="243"/>
      <c r="D217" s="243"/>
      <c r="E217" s="243"/>
      <c r="F217" s="236">
        <v>4</v>
      </c>
      <c r="G217" s="222"/>
      <c r="H217" s="323" t="s">
        <v>992</v>
      </c>
      <c r="I217" s="323"/>
      <c r="J217" s="323"/>
      <c r="K217" s="276"/>
    </row>
    <row r="218" spans="2:11" ht="12.75" customHeight="1">
      <c r="B218" s="279"/>
      <c r="C218" s="280"/>
      <c r="D218" s="280"/>
      <c r="E218" s="280"/>
      <c r="F218" s="280"/>
      <c r="G218" s="280"/>
      <c r="H218" s="280"/>
      <c r="I218" s="280"/>
      <c r="J218" s="280"/>
      <c r="K218" s="281"/>
    </row>
  </sheetData>
  <sheetProtection formatCells="0" formatColumns="0" formatRows="0" insertColumns="0" insertRows="0" insertHyperlinks="0" deleteColumns="0" deleteRows="0" sort="0" autoFilter="0" pivotTables="0"/>
  <mergeCells count="77">
    <mergeCell ref="D69:J69"/>
    <mergeCell ref="D70:J70"/>
    <mergeCell ref="C75:J75"/>
    <mergeCell ref="D62:J62"/>
    <mergeCell ref="D65:J65"/>
    <mergeCell ref="D66:J66"/>
    <mergeCell ref="D68:J68"/>
    <mergeCell ref="D63:J63"/>
    <mergeCell ref="D67:J67"/>
    <mergeCell ref="C52:J52"/>
    <mergeCell ref="C54:J54"/>
    <mergeCell ref="C55:J55"/>
    <mergeCell ref="D61:J61"/>
    <mergeCell ref="C57:J57"/>
    <mergeCell ref="D58:J58"/>
    <mergeCell ref="D59:J59"/>
    <mergeCell ref="D60:J60"/>
    <mergeCell ref="D47:J47"/>
    <mergeCell ref="E48:J48"/>
    <mergeCell ref="E49:J49"/>
    <mergeCell ref="D51:J51"/>
    <mergeCell ref="E50:J50"/>
    <mergeCell ref="D16:J16"/>
    <mergeCell ref="D17:J17"/>
    <mergeCell ref="F18:J18"/>
    <mergeCell ref="D33:J33"/>
    <mergeCell ref="D34:J34"/>
    <mergeCell ref="F20:J20"/>
    <mergeCell ref="F23:J23"/>
    <mergeCell ref="F21:J21"/>
    <mergeCell ref="F22:J22"/>
    <mergeCell ref="F19:J19"/>
    <mergeCell ref="C3:J3"/>
    <mergeCell ref="C9:J9"/>
    <mergeCell ref="D10:J10"/>
    <mergeCell ref="D15:J15"/>
    <mergeCell ref="C4:J4"/>
    <mergeCell ref="C6:J6"/>
    <mergeCell ref="C7:J7"/>
    <mergeCell ref="D11:J11"/>
    <mergeCell ref="C122:J122"/>
    <mergeCell ref="C102:J102"/>
    <mergeCell ref="C147:J147"/>
    <mergeCell ref="C165:J165"/>
    <mergeCell ref="C25:J25"/>
    <mergeCell ref="D27:J27"/>
    <mergeCell ref="D28:J28"/>
    <mergeCell ref="D30:J30"/>
    <mergeCell ref="D31:J31"/>
    <mergeCell ref="C26:J26"/>
    <mergeCell ref="D35:J35"/>
    <mergeCell ref="G36:J36"/>
    <mergeCell ref="G37:J37"/>
    <mergeCell ref="G38:J38"/>
    <mergeCell ref="G39:J39"/>
    <mergeCell ref="G40:J40"/>
    <mergeCell ref="G42:J42"/>
    <mergeCell ref="G41:J41"/>
    <mergeCell ref="G43:J43"/>
    <mergeCell ref="G44:J44"/>
    <mergeCell ref="G45:J45"/>
    <mergeCell ref="H217:J217"/>
    <mergeCell ref="H210:J210"/>
    <mergeCell ref="H200:J200"/>
    <mergeCell ref="C199:J199"/>
    <mergeCell ref="H208:J208"/>
    <mergeCell ref="H206:J206"/>
    <mergeCell ref="H204:J204"/>
    <mergeCell ref="H202:J202"/>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1 - výměna podlahové kryt...</vt:lpstr>
      <vt:lpstr>2 - výměna podlahové kryt...</vt:lpstr>
      <vt:lpstr>3 - výměna podlahové kryt...</vt:lpstr>
      <vt:lpstr>4 - výměna podlahové kryt...</vt:lpstr>
      <vt:lpstr>5 - vedlejší rozpočtové n...</vt:lpstr>
      <vt:lpstr>Pokyny pro vyplnění</vt:lpstr>
      <vt:lpstr>'1 - výměna podlahové kryt...'!Názvy_tisku</vt:lpstr>
      <vt:lpstr>'2 - výměna podlahové kryt...'!Názvy_tisku</vt:lpstr>
      <vt:lpstr>'3 - výměna podlahové kryt...'!Názvy_tisku</vt:lpstr>
      <vt:lpstr>'4 - výměna podlahové kryt...'!Názvy_tisku</vt:lpstr>
      <vt:lpstr>'5 - vedlejší rozpočtové n...'!Názvy_tisku</vt:lpstr>
      <vt:lpstr>'Rekapitulace stavby'!Názvy_tisku</vt:lpstr>
      <vt:lpstr>'1 - výměna podlahové kryt...'!Oblast_tisku</vt:lpstr>
      <vt:lpstr>'2 - výměna podlahové kryt...'!Oblast_tisku</vt:lpstr>
      <vt:lpstr>'3 - výměna podlahové kryt...'!Oblast_tisku</vt:lpstr>
      <vt:lpstr>'4 - výměna podlahové kryt...'!Oblast_tisku</vt:lpstr>
      <vt:lpstr>'5 - vedlejší rozpočtové n...'!Oblast_tisku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KANCELAR1\spravce1</dc:creator>
  <cp:lastModifiedBy>Kutík Jiří DiS.</cp:lastModifiedBy>
  <dcterms:created xsi:type="dcterms:W3CDTF">2020-08-07T11:37:06Z</dcterms:created>
  <dcterms:modified xsi:type="dcterms:W3CDTF">2020-08-25T08:33:33Z</dcterms:modified>
</cp:coreProperties>
</file>