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dstranění vzniku vl..." sheetId="2" r:id="rId2"/>
    <sheet name="02 - Odstranění zatékání 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Odstranění vzniku vl...'!$C$128:$K$371</definedName>
    <definedName name="_xlnm.Print_Area" localSheetId="1">'01 - Odstranění vzniku vl...'!$C$4:$J$76,'01 - Odstranění vzniku vl...'!$C$82:$J$110,'01 - Odstranění vzniku vl...'!$C$116:$K$371</definedName>
    <definedName name="_xlnm.Print_Titles" localSheetId="1">'01 - Odstranění vzniku vl...'!$128:$128</definedName>
    <definedName name="_xlnm._FilterDatabase" localSheetId="2" hidden="1">'02 - Odstranění zatékání ...'!$C$123:$K$163</definedName>
    <definedName name="_xlnm.Print_Area" localSheetId="2">'02 - Odstranění zatékání ...'!$C$4:$J$76,'02 - Odstranění zatékání ...'!$C$82:$J$105,'02 - Odstranění zatékání ...'!$C$111:$K$163</definedName>
    <definedName name="_xlnm.Print_Titles" localSheetId="2">'02 - Odstranění zatékání ...'!$123:$123</definedName>
    <definedName name="_xlnm._FilterDatabase" localSheetId="3" hidden="1">'VRN - Vedlejší rozpočtové...'!$C$116:$K$129</definedName>
    <definedName name="_xlnm.Print_Area" localSheetId="3">'VRN - Vedlejší rozpočtové...'!$C$4:$J$76,'VRN - Vedlejší rozpočtové...'!$C$82:$J$98,'VRN - Vedlejší rozpočtové...'!$C$104:$K$129</definedName>
    <definedName name="_xlnm.Print_Titles" localSheetId="3">'VRN - Vedlejší rozpočtové...'!$116:$116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91"/>
  <c r="J20"/>
  <c r="J18"/>
  <c r="E18"/>
  <c r="F92"/>
  <c r="J17"/>
  <c r="J12"/>
  <c r="J111"/>
  <c r="E7"/>
  <c r="E85"/>
  <c i="3" r="J37"/>
  <c r="J36"/>
  <c i="1" r="AY96"/>
  <c i="3" r="J35"/>
  <c i="1" r="AX96"/>
  <c i="3"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F120"/>
  <c r="F118"/>
  <c r="E116"/>
  <c r="F91"/>
  <c r="F89"/>
  <c r="E87"/>
  <c r="J24"/>
  <c r="E24"/>
  <c r="J121"/>
  <c r="J23"/>
  <c r="J21"/>
  <c r="E21"/>
  <c r="J120"/>
  <c r="J20"/>
  <c r="J18"/>
  <c r="E18"/>
  <c r="F121"/>
  <c r="J17"/>
  <c r="J12"/>
  <c r="J89"/>
  <c r="E7"/>
  <c r="E85"/>
  <c i="2" r="J37"/>
  <c r="J36"/>
  <c i="1" r="AY95"/>
  <c i="2" r="J35"/>
  <c i="1" r="AX95"/>
  <c i="2" r="BI371"/>
  <c r="BH371"/>
  <c r="BG371"/>
  <c r="BF371"/>
  <c r="T371"/>
  <c r="R371"/>
  <c r="P371"/>
  <c r="BI366"/>
  <c r="BH366"/>
  <c r="BG366"/>
  <c r="BF366"/>
  <c r="T366"/>
  <c r="R366"/>
  <c r="P366"/>
  <c r="BI365"/>
  <c r="BH365"/>
  <c r="BG365"/>
  <c r="BF365"/>
  <c r="T365"/>
  <c r="R365"/>
  <c r="P365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43"/>
  <c r="BH343"/>
  <c r="BG343"/>
  <c r="BF343"/>
  <c r="T343"/>
  <c r="R343"/>
  <c r="P343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296"/>
  <c r="BH296"/>
  <c r="BG296"/>
  <c r="BF296"/>
  <c r="T296"/>
  <c r="R296"/>
  <c r="P296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T262"/>
  <c r="R263"/>
  <c r="R262"/>
  <c r="P263"/>
  <c r="P262"/>
  <c r="BI261"/>
  <c r="BH261"/>
  <c r="BG261"/>
  <c r="BF261"/>
  <c r="T261"/>
  <c r="R261"/>
  <c r="P261"/>
  <c r="BI247"/>
  <c r="BH247"/>
  <c r="BG247"/>
  <c r="BF247"/>
  <c r="T247"/>
  <c r="R247"/>
  <c r="P247"/>
  <c r="BI244"/>
  <c r="BH244"/>
  <c r="BG244"/>
  <c r="BF244"/>
  <c r="T244"/>
  <c r="R244"/>
  <c r="P24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14"/>
  <c r="BH214"/>
  <c r="BG214"/>
  <c r="BF214"/>
  <c r="T214"/>
  <c r="R214"/>
  <c r="P214"/>
  <c r="BI202"/>
  <c r="BH202"/>
  <c r="BG202"/>
  <c r="BF202"/>
  <c r="T202"/>
  <c r="R202"/>
  <c r="P202"/>
  <c r="BI191"/>
  <c r="BH191"/>
  <c r="BG191"/>
  <c r="BF191"/>
  <c r="T191"/>
  <c r="R191"/>
  <c r="P19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F125"/>
  <c r="F123"/>
  <c r="E121"/>
  <c r="F91"/>
  <c r="F89"/>
  <c r="E87"/>
  <c r="J24"/>
  <c r="E24"/>
  <c r="J92"/>
  <c r="J23"/>
  <c r="J21"/>
  <c r="E21"/>
  <c r="J91"/>
  <c r="J20"/>
  <c r="J18"/>
  <c r="E18"/>
  <c r="F92"/>
  <c r="J17"/>
  <c r="J12"/>
  <c r="J123"/>
  <c r="E7"/>
  <c r="E85"/>
  <c i="1" r="L90"/>
  <c r="AM90"/>
  <c r="AM89"/>
  <c r="L89"/>
  <c r="AM87"/>
  <c r="L87"/>
  <c r="L85"/>
  <c r="L84"/>
  <c i="4" r="J125"/>
  <c r="BK122"/>
  <c i="3" r="BK161"/>
  <c r="J154"/>
  <c r="J152"/>
  <c r="J144"/>
  <c r="J139"/>
  <c r="J137"/>
  <c r="J130"/>
  <c i="2" r="J356"/>
  <c r="J343"/>
  <c r="BK332"/>
  <c r="J324"/>
  <c r="BK296"/>
  <c r="J291"/>
  <c r="J263"/>
  <c r="BK244"/>
  <c r="J225"/>
  <c r="J180"/>
  <c r="BK177"/>
  <c r="J176"/>
  <c r="J160"/>
  <c r="BK159"/>
  <c r="BK157"/>
  <c r="BK156"/>
  <c r="BK153"/>
  <c r="BK145"/>
  <c i="4" r="BK127"/>
  <c r="BK125"/>
  <c r="J122"/>
  <c r="BK119"/>
  <c r="J120"/>
  <c i="2" r="J284"/>
  <c r="J266"/>
  <c r="J231"/>
  <c r="BK214"/>
  <c r="BK180"/>
  <c r="J177"/>
  <c r="J171"/>
  <c r="J155"/>
  <c r="BK142"/>
  <c r="BK356"/>
  <c r="J321"/>
  <c r="BK286"/>
  <c r="BK191"/>
  <c r="J174"/>
  <c r="BK172"/>
  <c r="J132"/>
  <c i="4" r="BK128"/>
  <c r="J127"/>
  <c i="3" r="BK158"/>
  <c r="J156"/>
  <c r="J146"/>
  <c r="J136"/>
  <c r="J133"/>
  <c r="BK130"/>
  <c i="2" r="J292"/>
  <c r="BK225"/>
  <c r="BK171"/>
  <c r="J153"/>
  <c r="BK132"/>
  <c i="4" r="BK124"/>
  <c r="J123"/>
  <c i="3" r="BK154"/>
  <c r="BK152"/>
  <c r="BK143"/>
  <c r="BK139"/>
  <c i="2" r="J366"/>
  <c r="J360"/>
  <c r="J327"/>
  <c r="J323"/>
  <c r="J316"/>
  <c r="BK311"/>
  <c r="J281"/>
  <c r="J270"/>
  <c r="BK228"/>
  <c r="J191"/>
  <c r="J172"/>
  <c r="J170"/>
  <c r="J166"/>
  <c r="J145"/>
  <c r="J142"/>
  <c r="J139"/>
  <c i="4" r="J128"/>
  <c r="BK120"/>
  <c i="3" r="J143"/>
  <c i="2" r="J371"/>
  <c r="BK365"/>
  <c r="J358"/>
  <c r="BK357"/>
  <c r="BK323"/>
  <c r="J288"/>
  <c r="BK270"/>
  <c r="BK266"/>
  <c r="BK231"/>
  <c r="J228"/>
  <c r="BK176"/>
  <c r="J138"/>
  <c i="4" r="J119"/>
  <c i="3" r="BK149"/>
  <c i="2" r="J332"/>
  <c r="BK319"/>
  <c r="J311"/>
  <c r="J159"/>
  <c r="J157"/>
  <c r="BK138"/>
  <c r="J135"/>
  <c i="1" r="AS94"/>
  <c i="3" r="BK148"/>
  <c r="BK146"/>
  <c r="BK144"/>
  <c r="J142"/>
  <c r="J135"/>
  <c r="BK127"/>
  <c i="2" r="BK371"/>
  <c r="BK366"/>
  <c r="J365"/>
  <c r="BK360"/>
  <c r="BK358"/>
  <c r="J357"/>
  <c r="J337"/>
  <c r="BK325"/>
  <c r="BK321"/>
  <c r="J319"/>
  <c r="BK316"/>
  <c r="J296"/>
  <c r="BK291"/>
  <c r="BK290"/>
  <c r="J287"/>
  <c r="J286"/>
  <c r="J261"/>
  <c r="J214"/>
  <c r="J202"/>
  <c r="BK160"/>
  <c r="J156"/>
  <c r="BK155"/>
  <c r="BK139"/>
  <c i="4" r="J124"/>
  <c r="BK123"/>
  <c i="3" r="J148"/>
  <c r="BK133"/>
  <c i="2" r="BK343"/>
  <c r="J325"/>
  <c r="BK292"/>
  <c r="BK288"/>
  <c r="BK287"/>
  <c r="BK263"/>
  <c r="BK170"/>
  <c r="BK162"/>
  <c r="BK135"/>
  <c i="3" r="J149"/>
  <c r="BK135"/>
  <c i="2" r="BK337"/>
  <c r="J313"/>
  <c r="J290"/>
  <c r="BK284"/>
  <c r="BK281"/>
  <c r="BK261"/>
  <c r="J247"/>
  <c r="J162"/>
  <c i="3" r="J161"/>
  <c r="J158"/>
  <c r="BK156"/>
  <c r="BK142"/>
  <c r="BK137"/>
  <c r="BK136"/>
  <c r="J127"/>
  <c i="2" r="BK327"/>
  <c r="BK324"/>
  <c r="BK313"/>
  <c r="BK247"/>
  <c r="J244"/>
  <c r="BK202"/>
  <c r="BK174"/>
  <c r="BK166"/>
  <c l="1" r="BK131"/>
  <c r="J131"/>
  <c r="J98"/>
  <c r="P154"/>
  <c r="P169"/>
  <c r="P175"/>
  <c r="P320"/>
  <c r="T359"/>
  <c r="P179"/>
  <c r="T265"/>
  <c r="BK359"/>
  <c r="J359"/>
  <c r="J109"/>
  <c i="3" r="R126"/>
  <c r="R141"/>
  <c r="T157"/>
  <c i="2" r="R179"/>
  <c r="T326"/>
  <c i="3" r="P141"/>
  <c r="T151"/>
  <c r="T150"/>
  <c i="2" r="T131"/>
  <c r="BK169"/>
  <c r="J169"/>
  <c r="J100"/>
  <c r="BK175"/>
  <c r="J175"/>
  <c r="J101"/>
  <c r="P326"/>
  <c r="P359"/>
  <c i="3" r="R134"/>
  <c i="2" r="T179"/>
  <c r="R265"/>
  <c r="T320"/>
  <c r="BK342"/>
  <c r="J342"/>
  <c r="J108"/>
  <c i="3" r="BK134"/>
  <c r="J134"/>
  <c r="J99"/>
  <c r="BK147"/>
  <c r="J147"/>
  <c r="J101"/>
  <c r="R157"/>
  <c i="2" r="BK154"/>
  <c r="J154"/>
  <c r="J99"/>
  <c r="R169"/>
  <c r="T175"/>
  <c r="P265"/>
  <c r="R320"/>
  <c r="T342"/>
  <c i="3" r="BK126"/>
  <c r="J126"/>
  <c r="J98"/>
  <c r="T134"/>
  <c r="R147"/>
  <c r="BK151"/>
  <c i="2" r="P131"/>
  <c r="P130"/>
  <c r="T154"/>
  <c r="R175"/>
  <c r="BK320"/>
  <c r="J320"/>
  <c r="J106"/>
  <c r="R342"/>
  <c i="3" r="T126"/>
  <c r="P147"/>
  <c r="P151"/>
  <c i="2" r="BK179"/>
  <c r="BK326"/>
  <c r="J326"/>
  <c r="J107"/>
  <c r="P342"/>
  <c i="3" r="P126"/>
  <c r="BK141"/>
  <c r="J141"/>
  <c r="J100"/>
  <c r="T147"/>
  <c r="BK157"/>
  <c r="J157"/>
  <c r="J104"/>
  <c i="4" r="BK118"/>
  <c r="J118"/>
  <c r="J97"/>
  <c i="2" r="R154"/>
  <c r="T169"/>
  <c i="3" r="P134"/>
  <c r="R151"/>
  <c r="R150"/>
  <c i="4" r="P118"/>
  <c r="P117"/>
  <c i="1" r="AU97"/>
  <c i="4" r="R118"/>
  <c r="R117"/>
  <c i="2" r="R131"/>
  <c r="R130"/>
  <c r="BK265"/>
  <c r="J265"/>
  <c r="J105"/>
  <c r="R326"/>
  <c r="R359"/>
  <c i="3" r="T141"/>
  <c r="P157"/>
  <c i="4" r="T118"/>
  <c r="T117"/>
  <c i="2" r="BE176"/>
  <c r="BE214"/>
  <c r="BE290"/>
  <c r="BE316"/>
  <c i="3" r="E114"/>
  <c r="BE146"/>
  <c r="BE149"/>
  <c i="2" r="F126"/>
  <c r="BE132"/>
  <c r="BE157"/>
  <c r="BE191"/>
  <c r="BE231"/>
  <c r="BE266"/>
  <c r="BE296"/>
  <c r="BE321"/>
  <c r="BE324"/>
  <c r="BE343"/>
  <c r="BK262"/>
  <c r="J262"/>
  <c r="J104"/>
  <c i="3" r="BE136"/>
  <c r="BE139"/>
  <c r="BE144"/>
  <c i="4" r="E107"/>
  <c i="2" r="J125"/>
  <c r="BE270"/>
  <c i="3" r="F92"/>
  <c r="BE135"/>
  <c r="BE152"/>
  <c i="4" r="J89"/>
  <c i="2" r="J89"/>
  <c r="J126"/>
  <c r="BE145"/>
  <c r="BE166"/>
  <c r="BE180"/>
  <c r="BE366"/>
  <c r="BE371"/>
  <c i="3" r="J91"/>
  <c r="J118"/>
  <c r="BE137"/>
  <c r="BE143"/>
  <c r="BE154"/>
  <c i="4" r="J92"/>
  <c r="J113"/>
  <c r="BE128"/>
  <c i="2" r="BE139"/>
  <c r="BE162"/>
  <c r="BE174"/>
  <c r="BE247"/>
  <c r="BE263"/>
  <c r="BE281"/>
  <c i="3" r="J92"/>
  <c r="BE127"/>
  <c r="BE130"/>
  <c r="BE142"/>
  <c r="BE158"/>
  <c i="2" r="E119"/>
  <c r="BE153"/>
  <c r="BE156"/>
  <c r="BE170"/>
  <c r="BE171"/>
  <c r="BE202"/>
  <c r="BE261"/>
  <c r="BE311"/>
  <c r="BE313"/>
  <c r="BE319"/>
  <c r="BE337"/>
  <c r="BE356"/>
  <c r="BE358"/>
  <c r="BE360"/>
  <c i="4" r="BE125"/>
  <c i="2" r="BE177"/>
  <c r="BE291"/>
  <c r="BE357"/>
  <c r="BE365"/>
  <c i="3" r="BE133"/>
  <c i="4" r="F114"/>
  <c r="BE120"/>
  <c r="BE122"/>
  <c i="2" r="BE142"/>
  <c r="BE159"/>
  <c r="BE172"/>
  <c r="BE244"/>
  <c r="BE284"/>
  <c r="BE287"/>
  <c r="BE325"/>
  <c r="BE332"/>
  <c i="4" r="BE119"/>
  <c i="2" r="BE135"/>
  <c r="BE155"/>
  <c r="BE160"/>
  <c r="BE292"/>
  <c r="BE323"/>
  <c r="BE225"/>
  <c r="BE288"/>
  <c i="3" r="BE156"/>
  <c i="4" r="BE127"/>
  <c i="2" r="BE138"/>
  <c r="BE228"/>
  <c r="BE286"/>
  <c r="BE327"/>
  <c i="3" r="BE148"/>
  <c r="BE161"/>
  <c i="4" r="BE123"/>
  <c r="BE124"/>
  <c i="2" r="F36"/>
  <c i="1" r="BC95"/>
  <c i="3" r="F37"/>
  <c i="1" r="BD96"/>
  <c i="4" r="J34"/>
  <c i="1" r="AW97"/>
  <c i="4" r="F34"/>
  <c i="1" r="BA97"/>
  <c i="2" r="F34"/>
  <c i="1" r="BA95"/>
  <c i="2" r="F35"/>
  <c i="1" r="BB95"/>
  <c i="3" r="J34"/>
  <c i="1" r="AW96"/>
  <c i="2" r="J34"/>
  <c i="1" r="AW95"/>
  <c i="3" r="F34"/>
  <c i="1" r="BA96"/>
  <c i="3" r="F36"/>
  <c i="1" r="BC96"/>
  <c i="3" r="F35"/>
  <c i="1" r="BB96"/>
  <c i="4" r="F36"/>
  <c i="1" r="BC97"/>
  <c i="4" r="F35"/>
  <c i="1" r="BB97"/>
  <c i="2" r="F37"/>
  <c i="1" r="BD95"/>
  <c i="4" r="F37"/>
  <c i="1" r="BD97"/>
  <c i="3" l="1" r="P150"/>
  <c r="P125"/>
  <c r="P124"/>
  <c i="1" r="AU96"/>
  <c i="3" r="T125"/>
  <c r="T124"/>
  <c i="2" r="R178"/>
  <c r="T130"/>
  <c i="3" r="R125"/>
  <c r="R124"/>
  <c i="2" r="BK178"/>
  <c r="J178"/>
  <c r="J102"/>
  <c i="3" r="BK150"/>
  <c r="J150"/>
  <c r="J102"/>
  <c i="2" r="T178"/>
  <c r="P178"/>
  <c r="P129"/>
  <c i="1" r="AU95"/>
  <c i="2" r="R129"/>
  <c r="J179"/>
  <c r="J103"/>
  <c r="BK130"/>
  <c r="BK129"/>
  <c r="J129"/>
  <c i="3" r="J151"/>
  <c r="J103"/>
  <c i="4" r="BK117"/>
  <c r="J117"/>
  <c i="3" r="BK125"/>
  <c r="J125"/>
  <c r="J97"/>
  <c i="2" r="J30"/>
  <c i="1" r="AG95"/>
  <c r="BC94"/>
  <c r="W32"/>
  <c r="BB94"/>
  <c r="AX94"/>
  <c r="BD94"/>
  <c r="W33"/>
  <c i="3" r="J33"/>
  <c i="1" r="AV96"/>
  <c r="AT96"/>
  <c i="2" r="F33"/>
  <c i="1" r="AZ95"/>
  <c r="BA94"/>
  <c r="W30"/>
  <c i="4" r="J33"/>
  <c i="1" r="AV97"/>
  <c r="AT97"/>
  <c i="4" r="J30"/>
  <c i="1" r="AG97"/>
  <c r="AN97"/>
  <c i="3" r="F33"/>
  <c i="1" r="AZ96"/>
  <c i="2" r="J33"/>
  <c i="1" r="AV95"/>
  <c r="AT95"/>
  <c i="4" r="F33"/>
  <c i="1" r="AZ97"/>
  <c i="2" l="1" r="T129"/>
  <c i="4" r="J39"/>
  <c i="2" r="J39"/>
  <c r="J130"/>
  <c r="J97"/>
  <c r="J96"/>
  <c i="4" r="J96"/>
  <c i="3" r="BK124"/>
  <c r="J124"/>
  <c i="1" r="AN95"/>
  <c r="AU94"/>
  <c r="W31"/>
  <c r="AY94"/>
  <c r="AW94"/>
  <c r="AK30"/>
  <c i="3" r="J30"/>
  <c i="1" r="AG96"/>
  <c r="AN96"/>
  <c r="AZ94"/>
  <c r="AV94"/>
  <c r="AK29"/>
  <c i="3" l="1" r="J96"/>
  <c r="J39"/>
  <c i="1" r="AG94"/>
  <c r="W29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<sst xmlns="http://schemas.openxmlformats.org/spreadsheetml/2006/main">
  <si>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</si>
  <si>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</si>
  <si>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</si>
  <si>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</si>
  <si>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</si>
  <si>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{d06448cc-be8c-43d6-bf83-80632ab51cb6}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</si>
  <si>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</si>
  <si>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</si>
  <si>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</si>
  <si>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</si>
  <si>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</si>
  <si>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</si>
  <si>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</si>
  <si>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</si>
  <si>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28052020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</si>
  <si>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</si>
  <si>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</si>
  <si>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střešních oken speciální škola HK</t>
  </si>
  <si>
    <t>KSO:</t>
  </si>
  <si>
    <t>CC-CZ:</t>
  </si>
  <si>
    <t>Místo:</t>
  </si>
  <si>
    <t>objekt p.č. st. 1902/1</t>
  </si>
  <si>
    <t>Datum:</t>
  </si>
  <si>
    <t>28. 5. 2020</t>
  </si>
  <si>
    <t>Zadavatel:</t>
  </si>
  <si>
    <t>IČ:</t>
  </si>
  <si>
    <t>KHK Pivovarské náměstí 1245/2 Hradec Králové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</si>
  <si>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</si>
  <si>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</si>
  <si>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</si>
  <si>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</si>
  <si>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</si>
  <si>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</si>
  <si>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</si>
  <si>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</si>
  <si>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Soupis prací je sestaven s využitím položek Cenové soustavy ÚRS. Cenové a technické podmínky položek Cenové soustavy ÚRS, které nejsou uvedeny v soupisu prací (informace  tzv. úvodních částí katalogů) jsou neomezeně dálkově k dispozici na ww.cs-urs.cz. Položky soupisu prací, které nemají ve sloupci „Cenová soustava“ uveden žádný údaj, nepochází z Cenové soustavy ÚRS. Soupis prací je zpracován v rozsahu a podrobnosti projektu. Součástí položek uvedených ve výkazu výměr jsou veškeré s nimi spojené práce, které jsou zapotřebí pro provedení kompletní dodávky díla, a to i když nejsou zvlášť  uvedeny ve výkazu výměr. To znamená, že veškeré položky patrné z výkazů, výkresů a technických zpráv je třeba v nabídkové ceně doplnit a ocenit jako kompletně vykonané práce vč materiálu, nářadí a strojů nutných k práci, i když tyto nejsou ve výkazu výměr vypsány zvlášť. V případě, že má zhotovitel pochyby ohledně plánovaných položek ve výkazech, výkresech a technických zprávách, má za povinnost toto sdělit před odevzdáním nabídkové ceny. Veškeré výrobky, pokud jsou uvedeny, jsou uvedeny pouze jako referenční, obecně určující standard, technické parametry, požadované vlastnosti._x000d_
Rozpočet je zpracován dle projektové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</si>
  <si>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</si>
  <si>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</si>
  <si>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</si>
  <si>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</si>
  <si>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</si>
  <si>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</si>
  <si>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</si>
  <si>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</si>
  <si>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</si>
  <si>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</si>
  <si>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</si>
  <si>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</si>
  <si>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</si>
  <si>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</si>
  <si>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</si>
  <si>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</si>
  <si>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</si>
  <si>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</si>
  <si>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</si>
  <si>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</si>
  <si>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</si>
  <si>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</si>
  <si>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</si>
  <si>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</si>
  <si>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</si>
  <si>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</si>
  <si>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</si>
  <si>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</si>
  <si>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</si>
  <si>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</si>
  <si>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</si>
  <si>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</si>
  <si>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</si>
  <si>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</si>
  <si>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</si>
  <si>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</si>
  <si>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</si>
  <si>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</si>
  <si>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</si>
  <si>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</si>
  <si>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</si>
  <si>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</si>
  <si>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</si>
  <si>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</si>
  <si>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</si>
  <si>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</si>
  <si>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Odstranění vzniku vlhkostních map u střešních oken</t>
  </si>
  <si>
    <t>STA</t>
  </si>
  <si>
    <t>1</t>
  </si>
  <si>
    <t>{7fb68f19-4946-4ffa-80a1-81e5d31fbed8}</t>
  </si>
  <si>
    <t>2</t>
  </si>
  <si>
    <t>02</t>
  </si>
  <si>
    <t>Odstranění zatékání do spojovacích chodeb</t>
  </si>
  <si>
    <t>{750a9bdb-04c9-4bc9-8349-2eaa2f3b5230}</t>
  </si>
  <si>
    <t>VRN</t>
  </si>
  <si>
    <t>Vedlejší rozpočtové náklady</t>
  </si>
  <si>
    <t>{517ce87a-a77e-4376-9a4b-0b4bca626534}</t>
  </si>
  <si>
    <t>KRYCÍ LIST SOUPISU PRACÍ</t>
  </si>
  <si>
    <t>Objekt:</t>
  </si>
  <si>
    <t>01 - Odstranění vzniku vlhkostních map u střešních oken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</si>
  <si>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</si>
  <si>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</si>
  <si>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</si>
  <si>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</si>
  <si>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</si>
  <si>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</si>
  <si>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</si>
  <si>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</si>
  <si>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</si>
  <si>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</si>
  <si>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</si>
  <si>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</si>
  <si>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741 - Elektroinstalace 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</si>
  <si>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</si>
  <si>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</si>
  <si>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</si>
  <si>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</si>
  <si>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</si>
  <si>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</si>
  <si>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</si>
  <si>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</si>
  <si>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</si>
  <si>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</si>
  <si>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</si>
  <si>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</si>
  <si>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</si>
  <si>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</si>
  <si>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</si>
  <si>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</si>
  <si>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</si>
  <si>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</si>
  <si>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</si>
  <si>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</si>
  <si>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</si>
  <si>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</si>
  <si>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</si>
  <si>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</si>
  <si>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612131101</t>
  </si>
  <si>
    <t>Cementový postřik vnitřních stěn nanášený celoplošně ručně</t>
  </si>
  <si>
    <t>m2</t>
  </si>
  <si>
    <t>CS ÚRS 2020 01</t>
  </si>
  <si>
    <t>4</t>
  </si>
  <si>
    <t>292417625</t>
  </si>
  <si>
    <t>VV</t>
  </si>
  <si>
    <t xml:space="preserve">237,015*0,5  " zapravení omítek vnitřních při opravách</t>
  </si>
  <si>
    <t>Součet</t>
  </si>
  <si>
    <t>612142001</t>
  </si>
  <si>
    <t>Potažení vnitřních stěn sklovláknitým pletivem vtlačeným do tenkovrstvé hmoty</t>
  </si>
  <si>
    <t>-1618014004</t>
  </si>
  <si>
    <t>3</t>
  </si>
  <si>
    <t>612325423</t>
  </si>
  <si>
    <t>Oprava vnitřní vápenocementové štukové omítky stěn v rozsahu plochy do 50%</t>
  </si>
  <si>
    <t>1297934856</t>
  </si>
  <si>
    <t>619991001</t>
  </si>
  <si>
    <t>Zakrytí podlah fólií přilepenou lepící páskou</t>
  </si>
  <si>
    <t>446622982</t>
  </si>
  <si>
    <t>405,181 " práce spojené s výměnou výpní otvorů</t>
  </si>
  <si>
    <t>5</t>
  </si>
  <si>
    <t>619991011</t>
  </si>
  <si>
    <t>Obalení konstrukcí a prvků fólií přilepenou lepící páskou</t>
  </si>
  <si>
    <t>1730587279</t>
  </si>
  <si>
    <t>534 " práce spojené s výměnou výplní otvorů a zateplení střechy - obalení parapetních žlabů a radiátorů</t>
  </si>
  <si>
    <t>619996115</t>
  </si>
  <si>
    <t>Ochrana podlahy obedněním</t>
  </si>
  <si>
    <t>1666825281</t>
  </si>
  <si>
    <t>14,4*6,15</t>
  </si>
  <si>
    <t>9,7*4,35</t>
  </si>
  <si>
    <t>Mezisoučet</t>
  </si>
  <si>
    <t>33,65*6,75</t>
  </si>
  <si>
    <t>9,75*4,85</t>
  </si>
  <si>
    <t>7</t>
  </si>
  <si>
    <t>619996145</t>
  </si>
  <si>
    <t>Ochrana konstrukcí nebo samostatných prvků obalením geotextilií</t>
  </si>
  <si>
    <t>2054459432</t>
  </si>
  <si>
    <t>9</t>
  </si>
  <si>
    <t>Ostatní konstrukce a práce, bourání</t>
  </si>
  <si>
    <t>8</t>
  </si>
  <si>
    <t>945412111</t>
  </si>
  <si>
    <t>Teleskopická hydraulická montážní plošina výška zdvihu do 8 m</t>
  </si>
  <si>
    <t>den</t>
  </si>
  <si>
    <t>669054126</t>
  </si>
  <si>
    <t>945421110</t>
  </si>
  <si>
    <t>Hydraulická zvedací plošina na automobilovém podvozku výška zdvihu do 18 m včetně obsluhy</t>
  </si>
  <si>
    <t>hod</t>
  </si>
  <si>
    <t>-1894692209</t>
  </si>
  <si>
    <t>10</t>
  </si>
  <si>
    <t>949101111</t>
  </si>
  <si>
    <t>Lešení pomocné pro objekty pozemních staveb s lešeňovou podlahou v do 1,9 m zatížení do 150 kg/m2</t>
  </si>
  <si>
    <t>1958805123</t>
  </si>
  <si>
    <t>405,181/2</t>
  </si>
  <si>
    <t>11</t>
  </si>
  <si>
    <t>949101112</t>
  </si>
  <si>
    <t>Lešení pomocné pro objekty pozemních staveb s lešeňovou podlahou v do 3,5 m zatížení do 150 kg/m2</t>
  </si>
  <si>
    <t>-908123984</t>
  </si>
  <si>
    <t>12</t>
  </si>
  <si>
    <t>952901111</t>
  </si>
  <si>
    <t>Vyčištění budov bytové a občanské výstavby při výšce podlaží do 4 m</t>
  </si>
  <si>
    <t>-422013283</t>
  </si>
  <si>
    <t xml:space="preserve">405,181 " vyčištění po dokončení stavebních úprav </t>
  </si>
  <si>
    <t>13</t>
  </si>
  <si>
    <t>978013161</t>
  </si>
  <si>
    <t>Otlučení (osekání) vnitřní vápenné nebo vápenocementové omítky stěn v rozsahu do 50 %</t>
  </si>
  <si>
    <t>-1311751628</t>
  </si>
  <si>
    <t xml:space="preserve">(14,4+15,55+6,15+5,3+33,65+16,5+4,85+6,75)*0,9  " otlučení  omítky při opravách půlštoku</t>
  </si>
  <si>
    <t xml:space="preserve">(14,4+15,55+33,65+16,5)*3,6*0,5  " oprava omítky </t>
  </si>
  <si>
    <t>14</t>
  </si>
  <si>
    <t>985131311</t>
  </si>
  <si>
    <t>Ruční dočištění ploch stěn, rubu kleneb a podlah ocelových kartáči</t>
  </si>
  <si>
    <t>1422578791</t>
  </si>
  <si>
    <t xml:space="preserve">237,015*0,5 " dočištění  při výměnách výplní otvorů</t>
  </si>
  <si>
    <t>997</t>
  </si>
  <si>
    <t>Přesun sutě</t>
  </si>
  <si>
    <t>997013213</t>
  </si>
  <si>
    <t>Vnitrostaveništní doprava suti a vybouraných hmot pro budovy v do 12 m ručně</t>
  </si>
  <si>
    <t>t</t>
  </si>
  <si>
    <t>-393706465</t>
  </si>
  <si>
    <t>16</t>
  </si>
  <si>
    <t>997013501</t>
  </si>
  <si>
    <t>Odvoz suti a vybouraných hmot na skládku nebo meziskládku do 1 km se složením</t>
  </si>
  <si>
    <t>1384854814</t>
  </si>
  <si>
    <t>17</t>
  </si>
  <si>
    <t>997013509</t>
  </si>
  <si>
    <t>Příplatek k odvozu suti a vybouraných hmot na skládku ZKD 1 km přes 1 km</t>
  </si>
  <si>
    <t>609030734</t>
  </si>
  <si>
    <t>33,384*19 'Přepočtené koeficientem množství</t>
  </si>
  <si>
    <t>18</t>
  </si>
  <si>
    <t>997013631</t>
  </si>
  <si>
    <t>Poplatek za uložení na skládce (skládkovné) stavebního odpadu směsného kód odpadu 17 09 04</t>
  </si>
  <si>
    <t>400542751</t>
  </si>
  <si>
    <t>998</t>
  </si>
  <si>
    <t>Přesun hmot</t>
  </si>
  <si>
    <t>19</t>
  </si>
  <si>
    <t>998018002</t>
  </si>
  <si>
    <t>Přesun hmot ruční pro budovy v do 12 m</t>
  </si>
  <si>
    <t>1805733767</t>
  </si>
  <si>
    <t>20</t>
  </si>
  <si>
    <t>998018011</t>
  </si>
  <si>
    <t>Příplatek k ručnímu přesunu hmot pro budovy zděné za zvětšený přesun ZKD 100 m</t>
  </si>
  <si>
    <t>-277736514</t>
  </si>
  <si>
    <t>PSV</t>
  </si>
  <si>
    <t>Práce a dodávky PSV</t>
  </si>
  <si>
    <t>713</t>
  </si>
  <si>
    <t>Izolace tepelné</t>
  </si>
  <si>
    <t>713110831</t>
  </si>
  <si>
    <t>Odstranění tepelné izolace stropů přibité nebo nastřelené z vláknitých materiálů tl do 100 mm</t>
  </si>
  <si>
    <t>-1123012828</t>
  </si>
  <si>
    <t>" demontáž původní izolace tl. 160mm v roštu - 1. vrstva</t>
  </si>
  <si>
    <t>" střecha A</t>
  </si>
  <si>
    <t>7,4*14,4</t>
  </si>
  <si>
    <t>5,3*9,7</t>
  </si>
  <si>
    <t>-2,1*1,4*5</t>
  </si>
  <si>
    <t>" střecha B</t>
  </si>
  <si>
    <t>8,1*33,65</t>
  </si>
  <si>
    <t>9,75*5,9</t>
  </si>
  <si>
    <t>-2,1*1,4*13</t>
  </si>
  <si>
    <t>22</t>
  </si>
  <si>
    <t>713110833</t>
  </si>
  <si>
    <t>Odstranění tepelné izolace stropů přibité nebo nastřelené z vláknitých materiálů tl přes 100 mm</t>
  </si>
  <si>
    <t>-146141430</t>
  </si>
  <si>
    <t>" demontáž původní izolace tl. 160mm v roštu - 2 vrstva</t>
  </si>
  <si>
    <t>23</t>
  </si>
  <si>
    <t>713110833.D</t>
  </si>
  <si>
    <t xml:space="preserve">Odstranění parotěsné vrstvy stropů </t>
  </si>
  <si>
    <t>-1334508077</t>
  </si>
  <si>
    <t>P</t>
  </si>
  <si>
    <t>Poznámka k položce:_x000d_
Kompletní provedení vč. přesunu hmot a stavebních přípomocí</t>
  </si>
  <si>
    <t>" demontáž původní izolace tl. 160mm v roštu</t>
  </si>
  <si>
    <t>24</t>
  </si>
  <si>
    <t>713111121</t>
  </si>
  <si>
    <t>Montáž izolace tepelné spodem stropů s uchycením drátem rohoží, pásů, dílců, desek</t>
  </si>
  <si>
    <t>-779081493</t>
  </si>
  <si>
    <t xml:space="preserve">" nová tep. izolace  tl. 220mm v roštu</t>
  </si>
  <si>
    <t>25</t>
  </si>
  <si>
    <t>M</t>
  </si>
  <si>
    <t>63148105</t>
  </si>
  <si>
    <t>deska tepelně izolační minerální univerzální tl 120mm</t>
  </si>
  <si>
    <t>32</t>
  </si>
  <si>
    <t>920413049</t>
  </si>
  <si>
    <t xml:space="preserve">Poznámka k položce:_x000d_
-tepelná izolace ze skelné vlny ve formě rohoží š.1200mm -součinitel tepelné vodivosti λ=0,032W/mK_x000d_
-třída reakce na oheň A1_x000d_
-faktor difuzního odporu 1_x000d_
</t>
  </si>
  <si>
    <t>435,14*1,1</t>
  </si>
  <si>
    <t>26</t>
  </si>
  <si>
    <t>63148104</t>
  </si>
  <si>
    <t xml:space="preserve">deska tepelně izolační minerální univerzální  tl 100mm</t>
  </si>
  <si>
    <t>799053721</t>
  </si>
  <si>
    <t>27</t>
  </si>
  <si>
    <t>713311121</t>
  </si>
  <si>
    <t>Montáž izolace tepelné těles plocha tvarová</t>
  </si>
  <si>
    <t>359443718</t>
  </si>
  <si>
    <t>" zaizolování profilů jakl 60/120</t>
  </si>
  <si>
    <t>15,9*6</t>
  </si>
  <si>
    <t>2,1*2*5</t>
  </si>
  <si>
    <t>5,25*6</t>
  </si>
  <si>
    <t>35,15*7</t>
  </si>
  <si>
    <t>2,1*2*13</t>
  </si>
  <si>
    <t>5,6*7</t>
  </si>
  <si>
    <t>487,78*(0,2+0,2+0,2)</t>
  </si>
  <si>
    <t>28</t>
  </si>
  <si>
    <t>28376366</t>
  </si>
  <si>
    <t xml:space="preserve">deska XPS hladký povrch  tl 50mm</t>
  </si>
  <si>
    <t>CS ÚRS 2019 01</t>
  </si>
  <si>
    <t>-1027002840</t>
  </si>
  <si>
    <t xml:space="preserve">Poznámka k položce:_x000d_
-desky z extrudovaného polystyrenu o rozměrech 500x1000mm -součinitel tepelné vodivosti λ=0,036W/mK_x000d_
-objemová hmotnost cca 90,0 kg/m3_x000d_
</t>
  </si>
  <si>
    <t>292,668*1,25" zvětšený prořez</t>
  </si>
  <si>
    <t>29</t>
  </si>
  <si>
    <t>71331-R100</t>
  </si>
  <si>
    <t>Příplatek za provedení zateplení profilů jaklů ve stíženém prostoru a manipulaci</t>
  </si>
  <si>
    <t>-1850726011</t>
  </si>
  <si>
    <t>30</t>
  </si>
  <si>
    <t>998713102</t>
  </si>
  <si>
    <t>Přesun hmot tonážní pro izolace tepelné v objektech v do 12 m</t>
  </si>
  <si>
    <t>889265075</t>
  </si>
  <si>
    <t>741</t>
  </si>
  <si>
    <t xml:space="preserve">Elektroinstalace </t>
  </si>
  <si>
    <t>31</t>
  </si>
  <si>
    <t>741-R100</t>
  </si>
  <si>
    <t>Demontáž a opětovná montáž trubkových svítidel vč. úpravy kabeláže a revize</t>
  </si>
  <si>
    <t>soubor</t>
  </si>
  <si>
    <t>344211673</t>
  </si>
  <si>
    <t>763</t>
  </si>
  <si>
    <t>Konstrukce suché výstavby</t>
  </si>
  <si>
    <t>763131432</t>
  </si>
  <si>
    <t>SDK podhled deska 1xDF 15 bez TI dvouvrstvá spodní kce profil CD+UD</t>
  </si>
  <si>
    <t>-1177843883</t>
  </si>
  <si>
    <t>" oprava části poškozeného roštu - předpoklad 30%</t>
  </si>
  <si>
    <t>460,34*0,3</t>
  </si>
  <si>
    <t>33</t>
  </si>
  <si>
    <t>763131621</t>
  </si>
  <si>
    <t xml:space="preserve">Montáž desek tl. 12,5 mm SDK podhled vč. tmelení a kotvení desek </t>
  </si>
  <si>
    <t>-1806954305</t>
  </si>
  <si>
    <t>" demontáž původních desek SDK bez roštu</t>
  </si>
  <si>
    <t>34</t>
  </si>
  <si>
    <t>59030035</t>
  </si>
  <si>
    <t>deska SDK protipožární impregnovaná DFH2 tl 15,0mm</t>
  </si>
  <si>
    <t>1834191457</t>
  </si>
  <si>
    <t>435,14*1,2</t>
  </si>
  <si>
    <t>522,168*1,1 'Přepočtené koeficientem množství</t>
  </si>
  <si>
    <t>35</t>
  </si>
  <si>
    <t>763131713</t>
  </si>
  <si>
    <t xml:space="preserve">SDK podhled napojení na obvodové konstrukce </t>
  </si>
  <si>
    <t>m</t>
  </si>
  <si>
    <t>11329453</t>
  </si>
  <si>
    <t>14,4*2+15,55*2+33,65*2+16,5*2</t>
  </si>
  <si>
    <t>36</t>
  </si>
  <si>
    <t>763131714</t>
  </si>
  <si>
    <t>SDK podhled základní penetrační nátěr</t>
  </si>
  <si>
    <t>-812752513</t>
  </si>
  <si>
    <t>37</t>
  </si>
  <si>
    <t>763131751</t>
  </si>
  <si>
    <t>Montáž parotěsné zábrany do SDK podhledu</t>
  </si>
  <si>
    <t>-1204190380</t>
  </si>
  <si>
    <t>38</t>
  </si>
  <si>
    <t>28329028</t>
  </si>
  <si>
    <t>fólie PE vyztužená Al vrstvou pro parotěsnou vrstvu 150 g/m2 s integrovanou lepící páskou</t>
  </si>
  <si>
    <t>-109503135</t>
  </si>
  <si>
    <t>435,14*1,15</t>
  </si>
  <si>
    <t>39</t>
  </si>
  <si>
    <t>763131762</t>
  </si>
  <si>
    <t>Příplatek k SDK podhledu za prostorové zakřivení</t>
  </si>
  <si>
    <t>1050195171</t>
  </si>
  <si>
    <t>40</t>
  </si>
  <si>
    <t>763131772</t>
  </si>
  <si>
    <t>Příplatek k SDK podhledu za rovinnost kvality Q4</t>
  </si>
  <si>
    <t>-652881657</t>
  </si>
  <si>
    <t>41</t>
  </si>
  <si>
    <t>763131821</t>
  </si>
  <si>
    <t>Demontáž SDK podhledu s dvouvrstvou nosnou kcí z ocelových profilů opláštění jednoduché</t>
  </si>
  <si>
    <t>-1087230151</t>
  </si>
  <si>
    <t>" odstranění části poškozeného roštu - předpoklad 30%</t>
  </si>
  <si>
    <t>42</t>
  </si>
  <si>
    <t>763132811</t>
  </si>
  <si>
    <t>Demontáž desek jednoduché opláštění SDK podhled</t>
  </si>
  <si>
    <t>-1470355797</t>
  </si>
  <si>
    <t>" opláštění oken</t>
  </si>
  <si>
    <t>(2,1+1,4)*2*(5+13)*0,2</t>
  </si>
  <si>
    <t>43</t>
  </si>
  <si>
    <t>763132982</t>
  </si>
  <si>
    <t>Vyspravení SDK podhledu, podkroví plochy do 1 m2 deska 1xDF 15</t>
  </si>
  <si>
    <t>kus</t>
  </si>
  <si>
    <t>-1774337070</t>
  </si>
  <si>
    <t xml:space="preserve">(13+5)*2"  oprava jednotlivých samostatných kusů SDK podhledu</t>
  </si>
  <si>
    <t>44</t>
  </si>
  <si>
    <t>763182411</t>
  </si>
  <si>
    <t>SDK opláštění obvodu střešního okna z desek a UA profilů hloubky do 0,5 m</t>
  </si>
  <si>
    <t>-657077508</t>
  </si>
  <si>
    <t>(2,1+1,4)*2*(5+13)</t>
  </si>
  <si>
    <t>45</t>
  </si>
  <si>
    <t>763-R1010</t>
  </si>
  <si>
    <t>Provedení odhalení konstrukce střešních oken, zaměření oken a zpětný záklop desek SDK</t>
  </si>
  <si>
    <t>sada</t>
  </si>
  <si>
    <t>1512381891</t>
  </si>
  <si>
    <t>46</t>
  </si>
  <si>
    <t>998763302</t>
  </si>
  <si>
    <t>Přesun hmot tonážní pro sádrokartonové konstrukce v objektech v do 12 m</t>
  </si>
  <si>
    <t>-359814994</t>
  </si>
  <si>
    <t>764</t>
  </si>
  <si>
    <t>Konstrukce klempířské</t>
  </si>
  <si>
    <t>47</t>
  </si>
  <si>
    <t>764002841</t>
  </si>
  <si>
    <t>Demontáž oplechování horních ploch zdí a nadezdívek do suti</t>
  </si>
  <si>
    <t>1072255451</t>
  </si>
  <si>
    <t>25,51" oplechování u stříšní krytiny dle v.č. D.1.1.12</t>
  </si>
  <si>
    <t>48</t>
  </si>
  <si>
    <t>764214607</t>
  </si>
  <si>
    <t>Oplechování horních ploch a atik bez rohů z Pz s povrch úpravou mechanicky kotvené rš 670 mm</t>
  </si>
  <si>
    <t>-675939314</t>
  </si>
  <si>
    <t>49</t>
  </si>
  <si>
    <t>764314612</t>
  </si>
  <si>
    <t>Lemování prostupů střech s krytinou skládanou nebo plechovou bez lišty z Pz s povrchovou úpravou</t>
  </si>
  <si>
    <t>981371934</t>
  </si>
  <si>
    <t>50</t>
  </si>
  <si>
    <t>998764102</t>
  </si>
  <si>
    <t>Přesun hmot tonážní pro konstrukce klempířské v objektech v do 12 m</t>
  </si>
  <si>
    <t>390645246</t>
  </si>
  <si>
    <t>767</t>
  </si>
  <si>
    <t>Konstrukce zámečnické</t>
  </si>
  <si>
    <t>51</t>
  </si>
  <si>
    <t>767-R100</t>
  </si>
  <si>
    <t>Dodávka a montáž nových střešních světlíků dle popisu PD v.č. D.1.1.8+9</t>
  </si>
  <si>
    <t>747553794</t>
  </si>
  <si>
    <t>Poznámka k položce:_x000d_
Výplně otvorů- střešní okno- hliníkové_x000d_
-instalace okna do stávajícího otvoru_x000d_
-hliníkový profil s přerušovaným tepelným mostem_x000d_
-zasklení: vícestěnná polykarbonátová deska tl.40mm s vnitřní X-strukturou _x000d_
-celkový součinitel prostupu tepla Uw= 1,4W/m2K _x000d_
-okno výklopné-mechanické otvírání šnekovým mechanizmem a ovládací tyčí _x000d_
-lemování oken součástí dodávky oken _x000d_
-okno bude dodané a namontované včetně sloupkopříčkové podkladní hliníkové konstrukce systémově jako zhotovení střešního okna_x000d_
Použité vícestěnné polykarbonátové desky_x000d_
 - tl.desky 40mm _x000d_
- počet stěn/struktura= 10/X _x000d_
- součinitel prostupu tepla Ug= 1,0W/m2K _x000d_
- barva čirá _x000d_
- plošné zatížení 4,3kg/m2 _x000d_
- teplotní rozsah -40 až + 120°C _x000d_
- trvalá ochrana proti degradujícímu vlivu působení UV záření</t>
  </si>
  <si>
    <t>2,1*1,4*5</t>
  </si>
  <si>
    <t>2,1*1,4*13</t>
  </si>
  <si>
    <t>52</t>
  </si>
  <si>
    <t>767-R200</t>
  </si>
  <si>
    <t>Dodávka a montáž stínící rolety dle popisu PD v.č. D.1.1.8+9</t>
  </si>
  <si>
    <t>-1855343313</t>
  </si>
  <si>
    <t>53</t>
  </si>
  <si>
    <t>767311810</t>
  </si>
  <si>
    <t>Demontáž světlíků všech typů se zasklením</t>
  </si>
  <si>
    <t>2032774843</t>
  </si>
  <si>
    <t>" demontáž střešních oken pro výměnu vč. stínících rolet</t>
  </si>
  <si>
    <t>783</t>
  </si>
  <si>
    <t>Dokončovací práce - nátěry</t>
  </si>
  <si>
    <t>54</t>
  </si>
  <si>
    <t>783301311</t>
  </si>
  <si>
    <t>Odmaštění zámečnických konstrukcí vodou ředitelným odmašťovačem</t>
  </si>
  <si>
    <t>966924565</t>
  </si>
  <si>
    <t>55</t>
  </si>
  <si>
    <t>783306801</t>
  </si>
  <si>
    <t>Odstranění nátěru ze zámečnických konstrukcí obroušením</t>
  </si>
  <si>
    <t>-445348445</t>
  </si>
  <si>
    <t>56</t>
  </si>
  <si>
    <t>783314201</t>
  </si>
  <si>
    <t>Základní antikorozní jednonásobný syntetický standardní nátěr zámečnických konstrukcí</t>
  </si>
  <si>
    <t>1928790329</t>
  </si>
  <si>
    <t>57</t>
  </si>
  <si>
    <t>783317101</t>
  </si>
  <si>
    <t>Krycí jednonásobný syntetický standardní nátěr zámečnických konstrukcí</t>
  </si>
  <si>
    <t>-1661401855</t>
  </si>
  <si>
    <t>784</t>
  </si>
  <si>
    <t>Dokončovací práce - malby</t>
  </si>
  <si>
    <t>58</t>
  </si>
  <si>
    <t>784111001</t>
  </si>
  <si>
    <t>Oprášení (ometení ) podkladu v místnostech výšky do 3,80 m</t>
  </si>
  <si>
    <t>-623397696</t>
  </si>
  <si>
    <t>435,14+126*0,35</t>
  </si>
  <si>
    <t>92,835" pulštok</t>
  </si>
  <si>
    <t xml:space="preserve">(14,4+15,55+33,65+16,5)*3,6" stěny </t>
  </si>
  <si>
    <t>59</t>
  </si>
  <si>
    <t>784121001</t>
  </si>
  <si>
    <t>Oškrabání malby v mísnostech výšky do 3,80 m</t>
  </si>
  <si>
    <t>2121096139</t>
  </si>
  <si>
    <t>60</t>
  </si>
  <si>
    <t>784181121</t>
  </si>
  <si>
    <t>Hloubková jednonásobná penetrace podkladu v místnostech výšky do 3,80 m</t>
  </si>
  <si>
    <t>-1293240866</t>
  </si>
  <si>
    <t>61</t>
  </si>
  <si>
    <t>784211101</t>
  </si>
  <si>
    <t>Dvojnásobné bílé malby ze směsí za mokra výborně otěruvzdorných v místnostech výšky do 3,80 m</t>
  </si>
  <si>
    <t>403166843</t>
  </si>
  <si>
    <t>02 - Odstranění zatékání do spojovacích chodeb</t>
  </si>
  <si>
    <t xml:space="preserve">    787 - Dokončovací práce - zasklívání</t>
  </si>
  <si>
    <t>386568101</t>
  </si>
  <si>
    <t>56,875 " práce spojené s výměnou střešní krytiny</t>
  </si>
  <si>
    <t>1414506960</t>
  </si>
  <si>
    <t xml:space="preserve">80 " práce spojené s výměno střešní krytiny </t>
  </si>
  <si>
    <t>59683228</t>
  </si>
  <si>
    <t>1503651476</t>
  </si>
  <si>
    <t>289246073</t>
  </si>
  <si>
    <t>789196346</t>
  </si>
  <si>
    <t>22,75*2,5</t>
  </si>
  <si>
    <t>-1267783165</t>
  </si>
  <si>
    <t xml:space="preserve">56,875 " vyčištění po dokončení stavebních úprav </t>
  </si>
  <si>
    <t>997013211</t>
  </si>
  <si>
    <t>Vnitrostaveništní doprava suti a vybouraných hmot pro budovy v do 6 m ručně</t>
  </si>
  <si>
    <t>-660362313</t>
  </si>
  <si>
    <t>2017490157</t>
  </si>
  <si>
    <t>-1795572875</t>
  </si>
  <si>
    <t>1,56*19 'Přepočtené koeficientem množství</t>
  </si>
  <si>
    <t>997013814</t>
  </si>
  <si>
    <t>Poplatek za uložení na skládce (skládkovné) stavebního odpadu izolací kód odpadu 170 604</t>
  </si>
  <si>
    <t>-1745082517</t>
  </si>
  <si>
    <t>998018001</t>
  </si>
  <si>
    <t>Přesun hmot ruční pro budovy v do 6 m</t>
  </si>
  <si>
    <t>-1318147417</t>
  </si>
  <si>
    <t>1057391080</t>
  </si>
  <si>
    <t>-801519853</t>
  </si>
  <si>
    <t>7" napojení na objekty</t>
  </si>
  <si>
    <t>764215606</t>
  </si>
  <si>
    <t>Oplechování horních ploch a atik bez rohů z Pz plechu s povrch úpravou celoplošně lepené rš 500 mm</t>
  </si>
  <si>
    <t>-1757643196</t>
  </si>
  <si>
    <t>7" nové oplechování spojovací chodby</t>
  </si>
  <si>
    <t>998764101</t>
  </si>
  <si>
    <t>Přesun hmot tonážní pro konstrukce klempířské v objektech v do 6 m</t>
  </si>
  <si>
    <t>487823849</t>
  </si>
  <si>
    <t>787</t>
  </si>
  <si>
    <t>Dokončovací práce - zasklívání</t>
  </si>
  <si>
    <t>787300-R10</t>
  </si>
  <si>
    <t xml:space="preserve">Demontáž střešních makrolonových dílců vš. lišt </t>
  </si>
  <si>
    <t>952023814</t>
  </si>
  <si>
    <t>Poznámka k položce:_x000d_
Kompletní provedenívč. přesunu hmot a stavebních přípomocí.</t>
  </si>
  <si>
    <t>22,75*3,5</t>
  </si>
  <si>
    <t>7873-R100</t>
  </si>
  <si>
    <t xml:space="preserve">Zasklívání střešních konstrukcí, světlíků deskami dutinovými a komůrkovými  polykarbonátovým profilem komůrkovým do hliníkového U profilu s krycí a přítlačnou lištou, tl. 10 mm a veškerých systémových komponentů</t>
  </si>
  <si>
    <t>1701663086</t>
  </si>
  <si>
    <t>Poznámka k položce:_x000d_
- polykarbonátové desky_x000d_
- tloušťka desky 10mm_x000d_
- rozteč dutinek 10mm_x000d_
- barva čirá_x000d_
- plošné zatížení 750N/m2_x000d_
- teplotní rozsah -50 až + 135°C_x000d_
- vysoká rázová houževnatost_x000d_
- vysoká tuhost_x000d_
- trvalá ochrana proti degradujícímu vlivu působení UV záření_x000d_
- možnost ohýbání za studena (šíře upevnění 1050mm, oblouk r=2,5m)_x000d_
Kompletní provedenívč. přesunu hmot a stavebních přípomocí.</t>
  </si>
  <si>
    <t>VRN - Vedlejší rozpočtové náklady</t>
  </si>
  <si>
    <t>020001000</t>
  </si>
  <si>
    <t>Příprava staveniště</t>
  </si>
  <si>
    <t>Kč</t>
  </si>
  <si>
    <t>1024</t>
  </si>
  <si>
    <t>582537162</t>
  </si>
  <si>
    <t>030001000</t>
  </si>
  <si>
    <t>Zařízení staveniště</t>
  </si>
  <si>
    <t>-352751672</t>
  </si>
  <si>
    <t>Poznámka k položce:_x000d_
Náklady spojené s vybudováním, provozem a likvidací zařízení staveniště</t>
  </si>
  <si>
    <t>034002000</t>
  </si>
  <si>
    <t>Zabezpečení staveniště</t>
  </si>
  <si>
    <t>1109599475</t>
  </si>
  <si>
    <t>039002000</t>
  </si>
  <si>
    <t>Zrušení zařízení staveniště</t>
  </si>
  <si>
    <t>-1463694956</t>
  </si>
  <si>
    <t>043002000</t>
  </si>
  <si>
    <t>Zkoušky a ostatní měření</t>
  </si>
  <si>
    <t>-1728587289</t>
  </si>
  <si>
    <t>070001000</t>
  </si>
  <si>
    <t>Provozní vlivy</t>
  </si>
  <si>
    <t>136735749</t>
  </si>
  <si>
    <t>Poznámka k položce:_x000d_
Náklady na opatření proti poškození cizího majetku a vnitřních prostor stavby, součinnost s vlastníky stavbou dotčených prostor</t>
  </si>
  <si>
    <t>0900010</t>
  </si>
  <si>
    <t>Zdvihací a manipulační technika</t>
  </si>
  <si>
    <t>-1799660447</t>
  </si>
  <si>
    <t>090001000</t>
  </si>
  <si>
    <t>Ostatní náklady</t>
  </si>
  <si>
    <t>-150536350</t>
  </si>
  <si>
    <t>Poznámka k položce:_x000d_
zábor pozemku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</si>
</sst>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31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28052020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Výměna střešních oken speciální škola HK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objekt p.č. st. 1902/1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28. 5. 2020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KHK Pivovarské náměstí 1245/2 Hradec Králové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4.7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Odstranění vzniku vl...'!J30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'01 - Odstranění vzniku vl...'!P129</f>
        <v>0</v>
      </c>
      <c r="AV95" s="129">
        <f>'01 - Odstranění vzniku vl...'!J33</f>
        <v>0</v>
      </c>
      <c r="AW95" s="129">
        <f>'01 - Odstranění vzniku vl...'!J34</f>
        <v>0</v>
      </c>
      <c r="AX95" s="129">
        <f>'01 - Odstranění vzniku vl...'!J35</f>
        <v>0</v>
      </c>
      <c r="AY95" s="129">
        <f>'01 - Odstranění vzniku vl...'!J36</f>
        <v>0</v>
      </c>
      <c r="AZ95" s="129">
        <f>'01 - Odstranění vzniku vl...'!F33</f>
        <v>0</v>
      </c>
      <c r="BA95" s="129">
        <f>'01 - Odstranění vzniku vl...'!F34</f>
        <v>0</v>
      </c>
      <c r="BB95" s="129">
        <f>'01 - Odstranění vzniku vl...'!F35</f>
        <v>0</v>
      </c>
      <c r="BC95" s="129">
        <f>'01 - Odstranění vzniku vl...'!F36</f>
        <v>0</v>
      </c>
      <c r="BD95" s="131">
        <f>'01 - Odstranění vzniku vl...'!F37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24.7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Odstranění zatékání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'02 - Odstranění zatékání ...'!P124</f>
        <v>0</v>
      </c>
      <c r="AV96" s="129">
        <f>'02 - Odstranění zatékání ...'!J33</f>
        <v>0</v>
      </c>
      <c r="AW96" s="129">
        <f>'02 - Odstranění zatékání ...'!J34</f>
        <v>0</v>
      </c>
      <c r="AX96" s="129">
        <f>'02 - Odstranění zatékání ...'!J35</f>
        <v>0</v>
      </c>
      <c r="AY96" s="129">
        <f>'02 - Odstranění zatékání ...'!J36</f>
        <v>0</v>
      </c>
      <c r="AZ96" s="129">
        <f>'02 - Odstranění zatékání ...'!F33</f>
        <v>0</v>
      </c>
      <c r="BA96" s="129">
        <f>'02 - Odstranění zatékání ...'!F34</f>
        <v>0</v>
      </c>
      <c r="BB96" s="129">
        <f>'02 - Odstranění zatékání ...'!F35</f>
        <v>0</v>
      </c>
      <c r="BC96" s="129">
        <f>'02 - Odstranění zatékání ...'!F36</f>
        <v>0</v>
      </c>
      <c r="BD96" s="131">
        <f>'02 - Odstranění zatékání 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rozpočtové...'!J30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33">
        <v>0</v>
      </c>
      <c r="AT97" s="134">
        <f>ROUND(SUM(AV97:AW97),2)</f>
        <v>0</v>
      </c>
      <c r="AU97" s="135">
        <f>'VRN - Vedlejší rozpočtové...'!P117</f>
        <v>0</v>
      </c>
      <c r="AV97" s="134">
        <f>'VRN - Vedlejší rozpočtové...'!J33</f>
        <v>0</v>
      </c>
      <c r="AW97" s="134">
        <f>'VRN - Vedlejší rozpočtové...'!J34</f>
        <v>0</v>
      </c>
      <c r="AX97" s="134">
        <f>'VRN - Vedlejší rozpočtové...'!J35</f>
        <v>0</v>
      </c>
      <c r="AY97" s="134">
        <f>'VRN - Vedlejší rozpočtové...'!J36</f>
        <v>0</v>
      </c>
      <c r="AZ97" s="134">
        <f>'VRN - Vedlejší rozpočtové...'!F33</f>
        <v>0</v>
      </c>
      <c r="BA97" s="134">
        <f>'VRN - Vedlejší rozpočtové...'!F34</f>
        <v>0</v>
      </c>
      <c r="BB97" s="134">
        <f>'VRN - Vedlejší rozpočtové...'!F35</f>
        <v>0</v>
      </c>
      <c r="BC97" s="134">
        <f>'VRN - Vedlejší rozpočtové...'!F36</f>
        <v>0</v>
      </c>
      <c r="BD97" s="136">
        <f>'VRN - Vedlejší rozpočtové...'!F37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7FhrYpMxnqYKk8eV3emt+hfhHvNNic6zRaDkNKKcPIDIfVD4H5plcjqQ/gjCPxwYaysXodfWiyii1ow/K4OnJg==" hashValue="lEjh+FZkqpJXDfRkPghmnAW16JQzMvKAdZLjXN6dQ1TwCxqBublPhyu+ti5DQ/qhqcWCfAhdOkbLANKaCLrrj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Odstranění vzniku vl...'!C2" display="/"/>
    <hyperlink ref="A96" location="'02 - Odstranění zatékání 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93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Výměna střešních oken speciální škola HK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28. 5. 2020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27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ROUND((SUM(BE129:BE371)),  2)</f>
        <v>0</v>
      </c>
      <c r="G33" s="39"/>
      <c r="H33" s="39"/>
      <c r="I33" s="163">
        <v>0.20999999999999999</v>
      </c>
      <c r="J33" s="162">
        <f>ROUND(((SUM(BE129:BE371))*I33),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ROUND((SUM(BF129:BF371)),  2)</f>
        <v>0</v>
      </c>
      <c r="G34" s="39"/>
      <c r="H34" s="39"/>
      <c r="I34" s="163">
        <v>0.14999999999999999</v>
      </c>
      <c r="J34" s="162">
        <f>ROUND(((SUM(BF129:BF371))*I34),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ROUND((SUM(BG129:BG371)),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ROUND((SUM(BH129:BH371)),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ROUND((SUM(BI129:BI371)),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Výměna střešních oken speciální škola HK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Odstranění vzniku vlhkostních map u střešních oken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objekt p.č. st. 1902/1</v>
      </c>
      <c r="G89" s="41"/>
      <c r="H89" s="41"/>
      <c r="I89" s="148" t="s">
        <v>22</v>
      </c>
      <c r="J89" s="80" t="str">
        <f>IF(J12="","",J12)</f>
        <v>28. 5. 2020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KHK Pivovarské náměstí 1245/2 Hradec Králové</v>
      </c>
      <c r="G91" s="41"/>
      <c r="H91" s="41"/>
      <c r="I91" s="148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101</v>
      </c>
      <c r="E97" s="197"/>
      <c r="F97" s="197"/>
      <c r="G97" s="197"/>
      <c r="H97" s="197"/>
      <c r="I97" s="198"/>
      <c r="J97" s="199">
        <f>J130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102</v>
      </c>
      <c r="E98" s="204"/>
      <c r="F98" s="204"/>
      <c r="G98" s="204"/>
      <c r="H98" s="204"/>
      <c r="I98" s="205"/>
      <c r="J98" s="206">
        <f>J131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103</v>
      </c>
      <c r="E99" s="204"/>
      <c r="F99" s="204"/>
      <c r="G99" s="204"/>
      <c r="H99" s="204"/>
      <c r="I99" s="205"/>
      <c r="J99" s="206">
        <f>J154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104</v>
      </c>
      <c r="E100" s="204"/>
      <c r="F100" s="204"/>
      <c r="G100" s="204"/>
      <c r="H100" s="204"/>
      <c r="I100" s="205"/>
      <c r="J100" s="206">
        <f>J169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105</v>
      </c>
      <c r="E101" s="204"/>
      <c r="F101" s="204"/>
      <c r="G101" s="204"/>
      <c r="H101" s="204"/>
      <c r="I101" s="205"/>
      <c r="J101" s="206">
        <f>J175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4"/>
      <c r="C102" s="195"/>
      <c r="D102" s="196" t="s">
        <v>106</v>
      </c>
      <c r="E102" s="197"/>
      <c r="F102" s="197"/>
      <c r="G102" s="197"/>
      <c r="H102" s="197"/>
      <c r="I102" s="198"/>
      <c r="J102" s="199">
        <f>J178</f>
        <v>0</v>
      </c>
      <c r="K102" s="195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1"/>
      <c r="C103" s="202"/>
      <c r="D103" s="203" t="s">
        <v>107</v>
      </c>
      <c r="E103" s="204"/>
      <c r="F103" s="204"/>
      <c r="G103" s="204"/>
      <c r="H103" s="204"/>
      <c r="I103" s="205"/>
      <c r="J103" s="206">
        <f>J179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108</v>
      </c>
      <c r="E104" s="204"/>
      <c r="F104" s="204"/>
      <c r="G104" s="204"/>
      <c r="H104" s="204"/>
      <c r="I104" s="205"/>
      <c r="J104" s="206">
        <f>J262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109</v>
      </c>
      <c r="E105" s="204"/>
      <c r="F105" s="204"/>
      <c r="G105" s="204"/>
      <c r="H105" s="204"/>
      <c r="I105" s="205"/>
      <c r="J105" s="206">
        <f>J265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110</v>
      </c>
      <c r="E106" s="204"/>
      <c r="F106" s="204"/>
      <c r="G106" s="204"/>
      <c r="H106" s="204"/>
      <c r="I106" s="205"/>
      <c r="J106" s="206">
        <f>J320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111</v>
      </c>
      <c r="E107" s="204"/>
      <c r="F107" s="204"/>
      <c r="G107" s="204"/>
      <c r="H107" s="204"/>
      <c r="I107" s="205"/>
      <c r="J107" s="206">
        <f>J326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112</v>
      </c>
      <c r="E108" s="204"/>
      <c r="F108" s="204"/>
      <c r="G108" s="204"/>
      <c r="H108" s="204"/>
      <c r="I108" s="205"/>
      <c r="J108" s="206">
        <f>J342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113</v>
      </c>
      <c r="E109" s="204"/>
      <c r="F109" s="204"/>
      <c r="G109" s="204"/>
      <c r="H109" s="204"/>
      <c r="I109" s="205"/>
      <c r="J109" s="206">
        <f>J359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184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187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114</v>
      </c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8" t="str">
        <f>E7</f>
        <v>Výměna střešních oken speciální škola HK</v>
      </c>
      <c r="F119" s="33"/>
      <c r="G119" s="33"/>
      <c r="H119" s="33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94</v>
      </c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01 - Odstranění vzniku vlhkostních map u střešních oken</v>
      </c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objekt p.č. st. 1902/1</v>
      </c>
      <c r="G123" s="41"/>
      <c r="H123" s="41"/>
      <c r="I123" s="148" t="s">
        <v>22</v>
      </c>
      <c r="J123" s="80" t="str">
        <f>IF(J12="","",J12)</f>
        <v>28. 5. 2020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KHK Pivovarské náměstí 1245/2 Hradec Králové</v>
      </c>
      <c r="G125" s="41"/>
      <c r="H125" s="41"/>
      <c r="I125" s="148" t="s">
        <v>30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148" t="s">
        <v>33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8"/>
      <c r="B128" s="209"/>
      <c r="C128" s="210" t="s">
        <v>115</v>
      </c>
      <c r="D128" s="211" t="s">
        <v>61</v>
      </c>
      <c r="E128" s="211" t="s">
        <v>57</v>
      </c>
      <c r="F128" s="211" t="s">
        <v>58</v>
      </c>
      <c r="G128" s="211" t="s">
        <v>116</v>
      </c>
      <c r="H128" s="211" t="s">
        <v>117</v>
      </c>
      <c r="I128" s="212" t="s">
        <v>118</v>
      </c>
      <c r="J128" s="211" t="s">
        <v>98</v>
      </c>
      <c r="K128" s="213" t="s">
        <v>119</v>
      </c>
      <c r="L128" s="214"/>
      <c r="M128" s="101" t="s">
        <v>1</v>
      </c>
      <c r="N128" s="102" t="s">
        <v>40</v>
      </c>
      <c r="O128" s="102" t="s">
        <v>120</v>
      </c>
      <c r="P128" s="102" t="s">
        <v>121</v>
      </c>
      <c r="Q128" s="102" t="s">
        <v>122</v>
      </c>
      <c r="R128" s="102" t="s">
        <v>123</v>
      </c>
      <c r="S128" s="102" t="s">
        <v>124</v>
      </c>
      <c r="T128" s="103" t="s">
        <v>125</v>
      </c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</row>
    <row r="129" s="2" customFormat="1" ht="22.8" customHeight="1">
      <c r="A129" s="39"/>
      <c r="B129" s="40"/>
      <c r="C129" s="108" t="s">
        <v>126</v>
      </c>
      <c r="D129" s="41"/>
      <c r="E129" s="41"/>
      <c r="F129" s="41"/>
      <c r="G129" s="41"/>
      <c r="H129" s="41"/>
      <c r="I129" s="145"/>
      <c r="J129" s="215">
        <f>BK129</f>
        <v>0</v>
      </c>
      <c r="K129" s="41"/>
      <c r="L129" s="45"/>
      <c r="M129" s="104"/>
      <c r="N129" s="216"/>
      <c r="O129" s="105"/>
      <c r="P129" s="217">
        <f>P130+P178</f>
        <v>0</v>
      </c>
      <c r="Q129" s="105"/>
      <c r="R129" s="217">
        <f>R130+R178</f>
        <v>43.901544329999993</v>
      </c>
      <c r="S129" s="105"/>
      <c r="T129" s="218">
        <f>T130+T178</f>
        <v>33.384010369999999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100</v>
      </c>
      <c r="BK129" s="219">
        <f>BK130+BK178</f>
        <v>0</v>
      </c>
    </row>
    <row r="130" s="12" customFormat="1" ht="25.92" customHeight="1">
      <c r="A130" s="12"/>
      <c r="B130" s="220"/>
      <c r="C130" s="221"/>
      <c r="D130" s="222" t="s">
        <v>75</v>
      </c>
      <c r="E130" s="223" t="s">
        <v>127</v>
      </c>
      <c r="F130" s="223" t="s">
        <v>128</v>
      </c>
      <c r="G130" s="221"/>
      <c r="H130" s="221"/>
      <c r="I130" s="224"/>
      <c r="J130" s="225">
        <f>BK130</f>
        <v>0</v>
      </c>
      <c r="K130" s="221"/>
      <c r="L130" s="226"/>
      <c r="M130" s="227"/>
      <c r="N130" s="228"/>
      <c r="O130" s="228"/>
      <c r="P130" s="229">
        <f>P131+P154+P169+P175</f>
        <v>0</v>
      </c>
      <c r="Q130" s="228"/>
      <c r="R130" s="229">
        <f>R131+R154+R169+R175</f>
        <v>24.571673609999998</v>
      </c>
      <c r="S130" s="228"/>
      <c r="T130" s="230">
        <f>T131+T154+T169+T175</f>
        <v>21.757902000000001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84</v>
      </c>
      <c r="AT130" s="232" t="s">
        <v>75</v>
      </c>
      <c r="AU130" s="232" t="s">
        <v>76</v>
      </c>
      <c r="AY130" s="231" t="s">
        <v>129</v>
      </c>
      <c r="BK130" s="233">
        <f>BK131+BK154+BK169+BK175</f>
        <v>0</v>
      </c>
    </row>
    <row r="131" s="12" customFormat="1" ht="22.8" customHeight="1">
      <c r="A131" s="12"/>
      <c r="B131" s="220"/>
      <c r="C131" s="221"/>
      <c r="D131" s="222" t="s">
        <v>75</v>
      </c>
      <c r="E131" s="234" t="s">
        <v>130</v>
      </c>
      <c r="F131" s="234" t="s">
        <v>131</v>
      </c>
      <c r="G131" s="221"/>
      <c r="H131" s="221"/>
      <c r="I131" s="224"/>
      <c r="J131" s="235">
        <f>BK131</f>
        <v>0</v>
      </c>
      <c r="K131" s="221"/>
      <c r="L131" s="226"/>
      <c r="M131" s="227"/>
      <c r="N131" s="228"/>
      <c r="O131" s="228"/>
      <c r="P131" s="229">
        <f>SUM(P132:P153)</f>
        <v>0</v>
      </c>
      <c r="Q131" s="228"/>
      <c r="R131" s="229">
        <f>SUM(R132:R153)</f>
        <v>24.486585429999998</v>
      </c>
      <c r="S131" s="228"/>
      <c r="T131" s="230">
        <f>SUM(T132:T153)</f>
        <v>17.017602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1" t="s">
        <v>84</v>
      </c>
      <c r="AT131" s="232" t="s">
        <v>75</v>
      </c>
      <c r="AU131" s="232" t="s">
        <v>84</v>
      </c>
      <c r="AY131" s="231" t="s">
        <v>129</v>
      </c>
      <c r="BK131" s="233">
        <f>SUM(BK132:BK153)</f>
        <v>0</v>
      </c>
    </row>
    <row r="132" s="2" customFormat="1" ht="21.75" customHeight="1">
      <c r="A132" s="39"/>
      <c r="B132" s="40"/>
      <c r="C132" s="236" t="s">
        <v>84</v>
      </c>
      <c r="D132" s="236" t="s">
        <v>132</v>
      </c>
      <c r="E132" s="237" t="s">
        <v>133</v>
      </c>
      <c r="F132" s="238" t="s">
        <v>134</v>
      </c>
      <c r="G132" s="239" t="s">
        <v>135</v>
      </c>
      <c r="H132" s="240">
        <v>118.508</v>
      </c>
      <c r="I132" s="241"/>
      <c r="J132" s="242">
        <f>ROUND(I132*H132,2)</f>
        <v>0</v>
      </c>
      <c r="K132" s="238" t="s">
        <v>136</v>
      </c>
      <c r="L132" s="45"/>
      <c r="M132" s="243" t="s">
        <v>1</v>
      </c>
      <c r="N132" s="244" t="s">
        <v>41</v>
      </c>
      <c r="O132" s="92"/>
      <c r="P132" s="245">
        <f>O132*H132</f>
        <v>0</v>
      </c>
      <c r="Q132" s="245">
        <v>0.0073499999999999998</v>
      </c>
      <c r="R132" s="245">
        <f>Q132*H132</f>
        <v>0.87103379999999997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137</v>
      </c>
      <c r="AT132" s="247" t="s">
        <v>132</v>
      </c>
      <c r="AU132" s="247" t="s">
        <v>86</v>
      </c>
      <c r="AY132" s="18" t="s">
        <v>129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84</v>
      </c>
      <c r="BK132" s="248">
        <f>ROUND(I132*H132,2)</f>
        <v>0</v>
      </c>
      <c r="BL132" s="18" t="s">
        <v>137</v>
      </c>
      <c r="BM132" s="247" t="s">
        <v>138</v>
      </c>
    </row>
    <row r="133" s="13" customFormat="1">
      <c r="A133" s="13"/>
      <c r="B133" s="249"/>
      <c r="C133" s="250"/>
      <c r="D133" s="251" t="s">
        <v>139</v>
      </c>
      <c r="E133" s="252" t="s">
        <v>1</v>
      </c>
      <c r="F133" s="253" t="s">
        <v>140</v>
      </c>
      <c r="G133" s="250"/>
      <c r="H133" s="254">
        <v>118.508</v>
      </c>
      <c r="I133" s="255"/>
      <c r="J133" s="250"/>
      <c r="K133" s="250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139</v>
      </c>
      <c r="AU133" s="260" t="s">
        <v>86</v>
      </c>
      <c r="AV133" s="13" t="s">
        <v>86</v>
      </c>
      <c r="AW133" s="13" t="s">
        <v>32</v>
      </c>
      <c r="AX133" s="13" t="s">
        <v>76</v>
      </c>
      <c r="AY133" s="260" t="s">
        <v>129</v>
      </c>
    </row>
    <row r="134" s="14" customFormat="1">
      <c r="A134" s="14"/>
      <c r="B134" s="261"/>
      <c r="C134" s="262"/>
      <c r="D134" s="251" t="s">
        <v>139</v>
      </c>
      <c r="E134" s="263" t="s">
        <v>1</v>
      </c>
      <c r="F134" s="264" t="s">
        <v>141</v>
      </c>
      <c r="G134" s="262"/>
      <c r="H134" s="265">
        <v>118.508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1" t="s">
        <v>139</v>
      </c>
      <c r="AU134" s="271" t="s">
        <v>86</v>
      </c>
      <c r="AV134" s="14" t="s">
        <v>137</v>
      </c>
      <c r="AW134" s="14" t="s">
        <v>32</v>
      </c>
      <c r="AX134" s="14" t="s">
        <v>84</v>
      </c>
      <c r="AY134" s="271" t="s">
        <v>129</v>
      </c>
    </row>
    <row r="135" s="2" customFormat="1" ht="21.75" customHeight="1">
      <c r="A135" s="39"/>
      <c r="B135" s="40"/>
      <c r="C135" s="236" t="s">
        <v>86</v>
      </c>
      <c r="D135" s="236" t="s">
        <v>132</v>
      </c>
      <c r="E135" s="237" t="s">
        <v>142</v>
      </c>
      <c r="F135" s="238" t="s">
        <v>143</v>
      </c>
      <c r="G135" s="239" t="s">
        <v>135</v>
      </c>
      <c r="H135" s="240">
        <v>118.508</v>
      </c>
      <c r="I135" s="241"/>
      <c r="J135" s="242">
        <f>ROUND(I135*H135,2)</f>
        <v>0</v>
      </c>
      <c r="K135" s="238" t="s">
        <v>136</v>
      </c>
      <c r="L135" s="45"/>
      <c r="M135" s="243" t="s">
        <v>1</v>
      </c>
      <c r="N135" s="244" t="s">
        <v>41</v>
      </c>
      <c r="O135" s="92"/>
      <c r="P135" s="245">
        <f>O135*H135</f>
        <v>0</v>
      </c>
      <c r="Q135" s="245">
        <v>0.0043800000000000002</v>
      </c>
      <c r="R135" s="245">
        <f>Q135*H135</f>
        <v>0.51906503999999998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137</v>
      </c>
      <c r="AT135" s="247" t="s">
        <v>132</v>
      </c>
      <c r="AU135" s="247" t="s">
        <v>86</v>
      </c>
      <c r="AY135" s="18" t="s">
        <v>129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84</v>
      </c>
      <c r="BK135" s="248">
        <f>ROUND(I135*H135,2)</f>
        <v>0</v>
      </c>
      <c r="BL135" s="18" t="s">
        <v>137</v>
      </c>
      <c r="BM135" s="247" t="s">
        <v>144</v>
      </c>
    </row>
    <row r="136" s="13" customFormat="1">
      <c r="A136" s="13"/>
      <c r="B136" s="249"/>
      <c r="C136" s="250"/>
      <c r="D136" s="251" t="s">
        <v>139</v>
      </c>
      <c r="E136" s="252" t="s">
        <v>1</v>
      </c>
      <c r="F136" s="253" t="s">
        <v>140</v>
      </c>
      <c r="G136" s="250"/>
      <c r="H136" s="254">
        <v>118.508</v>
      </c>
      <c r="I136" s="255"/>
      <c r="J136" s="250"/>
      <c r="K136" s="250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139</v>
      </c>
      <c r="AU136" s="260" t="s">
        <v>86</v>
      </c>
      <c r="AV136" s="13" t="s">
        <v>86</v>
      </c>
      <c r="AW136" s="13" t="s">
        <v>32</v>
      </c>
      <c r="AX136" s="13" t="s">
        <v>76</v>
      </c>
      <c r="AY136" s="260" t="s">
        <v>129</v>
      </c>
    </row>
    <row r="137" s="14" customFormat="1">
      <c r="A137" s="14"/>
      <c r="B137" s="261"/>
      <c r="C137" s="262"/>
      <c r="D137" s="251" t="s">
        <v>139</v>
      </c>
      <c r="E137" s="263" t="s">
        <v>1</v>
      </c>
      <c r="F137" s="264" t="s">
        <v>141</v>
      </c>
      <c r="G137" s="262"/>
      <c r="H137" s="265">
        <v>118.508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139</v>
      </c>
      <c r="AU137" s="271" t="s">
        <v>86</v>
      </c>
      <c r="AV137" s="14" t="s">
        <v>137</v>
      </c>
      <c r="AW137" s="14" t="s">
        <v>32</v>
      </c>
      <c r="AX137" s="14" t="s">
        <v>84</v>
      </c>
      <c r="AY137" s="271" t="s">
        <v>129</v>
      </c>
    </row>
    <row r="138" s="2" customFormat="1" ht="21.75" customHeight="1">
      <c r="A138" s="39"/>
      <c r="B138" s="40"/>
      <c r="C138" s="236" t="s">
        <v>145</v>
      </c>
      <c r="D138" s="236" t="s">
        <v>132</v>
      </c>
      <c r="E138" s="237" t="s">
        <v>146</v>
      </c>
      <c r="F138" s="238" t="s">
        <v>147</v>
      </c>
      <c r="G138" s="239" t="s">
        <v>135</v>
      </c>
      <c r="H138" s="240">
        <v>237.01499999999999</v>
      </c>
      <c r="I138" s="241"/>
      <c r="J138" s="242">
        <f>ROUND(I138*H138,2)</f>
        <v>0</v>
      </c>
      <c r="K138" s="238" t="s">
        <v>136</v>
      </c>
      <c r="L138" s="45"/>
      <c r="M138" s="243" t="s">
        <v>1</v>
      </c>
      <c r="N138" s="244" t="s">
        <v>41</v>
      </c>
      <c r="O138" s="92"/>
      <c r="P138" s="245">
        <f>O138*H138</f>
        <v>0</v>
      </c>
      <c r="Q138" s="245">
        <v>0.028400000000000002</v>
      </c>
      <c r="R138" s="245">
        <f>Q138*H138</f>
        <v>6.7312260000000004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137</v>
      </c>
      <c r="AT138" s="247" t="s">
        <v>132</v>
      </c>
      <c r="AU138" s="247" t="s">
        <v>86</v>
      </c>
      <c r="AY138" s="18" t="s">
        <v>129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84</v>
      </c>
      <c r="BK138" s="248">
        <f>ROUND(I138*H138,2)</f>
        <v>0</v>
      </c>
      <c r="BL138" s="18" t="s">
        <v>137</v>
      </c>
      <c r="BM138" s="247" t="s">
        <v>148</v>
      </c>
    </row>
    <row r="139" s="2" customFormat="1" ht="16.5" customHeight="1">
      <c r="A139" s="39"/>
      <c r="B139" s="40"/>
      <c r="C139" s="236" t="s">
        <v>137</v>
      </c>
      <c r="D139" s="236" t="s">
        <v>132</v>
      </c>
      <c r="E139" s="237" t="s">
        <v>149</v>
      </c>
      <c r="F139" s="238" t="s">
        <v>150</v>
      </c>
      <c r="G139" s="239" t="s">
        <v>135</v>
      </c>
      <c r="H139" s="240">
        <v>405.18099999999998</v>
      </c>
      <c r="I139" s="241"/>
      <c r="J139" s="242">
        <f>ROUND(I139*H139,2)</f>
        <v>0</v>
      </c>
      <c r="K139" s="238" t="s">
        <v>136</v>
      </c>
      <c r="L139" s="45"/>
      <c r="M139" s="243" t="s">
        <v>1</v>
      </c>
      <c r="N139" s="244" t="s">
        <v>41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137</v>
      </c>
      <c r="AT139" s="247" t="s">
        <v>132</v>
      </c>
      <c r="AU139" s="247" t="s">
        <v>86</v>
      </c>
      <c r="AY139" s="18" t="s">
        <v>129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84</v>
      </c>
      <c r="BK139" s="248">
        <f>ROUND(I139*H139,2)</f>
        <v>0</v>
      </c>
      <c r="BL139" s="18" t="s">
        <v>137</v>
      </c>
      <c r="BM139" s="247" t="s">
        <v>151</v>
      </c>
    </row>
    <row r="140" s="13" customFormat="1">
      <c r="A140" s="13"/>
      <c r="B140" s="249"/>
      <c r="C140" s="250"/>
      <c r="D140" s="251" t="s">
        <v>139</v>
      </c>
      <c r="E140" s="252" t="s">
        <v>1</v>
      </c>
      <c r="F140" s="253" t="s">
        <v>152</v>
      </c>
      <c r="G140" s="250"/>
      <c r="H140" s="254">
        <v>405.18099999999998</v>
      </c>
      <c r="I140" s="255"/>
      <c r="J140" s="250"/>
      <c r="K140" s="250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139</v>
      </c>
      <c r="AU140" s="260" t="s">
        <v>86</v>
      </c>
      <c r="AV140" s="13" t="s">
        <v>86</v>
      </c>
      <c r="AW140" s="13" t="s">
        <v>32</v>
      </c>
      <c r="AX140" s="13" t="s">
        <v>76</v>
      </c>
      <c r="AY140" s="260" t="s">
        <v>129</v>
      </c>
    </row>
    <row r="141" s="14" customFormat="1">
      <c r="A141" s="14"/>
      <c r="B141" s="261"/>
      <c r="C141" s="262"/>
      <c r="D141" s="251" t="s">
        <v>139</v>
      </c>
      <c r="E141" s="263" t="s">
        <v>1</v>
      </c>
      <c r="F141" s="264" t="s">
        <v>141</v>
      </c>
      <c r="G141" s="262"/>
      <c r="H141" s="265">
        <v>405.18099999999998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139</v>
      </c>
      <c r="AU141" s="271" t="s">
        <v>86</v>
      </c>
      <c r="AV141" s="14" t="s">
        <v>137</v>
      </c>
      <c r="AW141" s="14" t="s">
        <v>32</v>
      </c>
      <c r="AX141" s="14" t="s">
        <v>84</v>
      </c>
      <c r="AY141" s="271" t="s">
        <v>129</v>
      </c>
    </row>
    <row r="142" s="2" customFormat="1" ht="21.75" customHeight="1">
      <c r="A142" s="39"/>
      <c r="B142" s="40"/>
      <c r="C142" s="236" t="s">
        <v>153</v>
      </c>
      <c r="D142" s="236" t="s">
        <v>132</v>
      </c>
      <c r="E142" s="237" t="s">
        <v>154</v>
      </c>
      <c r="F142" s="238" t="s">
        <v>155</v>
      </c>
      <c r="G142" s="239" t="s">
        <v>135</v>
      </c>
      <c r="H142" s="240">
        <v>534</v>
      </c>
      <c r="I142" s="241"/>
      <c r="J142" s="242">
        <f>ROUND(I142*H142,2)</f>
        <v>0</v>
      </c>
      <c r="K142" s="238" t="s">
        <v>136</v>
      </c>
      <c r="L142" s="45"/>
      <c r="M142" s="243" t="s">
        <v>1</v>
      </c>
      <c r="N142" s="244" t="s">
        <v>41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137</v>
      </c>
      <c r="AT142" s="247" t="s">
        <v>132</v>
      </c>
      <c r="AU142" s="247" t="s">
        <v>86</v>
      </c>
      <c r="AY142" s="18" t="s">
        <v>129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84</v>
      </c>
      <c r="BK142" s="248">
        <f>ROUND(I142*H142,2)</f>
        <v>0</v>
      </c>
      <c r="BL142" s="18" t="s">
        <v>137</v>
      </c>
      <c r="BM142" s="247" t="s">
        <v>156</v>
      </c>
    </row>
    <row r="143" s="13" customFormat="1">
      <c r="A143" s="13"/>
      <c r="B143" s="249"/>
      <c r="C143" s="250"/>
      <c r="D143" s="251" t="s">
        <v>139</v>
      </c>
      <c r="E143" s="252" t="s">
        <v>1</v>
      </c>
      <c r="F143" s="253" t="s">
        <v>157</v>
      </c>
      <c r="G143" s="250"/>
      <c r="H143" s="254">
        <v>534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139</v>
      </c>
      <c r="AU143" s="260" t="s">
        <v>86</v>
      </c>
      <c r="AV143" s="13" t="s">
        <v>86</v>
      </c>
      <c r="AW143" s="13" t="s">
        <v>32</v>
      </c>
      <c r="AX143" s="13" t="s">
        <v>76</v>
      </c>
      <c r="AY143" s="260" t="s">
        <v>129</v>
      </c>
    </row>
    <row r="144" s="14" customFormat="1">
      <c r="A144" s="14"/>
      <c r="B144" s="261"/>
      <c r="C144" s="262"/>
      <c r="D144" s="251" t="s">
        <v>139</v>
      </c>
      <c r="E144" s="263" t="s">
        <v>1</v>
      </c>
      <c r="F144" s="264" t="s">
        <v>141</v>
      </c>
      <c r="G144" s="262"/>
      <c r="H144" s="265">
        <v>534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139</v>
      </c>
      <c r="AU144" s="271" t="s">
        <v>86</v>
      </c>
      <c r="AV144" s="14" t="s">
        <v>137</v>
      </c>
      <c r="AW144" s="14" t="s">
        <v>32</v>
      </c>
      <c r="AX144" s="14" t="s">
        <v>84</v>
      </c>
      <c r="AY144" s="271" t="s">
        <v>129</v>
      </c>
    </row>
    <row r="145" s="2" customFormat="1" ht="16.5" customHeight="1">
      <c r="A145" s="39"/>
      <c r="B145" s="40"/>
      <c r="C145" s="236" t="s">
        <v>130</v>
      </c>
      <c r="D145" s="236" t="s">
        <v>132</v>
      </c>
      <c r="E145" s="237" t="s">
        <v>158</v>
      </c>
      <c r="F145" s="238" t="s">
        <v>159</v>
      </c>
      <c r="G145" s="239" t="s">
        <v>135</v>
      </c>
      <c r="H145" s="240">
        <v>405.18099999999998</v>
      </c>
      <c r="I145" s="241"/>
      <c r="J145" s="242">
        <f>ROUND(I145*H145,2)</f>
        <v>0</v>
      </c>
      <c r="K145" s="238" t="s">
        <v>136</v>
      </c>
      <c r="L145" s="45"/>
      <c r="M145" s="243" t="s">
        <v>1</v>
      </c>
      <c r="N145" s="244" t="s">
        <v>41</v>
      </c>
      <c r="O145" s="92"/>
      <c r="P145" s="245">
        <f>O145*H145</f>
        <v>0</v>
      </c>
      <c r="Q145" s="245">
        <v>0.040169999999999997</v>
      </c>
      <c r="R145" s="245">
        <f>Q145*H145</f>
        <v>16.276120769999999</v>
      </c>
      <c r="S145" s="245">
        <v>0.040000000000000001</v>
      </c>
      <c r="T145" s="246">
        <f>S145*H145</f>
        <v>16.207239999999999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137</v>
      </c>
      <c r="AT145" s="247" t="s">
        <v>132</v>
      </c>
      <c r="AU145" s="247" t="s">
        <v>86</v>
      </c>
      <c r="AY145" s="18" t="s">
        <v>129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84</v>
      </c>
      <c r="BK145" s="248">
        <f>ROUND(I145*H145,2)</f>
        <v>0</v>
      </c>
      <c r="BL145" s="18" t="s">
        <v>137</v>
      </c>
      <c r="BM145" s="247" t="s">
        <v>160</v>
      </c>
    </row>
    <row r="146" s="13" customFormat="1">
      <c r="A146" s="13"/>
      <c r="B146" s="249"/>
      <c r="C146" s="250"/>
      <c r="D146" s="251" t="s">
        <v>139</v>
      </c>
      <c r="E146" s="252" t="s">
        <v>1</v>
      </c>
      <c r="F146" s="253" t="s">
        <v>161</v>
      </c>
      <c r="G146" s="250"/>
      <c r="H146" s="254">
        <v>88.560000000000002</v>
      </c>
      <c r="I146" s="255"/>
      <c r="J146" s="250"/>
      <c r="K146" s="250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139</v>
      </c>
      <c r="AU146" s="260" t="s">
        <v>86</v>
      </c>
      <c r="AV146" s="13" t="s">
        <v>86</v>
      </c>
      <c r="AW146" s="13" t="s">
        <v>32</v>
      </c>
      <c r="AX146" s="13" t="s">
        <v>76</v>
      </c>
      <c r="AY146" s="260" t="s">
        <v>129</v>
      </c>
    </row>
    <row r="147" s="13" customFormat="1">
      <c r="A147" s="13"/>
      <c r="B147" s="249"/>
      <c r="C147" s="250"/>
      <c r="D147" s="251" t="s">
        <v>139</v>
      </c>
      <c r="E147" s="252" t="s">
        <v>1</v>
      </c>
      <c r="F147" s="253" t="s">
        <v>162</v>
      </c>
      <c r="G147" s="250"/>
      <c r="H147" s="254">
        <v>42.195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139</v>
      </c>
      <c r="AU147" s="260" t="s">
        <v>86</v>
      </c>
      <c r="AV147" s="13" t="s">
        <v>86</v>
      </c>
      <c r="AW147" s="13" t="s">
        <v>32</v>
      </c>
      <c r="AX147" s="13" t="s">
        <v>76</v>
      </c>
      <c r="AY147" s="260" t="s">
        <v>129</v>
      </c>
    </row>
    <row r="148" s="15" customFormat="1">
      <c r="A148" s="15"/>
      <c r="B148" s="272"/>
      <c r="C148" s="273"/>
      <c r="D148" s="251" t="s">
        <v>139</v>
      </c>
      <c r="E148" s="274" t="s">
        <v>1</v>
      </c>
      <c r="F148" s="275" t="s">
        <v>163</v>
      </c>
      <c r="G148" s="273"/>
      <c r="H148" s="276">
        <v>130.755</v>
      </c>
      <c r="I148" s="277"/>
      <c r="J148" s="273"/>
      <c r="K148" s="273"/>
      <c r="L148" s="278"/>
      <c r="M148" s="279"/>
      <c r="N148" s="280"/>
      <c r="O148" s="280"/>
      <c r="P148" s="280"/>
      <c r="Q148" s="280"/>
      <c r="R148" s="280"/>
      <c r="S148" s="280"/>
      <c r="T148" s="28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2" t="s">
        <v>139</v>
      </c>
      <c r="AU148" s="282" t="s">
        <v>86</v>
      </c>
      <c r="AV148" s="15" t="s">
        <v>145</v>
      </c>
      <c r="AW148" s="15" t="s">
        <v>32</v>
      </c>
      <c r="AX148" s="15" t="s">
        <v>76</v>
      </c>
      <c r="AY148" s="282" t="s">
        <v>129</v>
      </c>
    </row>
    <row r="149" s="13" customFormat="1">
      <c r="A149" s="13"/>
      <c r="B149" s="249"/>
      <c r="C149" s="250"/>
      <c r="D149" s="251" t="s">
        <v>139</v>
      </c>
      <c r="E149" s="252" t="s">
        <v>1</v>
      </c>
      <c r="F149" s="253" t="s">
        <v>164</v>
      </c>
      <c r="G149" s="250"/>
      <c r="H149" s="254">
        <v>227.13800000000001</v>
      </c>
      <c r="I149" s="255"/>
      <c r="J149" s="250"/>
      <c r="K149" s="250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139</v>
      </c>
      <c r="AU149" s="260" t="s">
        <v>86</v>
      </c>
      <c r="AV149" s="13" t="s">
        <v>86</v>
      </c>
      <c r="AW149" s="13" t="s">
        <v>32</v>
      </c>
      <c r="AX149" s="13" t="s">
        <v>76</v>
      </c>
      <c r="AY149" s="260" t="s">
        <v>129</v>
      </c>
    </row>
    <row r="150" s="13" customFormat="1">
      <c r="A150" s="13"/>
      <c r="B150" s="249"/>
      <c r="C150" s="250"/>
      <c r="D150" s="251" t="s">
        <v>139</v>
      </c>
      <c r="E150" s="252" t="s">
        <v>1</v>
      </c>
      <c r="F150" s="253" t="s">
        <v>165</v>
      </c>
      <c r="G150" s="250"/>
      <c r="H150" s="254">
        <v>47.287999999999997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139</v>
      </c>
      <c r="AU150" s="260" t="s">
        <v>86</v>
      </c>
      <c r="AV150" s="13" t="s">
        <v>86</v>
      </c>
      <c r="AW150" s="13" t="s">
        <v>32</v>
      </c>
      <c r="AX150" s="13" t="s">
        <v>76</v>
      </c>
      <c r="AY150" s="260" t="s">
        <v>129</v>
      </c>
    </row>
    <row r="151" s="15" customFormat="1">
      <c r="A151" s="15"/>
      <c r="B151" s="272"/>
      <c r="C151" s="273"/>
      <c r="D151" s="251" t="s">
        <v>139</v>
      </c>
      <c r="E151" s="274" t="s">
        <v>1</v>
      </c>
      <c r="F151" s="275" t="s">
        <v>163</v>
      </c>
      <c r="G151" s="273"/>
      <c r="H151" s="276">
        <v>274.42599999999999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2" t="s">
        <v>139</v>
      </c>
      <c r="AU151" s="282" t="s">
        <v>86</v>
      </c>
      <c r="AV151" s="15" t="s">
        <v>145</v>
      </c>
      <c r="AW151" s="15" t="s">
        <v>32</v>
      </c>
      <c r="AX151" s="15" t="s">
        <v>76</v>
      </c>
      <c r="AY151" s="282" t="s">
        <v>129</v>
      </c>
    </row>
    <row r="152" s="14" customFormat="1">
      <c r="A152" s="14"/>
      <c r="B152" s="261"/>
      <c r="C152" s="262"/>
      <c r="D152" s="251" t="s">
        <v>139</v>
      </c>
      <c r="E152" s="263" t="s">
        <v>1</v>
      </c>
      <c r="F152" s="264" t="s">
        <v>141</v>
      </c>
      <c r="G152" s="262"/>
      <c r="H152" s="265">
        <v>405.18099999999998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1" t="s">
        <v>139</v>
      </c>
      <c r="AU152" s="271" t="s">
        <v>86</v>
      </c>
      <c r="AV152" s="14" t="s">
        <v>137</v>
      </c>
      <c r="AW152" s="14" t="s">
        <v>32</v>
      </c>
      <c r="AX152" s="14" t="s">
        <v>84</v>
      </c>
      <c r="AY152" s="271" t="s">
        <v>129</v>
      </c>
    </row>
    <row r="153" s="2" customFormat="1" ht="21.75" customHeight="1">
      <c r="A153" s="39"/>
      <c r="B153" s="40"/>
      <c r="C153" s="236" t="s">
        <v>166</v>
      </c>
      <c r="D153" s="236" t="s">
        <v>132</v>
      </c>
      <c r="E153" s="237" t="s">
        <v>167</v>
      </c>
      <c r="F153" s="238" t="s">
        <v>168</v>
      </c>
      <c r="G153" s="239" t="s">
        <v>135</v>
      </c>
      <c r="H153" s="240">
        <v>405.18099999999998</v>
      </c>
      <c r="I153" s="241"/>
      <c r="J153" s="242">
        <f>ROUND(I153*H153,2)</f>
        <v>0</v>
      </c>
      <c r="K153" s="238" t="s">
        <v>136</v>
      </c>
      <c r="L153" s="45"/>
      <c r="M153" s="243" t="s">
        <v>1</v>
      </c>
      <c r="N153" s="244" t="s">
        <v>41</v>
      </c>
      <c r="O153" s="92"/>
      <c r="P153" s="245">
        <f>O153*H153</f>
        <v>0</v>
      </c>
      <c r="Q153" s="245">
        <v>0.00022000000000000001</v>
      </c>
      <c r="R153" s="245">
        <f>Q153*H153</f>
        <v>0.089139819999999995</v>
      </c>
      <c r="S153" s="245">
        <v>0.002</v>
      </c>
      <c r="T153" s="246">
        <f>S153*H153</f>
        <v>0.81036200000000003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137</v>
      </c>
      <c r="AT153" s="247" t="s">
        <v>132</v>
      </c>
      <c r="AU153" s="247" t="s">
        <v>86</v>
      </c>
      <c r="AY153" s="18" t="s">
        <v>129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84</v>
      </c>
      <c r="BK153" s="248">
        <f>ROUND(I153*H153,2)</f>
        <v>0</v>
      </c>
      <c r="BL153" s="18" t="s">
        <v>137</v>
      </c>
      <c r="BM153" s="247" t="s">
        <v>169</v>
      </c>
    </row>
    <row r="154" s="12" customFormat="1" ht="22.8" customHeight="1">
      <c r="A154" s="12"/>
      <c r="B154" s="220"/>
      <c r="C154" s="221"/>
      <c r="D154" s="222" t="s">
        <v>75</v>
      </c>
      <c r="E154" s="234" t="s">
        <v>170</v>
      </c>
      <c r="F154" s="234" t="s">
        <v>171</v>
      </c>
      <c r="G154" s="221"/>
      <c r="H154" s="221"/>
      <c r="I154" s="224"/>
      <c r="J154" s="235">
        <f>BK154</f>
        <v>0</v>
      </c>
      <c r="K154" s="221"/>
      <c r="L154" s="226"/>
      <c r="M154" s="227"/>
      <c r="N154" s="228"/>
      <c r="O154" s="228"/>
      <c r="P154" s="229">
        <f>SUM(P155:P168)</f>
        <v>0</v>
      </c>
      <c r="Q154" s="228"/>
      <c r="R154" s="229">
        <f>SUM(R155:R168)</f>
        <v>0.085088179999999999</v>
      </c>
      <c r="S154" s="228"/>
      <c r="T154" s="230">
        <f>SUM(T155:T168)</f>
        <v>4.7402999999999995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1" t="s">
        <v>84</v>
      </c>
      <c r="AT154" s="232" t="s">
        <v>75</v>
      </c>
      <c r="AU154" s="232" t="s">
        <v>84</v>
      </c>
      <c r="AY154" s="231" t="s">
        <v>129</v>
      </c>
      <c r="BK154" s="233">
        <f>SUM(BK155:BK168)</f>
        <v>0</v>
      </c>
    </row>
    <row r="155" s="2" customFormat="1" ht="21.75" customHeight="1">
      <c r="A155" s="39"/>
      <c r="B155" s="40"/>
      <c r="C155" s="236" t="s">
        <v>172</v>
      </c>
      <c r="D155" s="236" t="s">
        <v>132</v>
      </c>
      <c r="E155" s="237" t="s">
        <v>173</v>
      </c>
      <c r="F155" s="238" t="s">
        <v>174</v>
      </c>
      <c r="G155" s="239" t="s">
        <v>175</v>
      </c>
      <c r="H155" s="240">
        <v>3</v>
      </c>
      <c r="I155" s="241"/>
      <c r="J155" s="242">
        <f>ROUND(I155*H155,2)</f>
        <v>0</v>
      </c>
      <c r="K155" s="238" t="s">
        <v>136</v>
      </c>
      <c r="L155" s="45"/>
      <c r="M155" s="243" t="s">
        <v>1</v>
      </c>
      <c r="N155" s="244" t="s">
        <v>41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137</v>
      </c>
      <c r="AT155" s="247" t="s">
        <v>132</v>
      </c>
      <c r="AU155" s="247" t="s">
        <v>86</v>
      </c>
      <c r="AY155" s="18" t="s">
        <v>129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84</v>
      </c>
      <c r="BK155" s="248">
        <f>ROUND(I155*H155,2)</f>
        <v>0</v>
      </c>
      <c r="BL155" s="18" t="s">
        <v>137</v>
      </c>
      <c r="BM155" s="247" t="s">
        <v>176</v>
      </c>
    </row>
    <row r="156" s="2" customFormat="1" ht="21.75" customHeight="1">
      <c r="A156" s="39"/>
      <c r="B156" s="40"/>
      <c r="C156" s="236" t="s">
        <v>170</v>
      </c>
      <c r="D156" s="236" t="s">
        <v>132</v>
      </c>
      <c r="E156" s="237" t="s">
        <v>177</v>
      </c>
      <c r="F156" s="238" t="s">
        <v>178</v>
      </c>
      <c r="G156" s="239" t="s">
        <v>179</v>
      </c>
      <c r="H156" s="240">
        <v>16</v>
      </c>
      <c r="I156" s="241"/>
      <c r="J156" s="242">
        <f>ROUND(I156*H156,2)</f>
        <v>0</v>
      </c>
      <c r="K156" s="238" t="s">
        <v>136</v>
      </c>
      <c r="L156" s="45"/>
      <c r="M156" s="243" t="s">
        <v>1</v>
      </c>
      <c r="N156" s="244" t="s">
        <v>41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137</v>
      </c>
      <c r="AT156" s="247" t="s">
        <v>132</v>
      </c>
      <c r="AU156" s="247" t="s">
        <v>86</v>
      </c>
      <c r="AY156" s="18" t="s">
        <v>129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84</v>
      </c>
      <c r="BK156" s="248">
        <f>ROUND(I156*H156,2)</f>
        <v>0</v>
      </c>
      <c r="BL156" s="18" t="s">
        <v>137</v>
      </c>
      <c r="BM156" s="247" t="s">
        <v>180</v>
      </c>
    </row>
    <row r="157" s="2" customFormat="1" ht="21.75" customHeight="1">
      <c r="A157" s="39"/>
      <c r="B157" s="40"/>
      <c r="C157" s="236" t="s">
        <v>181</v>
      </c>
      <c r="D157" s="236" t="s">
        <v>132</v>
      </c>
      <c r="E157" s="237" t="s">
        <v>182</v>
      </c>
      <c r="F157" s="238" t="s">
        <v>183</v>
      </c>
      <c r="G157" s="239" t="s">
        <v>135</v>
      </c>
      <c r="H157" s="240">
        <v>202.59100000000001</v>
      </c>
      <c r="I157" s="241"/>
      <c r="J157" s="242">
        <f>ROUND(I157*H157,2)</f>
        <v>0</v>
      </c>
      <c r="K157" s="238" t="s">
        <v>136</v>
      </c>
      <c r="L157" s="45"/>
      <c r="M157" s="243" t="s">
        <v>1</v>
      </c>
      <c r="N157" s="244" t="s">
        <v>41</v>
      </c>
      <c r="O157" s="92"/>
      <c r="P157" s="245">
        <f>O157*H157</f>
        <v>0</v>
      </c>
      <c r="Q157" s="245">
        <v>0.00012999999999999999</v>
      </c>
      <c r="R157" s="245">
        <f>Q157*H157</f>
        <v>0.026336829999999999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137</v>
      </c>
      <c r="AT157" s="247" t="s">
        <v>132</v>
      </c>
      <c r="AU157" s="247" t="s">
        <v>86</v>
      </c>
      <c r="AY157" s="18" t="s">
        <v>129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84</v>
      </c>
      <c r="BK157" s="248">
        <f>ROUND(I157*H157,2)</f>
        <v>0</v>
      </c>
      <c r="BL157" s="18" t="s">
        <v>137</v>
      </c>
      <c r="BM157" s="247" t="s">
        <v>184</v>
      </c>
    </row>
    <row r="158" s="13" customFormat="1">
      <c r="A158" s="13"/>
      <c r="B158" s="249"/>
      <c r="C158" s="250"/>
      <c r="D158" s="251" t="s">
        <v>139</v>
      </c>
      <c r="E158" s="252" t="s">
        <v>1</v>
      </c>
      <c r="F158" s="253" t="s">
        <v>185</v>
      </c>
      <c r="G158" s="250"/>
      <c r="H158" s="254">
        <v>202.59100000000001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139</v>
      </c>
      <c r="AU158" s="260" t="s">
        <v>86</v>
      </c>
      <c r="AV158" s="13" t="s">
        <v>86</v>
      </c>
      <c r="AW158" s="13" t="s">
        <v>32</v>
      </c>
      <c r="AX158" s="13" t="s">
        <v>84</v>
      </c>
      <c r="AY158" s="260" t="s">
        <v>129</v>
      </c>
    </row>
    <row r="159" s="2" customFormat="1" ht="21.75" customHeight="1">
      <c r="A159" s="39"/>
      <c r="B159" s="40"/>
      <c r="C159" s="236" t="s">
        <v>186</v>
      </c>
      <c r="D159" s="236" t="s">
        <v>132</v>
      </c>
      <c r="E159" s="237" t="s">
        <v>187</v>
      </c>
      <c r="F159" s="238" t="s">
        <v>188</v>
      </c>
      <c r="G159" s="239" t="s">
        <v>135</v>
      </c>
      <c r="H159" s="240">
        <v>202.59100000000001</v>
      </c>
      <c r="I159" s="241"/>
      <c r="J159" s="242">
        <f>ROUND(I159*H159,2)</f>
        <v>0</v>
      </c>
      <c r="K159" s="238" t="s">
        <v>136</v>
      </c>
      <c r="L159" s="45"/>
      <c r="M159" s="243" t="s">
        <v>1</v>
      </c>
      <c r="N159" s="244" t="s">
        <v>41</v>
      </c>
      <c r="O159" s="92"/>
      <c r="P159" s="245">
        <f>O159*H159</f>
        <v>0</v>
      </c>
      <c r="Q159" s="245">
        <v>0.00021000000000000001</v>
      </c>
      <c r="R159" s="245">
        <f>Q159*H159</f>
        <v>0.042544110000000003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137</v>
      </c>
      <c r="AT159" s="247" t="s">
        <v>132</v>
      </c>
      <c r="AU159" s="247" t="s">
        <v>86</v>
      </c>
      <c r="AY159" s="18" t="s">
        <v>129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84</v>
      </c>
      <c r="BK159" s="248">
        <f>ROUND(I159*H159,2)</f>
        <v>0</v>
      </c>
      <c r="BL159" s="18" t="s">
        <v>137</v>
      </c>
      <c r="BM159" s="247" t="s">
        <v>189</v>
      </c>
    </row>
    <row r="160" s="2" customFormat="1" ht="21.75" customHeight="1">
      <c r="A160" s="39"/>
      <c r="B160" s="40"/>
      <c r="C160" s="236" t="s">
        <v>190</v>
      </c>
      <c r="D160" s="236" t="s">
        <v>132</v>
      </c>
      <c r="E160" s="237" t="s">
        <v>191</v>
      </c>
      <c r="F160" s="238" t="s">
        <v>192</v>
      </c>
      <c r="G160" s="239" t="s">
        <v>135</v>
      </c>
      <c r="H160" s="240">
        <v>405.18099999999998</v>
      </c>
      <c r="I160" s="241"/>
      <c r="J160" s="242">
        <f>ROUND(I160*H160,2)</f>
        <v>0</v>
      </c>
      <c r="K160" s="238" t="s">
        <v>136</v>
      </c>
      <c r="L160" s="45"/>
      <c r="M160" s="243" t="s">
        <v>1</v>
      </c>
      <c r="N160" s="244" t="s">
        <v>41</v>
      </c>
      <c r="O160" s="92"/>
      <c r="P160" s="245">
        <f>O160*H160</f>
        <v>0</v>
      </c>
      <c r="Q160" s="245">
        <v>4.0000000000000003E-05</v>
      </c>
      <c r="R160" s="245">
        <f>Q160*H160</f>
        <v>0.016207240000000001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137</v>
      </c>
      <c r="AT160" s="247" t="s">
        <v>132</v>
      </c>
      <c r="AU160" s="247" t="s">
        <v>86</v>
      </c>
      <c r="AY160" s="18" t="s">
        <v>129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84</v>
      </c>
      <c r="BK160" s="248">
        <f>ROUND(I160*H160,2)</f>
        <v>0</v>
      </c>
      <c r="BL160" s="18" t="s">
        <v>137</v>
      </c>
      <c r="BM160" s="247" t="s">
        <v>193</v>
      </c>
    </row>
    <row r="161" s="13" customFormat="1">
      <c r="A161" s="13"/>
      <c r="B161" s="249"/>
      <c r="C161" s="250"/>
      <c r="D161" s="251" t="s">
        <v>139</v>
      </c>
      <c r="E161" s="252" t="s">
        <v>1</v>
      </c>
      <c r="F161" s="253" t="s">
        <v>194</v>
      </c>
      <c r="G161" s="250"/>
      <c r="H161" s="254">
        <v>405.18099999999998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139</v>
      </c>
      <c r="AU161" s="260" t="s">
        <v>86</v>
      </c>
      <c r="AV161" s="13" t="s">
        <v>86</v>
      </c>
      <c r="AW161" s="13" t="s">
        <v>32</v>
      </c>
      <c r="AX161" s="13" t="s">
        <v>84</v>
      </c>
      <c r="AY161" s="260" t="s">
        <v>129</v>
      </c>
    </row>
    <row r="162" s="2" customFormat="1" ht="21.75" customHeight="1">
      <c r="A162" s="39"/>
      <c r="B162" s="40"/>
      <c r="C162" s="236" t="s">
        <v>195</v>
      </c>
      <c r="D162" s="236" t="s">
        <v>132</v>
      </c>
      <c r="E162" s="237" t="s">
        <v>196</v>
      </c>
      <c r="F162" s="238" t="s">
        <v>197</v>
      </c>
      <c r="G162" s="239" t="s">
        <v>135</v>
      </c>
      <c r="H162" s="240">
        <v>237.01499999999999</v>
      </c>
      <c r="I162" s="241"/>
      <c r="J162" s="242">
        <f>ROUND(I162*H162,2)</f>
        <v>0</v>
      </c>
      <c r="K162" s="238" t="s">
        <v>136</v>
      </c>
      <c r="L162" s="45"/>
      <c r="M162" s="243" t="s">
        <v>1</v>
      </c>
      <c r="N162" s="244" t="s">
        <v>41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0.02</v>
      </c>
      <c r="T162" s="246">
        <f>S162*H162</f>
        <v>4.7402999999999995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137</v>
      </c>
      <c r="AT162" s="247" t="s">
        <v>132</v>
      </c>
      <c r="AU162" s="247" t="s">
        <v>86</v>
      </c>
      <c r="AY162" s="18" t="s">
        <v>129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84</v>
      </c>
      <c r="BK162" s="248">
        <f>ROUND(I162*H162,2)</f>
        <v>0</v>
      </c>
      <c r="BL162" s="18" t="s">
        <v>137</v>
      </c>
      <c r="BM162" s="247" t="s">
        <v>198</v>
      </c>
    </row>
    <row r="163" s="13" customFormat="1">
      <c r="A163" s="13"/>
      <c r="B163" s="249"/>
      <c r="C163" s="250"/>
      <c r="D163" s="251" t="s">
        <v>139</v>
      </c>
      <c r="E163" s="252" t="s">
        <v>1</v>
      </c>
      <c r="F163" s="253" t="s">
        <v>199</v>
      </c>
      <c r="G163" s="250"/>
      <c r="H163" s="254">
        <v>92.834999999999994</v>
      </c>
      <c r="I163" s="255"/>
      <c r="J163" s="250"/>
      <c r="K163" s="250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139</v>
      </c>
      <c r="AU163" s="260" t="s">
        <v>86</v>
      </c>
      <c r="AV163" s="13" t="s">
        <v>86</v>
      </c>
      <c r="AW163" s="13" t="s">
        <v>32</v>
      </c>
      <c r="AX163" s="13" t="s">
        <v>76</v>
      </c>
      <c r="AY163" s="260" t="s">
        <v>129</v>
      </c>
    </row>
    <row r="164" s="13" customFormat="1">
      <c r="A164" s="13"/>
      <c r="B164" s="249"/>
      <c r="C164" s="250"/>
      <c r="D164" s="251" t="s">
        <v>139</v>
      </c>
      <c r="E164" s="252" t="s">
        <v>1</v>
      </c>
      <c r="F164" s="253" t="s">
        <v>200</v>
      </c>
      <c r="G164" s="250"/>
      <c r="H164" s="254">
        <v>144.18000000000001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139</v>
      </c>
      <c r="AU164" s="260" t="s">
        <v>86</v>
      </c>
      <c r="AV164" s="13" t="s">
        <v>86</v>
      </c>
      <c r="AW164" s="13" t="s">
        <v>32</v>
      </c>
      <c r="AX164" s="13" t="s">
        <v>76</v>
      </c>
      <c r="AY164" s="260" t="s">
        <v>129</v>
      </c>
    </row>
    <row r="165" s="14" customFormat="1">
      <c r="A165" s="14"/>
      <c r="B165" s="261"/>
      <c r="C165" s="262"/>
      <c r="D165" s="251" t="s">
        <v>139</v>
      </c>
      <c r="E165" s="263" t="s">
        <v>1</v>
      </c>
      <c r="F165" s="264" t="s">
        <v>141</v>
      </c>
      <c r="G165" s="262"/>
      <c r="H165" s="265">
        <v>237.01499999999999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139</v>
      </c>
      <c r="AU165" s="271" t="s">
        <v>86</v>
      </c>
      <c r="AV165" s="14" t="s">
        <v>137</v>
      </c>
      <c r="AW165" s="14" t="s">
        <v>32</v>
      </c>
      <c r="AX165" s="14" t="s">
        <v>84</v>
      </c>
      <c r="AY165" s="271" t="s">
        <v>129</v>
      </c>
    </row>
    <row r="166" s="2" customFormat="1" ht="21.75" customHeight="1">
      <c r="A166" s="39"/>
      <c r="B166" s="40"/>
      <c r="C166" s="236" t="s">
        <v>201</v>
      </c>
      <c r="D166" s="236" t="s">
        <v>132</v>
      </c>
      <c r="E166" s="237" t="s">
        <v>202</v>
      </c>
      <c r="F166" s="238" t="s">
        <v>203</v>
      </c>
      <c r="G166" s="239" t="s">
        <v>135</v>
      </c>
      <c r="H166" s="240">
        <v>118.508</v>
      </c>
      <c r="I166" s="241"/>
      <c r="J166" s="242">
        <f>ROUND(I166*H166,2)</f>
        <v>0</v>
      </c>
      <c r="K166" s="238" t="s">
        <v>136</v>
      </c>
      <c r="L166" s="45"/>
      <c r="M166" s="243" t="s">
        <v>1</v>
      </c>
      <c r="N166" s="244" t="s">
        <v>41</v>
      </c>
      <c r="O166" s="92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137</v>
      </c>
      <c r="AT166" s="247" t="s">
        <v>132</v>
      </c>
      <c r="AU166" s="247" t="s">
        <v>86</v>
      </c>
      <c r="AY166" s="18" t="s">
        <v>129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84</v>
      </c>
      <c r="BK166" s="248">
        <f>ROUND(I166*H166,2)</f>
        <v>0</v>
      </c>
      <c r="BL166" s="18" t="s">
        <v>137</v>
      </c>
      <c r="BM166" s="247" t="s">
        <v>204</v>
      </c>
    </row>
    <row r="167" s="13" customFormat="1">
      <c r="A167" s="13"/>
      <c r="B167" s="249"/>
      <c r="C167" s="250"/>
      <c r="D167" s="251" t="s">
        <v>139</v>
      </c>
      <c r="E167" s="252" t="s">
        <v>1</v>
      </c>
      <c r="F167" s="253" t="s">
        <v>205</v>
      </c>
      <c r="G167" s="250"/>
      <c r="H167" s="254">
        <v>118.508</v>
      </c>
      <c r="I167" s="255"/>
      <c r="J167" s="250"/>
      <c r="K167" s="250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139</v>
      </c>
      <c r="AU167" s="260" t="s">
        <v>86</v>
      </c>
      <c r="AV167" s="13" t="s">
        <v>86</v>
      </c>
      <c r="AW167" s="13" t="s">
        <v>32</v>
      </c>
      <c r="AX167" s="13" t="s">
        <v>76</v>
      </c>
      <c r="AY167" s="260" t="s">
        <v>129</v>
      </c>
    </row>
    <row r="168" s="14" customFormat="1">
      <c r="A168" s="14"/>
      <c r="B168" s="261"/>
      <c r="C168" s="262"/>
      <c r="D168" s="251" t="s">
        <v>139</v>
      </c>
      <c r="E168" s="263" t="s">
        <v>1</v>
      </c>
      <c r="F168" s="264" t="s">
        <v>141</v>
      </c>
      <c r="G168" s="262"/>
      <c r="H168" s="265">
        <v>118.508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1" t="s">
        <v>139</v>
      </c>
      <c r="AU168" s="271" t="s">
        <v>86</v>
      </c>
      <c r="AV168" s="14" t="s">
        <v>137</v>
      </c>
      <c r="AW168" s="14" t="s">
        <v>32</v>
      </c>
      <c r="AX168" s="14" t="s">
        <v>84</v>
      </c>
      <c r="AY168" s="271" t="s">
        <v>129</v>
      </c>
    </row>
    <row r="169" s="12" customFormat="1" ht="22.8" customHeight="1">
      <c r="A169" s="12"/>
      <c r="B169" s="220"/>
      <c r="C169" s="221"/>
      <c r="D169" s="222" t="s">
        <v>75</v>
      </c>
      <c r="E169" s="234" t="s">
        <v>206</v>
      </c>
      <c r="F169" s="234" t="s">
        <v>207</v>
      </c>
      <c r="G169" s="221"/>
      <c r="H169" s="221"/>
      <c r="I169" s="224"/>
      <c r="J169" s="235">
        <f>BK169</f>
        <v>0</v>
      </c>
      <c r="K169" s="221"/>
      <c r="L169" s="226"/>
      <c r="M169" s="227"/>
      <c r="N169" s="228"/>
      <c r="O169" s="228"/>
      <c r="P169" s="229">
        <f>SUM(P170:P174)</f>
        <v>0</v>
      </c>
      <c r="Q169" s="228"/>
      <c r="R169" s="229">
        <f>SUM(R170:R174)</f>
        <v>0</v>
      </c>
      <c r="S169" s="228"/>
      <c r="T169" s="230">
        <f>SUM(T170:T174)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1" t="s">
        <v>84</v>
      </c>
      <c r="AT169" s="232" t="s">
        <v>75</v>
      </c>
      <c r="AU169" s="232" t="s">
        <v>84</v>
      </c>
      <c r="AY169" s="231" t="s">
        <v>129</v>
      </c>
      <c r="BK169" s="233">
        <f>SUM(BK170:BK174)</f>
        <v>0</v>
      </c>
    </row>
    <row r="170" s="2" customFormat="1" ht="21.75" customHeight="1">
      <c r="A170" s="39"/>
      <c r="B170" s="40"/>
      <c r="C170" s="236" t="s">
        <v>8</v>
      </c>
      <c r="D170" s="236" t="s">
        <v>132</v>
      </c>
      <c r="E170" s="237" t="s">
        <v>208</v>
      </c>
      <c r="F170" s="238" t="s">
        <v>209</v>
      </c>
      <c r="G170" s="239" t="s">
        <v>210</v>
      </c>
      <c r="H170" s="240">
        <v>33.384</v>
      </c>
      <c r="I170" s="241"/>
      <c r="J170" s="242">
        <f>ROUND(I170*H170,2)</f>
        <v>0</v>
      </c>
      <c r="K170" s="238" t="s">
        <v>136</v>
      </c>
      <c r="L170" s="45"/>
      <c r="M170" s="243" t="s">
        <v>1</v>
      </c>
      <c r="N170" s="244" t="s">
        <v>41</v>
      </c>
      <c r="O170" s="92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137</v>
      </c>
      <c r="AT170" s="247" t="s">
        <v>132</v>
      </c>
      <c r="AU170" s="247" t="s">
        <v>86</v>
      </c>
      <c r="AY170" s="18" t="s">
        <v>129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84</v>
      </c>
      <c r="BK170" s="248">
        <f>ROUND(I170*H170,2)</f>
        <v>0</v>
      </c>
      <c r="BL170" s="18" t="s">
        <v>137</v>
      </c>
      <c r="BM170" s="247" t="s">
        <v>211</v>
      </c>
    </row>
    <row r="171" s="2" customFormat="1" ht="21.75" customHeight="1">
      <c r="A171" s="39"/>
      <c r="B171" s="40"/>
      <c r="C171" s="236" t="s">
        <v>212</v>
      </c>
      <c r="D171" s="236" t="s">
        <v>132</v>
      </c>
      <c r="E171" s="237" t="s">
        <v>213</v>
      </c>
      <c r="F171" s="238" t="s">
        <v>214</v>
      </c>
      <c r="G171" s="239" t="s">
        <v>210</v>
      </c>
      <c r="H171" s="240">
        <v>33.384</v>
      </c>
      <c r="I171" s="241"/>
      <c r="J171" s="242">
        <f>ROUND(I171*H171,2)</f>
        <v>0</v>
      </c>
      <c r="K171" s="238" t="s">
        <v>136</v>
      </c>
      <c r="L171" s="45"/>
      <c r="M171" s="243" t="s">
        <v>1</v>
      </c>
      <c r="N171" s="244" t="s">
        <v>41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137</v>
      </c>
      <c r="AT171" s="247" t="s">
        <v>132</v>
      </c>
      <c r="AU171" s="247" t="s">
        <v>86</v>
      </c>
      <c r="AY171" s="18" t="s">
        <v>129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84</v>
      </c>
      <c r="BK171" s="248">
        <f>ROUND(I171*H171,2)</f>
        <v>0</v>
      </c>
      <c r="BL171" s="18" t="s">
        <v>137</v>
      </c>
      <c r="BM171" s="247" t="s">
        <v>215</v>
      </c>
    </row>
    <row r="172" s="2" customFormat="1" ht="21.75" customHeight="1">
      <c r="A172" s="39"/>
      <c r="B172" s="40"/>
      <c r="C172" s="236" t="s">
        <v>216</v>
      </c>
      <c r="D172" s="236" t="s">
        <v>132</v>
      </c>
      <c r="E172" s="237" t="s">
        <v>217</v>
      </c>
      <c r="F172" s="238" t="s">
        <v>218</v>
      </c>
      <c r="G172" s="239" t="s">
        <v>210</v>
      </c>
      <c r="H172" s="240">
        <v>634.29600000000005</v>
      </c>
      <c r="I172" s="241"/>
      <c r="J172" s="242">
        <f>ROUND(I172*H172,2)</f>
        <v>0</v>
      </c>
      <c r="K172" s="238" t="s">
        <v>136</v>
      </c>
      <c r="L172" s="45"/>
      <c r="M172" s="243" t="s">
        <v>1</v>
      </c>
      <c r="N172" s="244" t="s">
        <v>41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137</v>
      </c>
      <c r="AT172" s="247" t="s">
        <v>132</v>
      </c>
      <c r="AU172" s="247" t="s">
        <v>86</v>
      </c>
      <c r="AY172" s="18" t="s">
        <v>129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84</v>
      </c>
      <c r="BK172" s="248">
        <f>ROUND(I172*H172,2)</f>
        <v>0</v>
      </c>
      <c r="BL172" s="18" t="s">
        <v>137</v>
      </c>
      <c r="BM172" s="247" t="s">
        <v>219</v>
      </c>
    </row>
    <row r="173" s="13" customFormat="1">
      <c r="A173" s="13"/>
      <c r="B173" s="249"/>
      <c r="C173" s="250"/>
      <c r="D173" s="251" t="s">
        <v>139</v>
      </c>
      <c r="E173" s="250"/>
      <c r="F173" s="253" t="s">
        <v>220</v>
      </c>
      <c r="G173" s="250"/>
      <c r="H173" s="254">
        <v>634.29600000000005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139</v>
      </c>
      <c r="AU173" s="260" t="s">
        <v>86</v>
      </c>
      <c r="AV173" s="13" t="s">
        <v>86</v>
      </c>
      <c r="AW173" s="13" t="s">
        <v>4</v>
      </c>
      <c r="AX173" s="13" t="s">
        <v>84</v>
      </c>
      <c r="AY173" s="260" t="s">
        <v>129</v>
      </c>
    </row>
    <row r="174" s="2" customFormat="1" ht="21.75" customHeight="1">
      <c r="A174" s="39"/>
      <c r="B174" s="40"/>
      <c r="C174" s="236" t="s">
        <v>221</v>
      </c>
      <c r="D174" s="236" t="s">
        <v>132</v>
      </c>
      <c r="E174" s="237" t="s">
        <v>222</v>
      </c>
      <c r="F174" s="238" t="s">
        <v>223</v>
      </c>
      <c r="G174" s="239" t="s">
        <v>210</v>
      </c>
      <c r="H174" s="240">
        <v>33.384</v>
      </c>
      <c r="I174" s="241"/>
      <c r="J174" s="242">
        <f>ROUND(I174*H174,2)</f>
        <v>0</v>
      </c>
      <c r="K174" s="238" t="s">
        <v>136</v>
      </c>
      <c r="L174" s="45"/>
      <c r="M174" s="243" t="s">
        <v>1</v>
      </c>
      <c r="N174" s="244" t="s">
        <v>41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137</v>
      </c>
      <c r="AT174" s="247" t="s">
        <v>132</v>
      </c>
      <c r="AU174" s="247" t="s">
        <v>86</v>
      </c>
      <c r="AY174" s="18" t="s">
        <v>129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84</v>
      </c>
      <c r="BK174" s="248">
        <f>ROUND(I174*H174,2)</f>
        <v>0</v>
      </c>
      <c r="BL174" s="18" t="s">
        <v>137</v>
      </c>
      <c r="BM174" s="247" t="s">
        <v>224</v>
      </c>
    </row>
    <row r="175" s="12" customFormat="1" ht="22.8" customHeight="1">
      <c r="A175" s="12"/>
      <c r="B175" s="220"/>
      <c r="C175" s="221"/>
      <c r="D175" s="222" t="s">
        <v>75</v>
      </c>
      <c r="E175" s="234" t="s">
        <v>225</v>
      </c>
      <c r="F175" s="234" t="s">
        <v>226</v>
      </c>
      <c r="G175" s="221"/>
      <c r="H175" s="221"/>
      <c r="I175" s="224"/>
      <c r="J175" s="235">
        <f>BK175</f>
        <v>0</v>
      </c>
      <c r="K175" s="221"/>
      <c r="L175" s="226"/>
      <c r="M175" s="227"/>
      <c r="N175" s="228"/>
      <c r="O175" s="228"/>
      <c r="P175" s="229">
        <f>SUM(P176:P177)</f>
        <v>0</v>
      </c>
      <c r="Q175" s="228"/>
      <c r="R175" s="229">
        <f>SUM(R176:R177)</f>
        <v>0</v>
      </c>
      <c r="S175" s="228"/>
      <c r="T175" s="230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1" t="s">
        <v>84</v>
      </c>
      <c r="AT175" s="232" t="s">
        <v>75</v>
      </c>
      <c r="AU175" s="232" t="s">
        <v>84</v>
      </c>
      <c r="AY175" s="231" t="s">
        <v>129</v>
      </c>
      <c r="BK175" s="233">
        <f>SUM(BK176:BK177)</f>
        <v>0</v>
      </c>
    </row>
    <row r="176" s="2" customFormat="1" ht="16.5" customHeight="1">
      <c r="A176" s="39"/>
      <c r="B176" s="40"/>
      <c r="C176" s="236" t="s">
        <v>227</v>
      </c>
      <c r="D176" s="236" t="s">
        <v>132</v>
      </c>
      <c r="E176" s="237" t="s">
        <v>228</v>
      </c>
      <c r="F176" s="238" t="s">
        <v>229</v>
      </c>
      <c r="G176" s="239" t="s">
        <v>210</v>
      </c>
      <c r="H176" s="240">
        <v>24.571999999999999</v>
      </c>
      <c r="I176" s="241"/>
      <c r="J176" s="242">
        <f>ROUND(I176*H176,2)</f>
        <v>0</v>
      </c>
      <c r="K176" s="238" t="s">
        <v>136</v>
      </c>
      <c r="L176" s="45"/>
      <c r="M176" s="243" t="s">
        <v>1</v>
      </c>
      <c r="N176" s="244" t="s">
        <v>41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137</v>
      </c>
      <c r="AT176" s="247" t="s">
        <v>132</v>
      </c>
      <c r="AU176" s="247" t="s">
        <v>86</v>
      </c>
      <c r="AY176" s="18" t="s">
        <v>129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84</v>
      </c>
      <c r="BK176" s="248">
        <f>ROUND(I176*H176,2)</f>
        <v>0</v>
      </c>
      <c r="BL176" s="18" t="s">
        <v>137</v>
      </c>
      <c r="BM176" s="247" t="s">
        <v>230</v>
      </c>
    </row>
    <row r="177" s="2" customFormat="1" ht="21.75" customHeight="1">
      <c r="A177" s="39"/>
      <c r="B177" s="40"/>
      <c r="C177" s="236" t="s">
        <v>231</v>
      </c>
      <c r="D177" s="236" t="s">
        <v>132</v>
      </c>
      <c r="E177" s="237" t="s">
        <v>232</v>
      </c>
      <c r="F177" s="238" t="s">
        <v>233</v>
      </c>
      <c r="G177" s="239" t="s">
        <v>210</v>
      </c>
      <c r="H177" s="240">
        <v>24.571999999999999</v>
      </c>
      <c r="I177" s="241"/>
      <c r="J177" s="242">
        <f>ROUND(I177*H177,2)</f>
        <v>0</v>
      </c>
      <c r="K177" s="238" t="s">
        <v>136</v>
      </c>
      <c r="L177" s="45"/>
      <c r="M177" s="243" t="s">
        <v>1</v>
      </c>
      <c r="N177" s="244" t="s">
        <v>41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137</v>
      </c>
      <c r="AT177" s="247" t="s">
        <v>132</v>
      </c>
      <c r="AU177" s="247" t="s">
        <v>86</v>
      </c>
      <c r="AY177" s="18" t="s">
        <v>129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84</v>
      </c>
      <c r="BK177" s="248">
        <f>ROUND(I177*H177,2)</f>
        <v>0</v>
      </c>
      <c r="BL177" s="18" t="s">
        <v>137</v>
      </c>
      <c r="BM177" s="247" t="s">
        <v>234</v>
      </c>
    </row>
    <row r="178" s="12" customFormat="1" ht="25.92" customHeight="1">
      <c r="A178" s="12"/>
      <c r="B178" s="220"/>
      <c r="C178" s="221"/>
      <c r="D178" s="222" t="s">
        <v>75</v>
      </c>
      <c r="E178" s="223" t="s">
        <v>235</v>
      </c>
      <c r="F178" s="223" t="s">
        <v>236</v>
      </c>
      <c r="G178" s="221"/>
      <c r="H178" s="221"/>
      <c r="I178" s="224"/>
      <c r="J178" s="225">
        <f>BK178</f>
        <v>0</v>
      </c>
      <c r="K178" s="221"/>
      <c r="L178" s="226"/>
      <c r="M178" s="227"/>
      <c r="N178" s="228"/>
      <c r="O178" s="228"/>
      <c r="P178" s="229">
        <f>P179+P262+P265+P320+P326+P342+P359</f>
        <v>0</v>
      </c>
      <c r="Q178" s="228"/>
      <c r="R178" s="229">
        <f>R179+R262+R265+R320+R326+R342+R359</f>
        <v>19.329870719999999</v>
      </c>
      <c r="S178" s="228"/>
      <c r="T178" s="230">
        <f>T179+T262+T265+T320+T326+T342+T359</f>
        <v>11.626108369999999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1" t="s">
        <v>86</v>
      </c>
      <c r="AT178" s="232" t="s">
        <v>75</v>
      </c>
      <c r="AU178" s="232" t="s">
        <v>76</v>
      </c>
      <c r="AY178" s="231" t="s">
        <v>129</v>
      </c>
      <c r="BK178" s="233">
        <f>BK179+BK262+BK265+BK320+BK326+BK342+BK359</f>
        <v>0</v>
      </c>
    </row>
    <row r="179" s="12" customFormat="1" ht="22.8" customHeight="1">
      <c r="A179" s="12"/>
      <c r="B179" s="220"/>
      <c r="C179" s="221"/>
      <c r="D179" s="222" t="s">
        <v>75</v>
      </c>
      <c r="E179" s="234" t="s">
        <v>237</v>
      </c>
      <c r="F179" s="234" t="s">
        <v>238</v>
      </c>
      <c r="G179" s="221"/>
      <c r="H179" s="221"/>
      <c r="I179" s="224"/>
      <c r="J179" s="235">
        <f>BK179</f>
        <v>0</v>
      </c>
      <c r="K179" s="221"/>
      <c r="L179" s="226"/>
      <c r="M179" s="227"/>
      <c r="N179" s="228"/>
      <c r="O179" s="228"/>
      <c r="P179" s="229">
        <f>SUM(P180:P261)</f>
        <v>0</v>
      </c>
      <c r="Q179" s="228"/>
      <c r="R179" s="229">
        <f>SUM(R180:R261)</f>
        <v>4.4234638999999998</v>
      </c>
      <c r="S179" s="228"/>
      <c r="T179" s="230">
        <f>SUM(T180:T261)</f>
        <v>2.1321859999999999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1" t="s">
        <v>86</v>
      </c>
      <c r="AT179" s="232" t="s">
        <v>75</v>
      </c>
      <c r="AU179" s="232" t="s">
        <v>84</v>
      </c>
      <c r="AY179" s="231" t="s">
        <v>129</v>
      </c>
      <c r="BK179" s="233">
        <f>SUM(BK180:BK261)</f>
        <v>0</v>
      </c>
    </row>
    <row r="180" s="2" customFormat="1" ht="21.75" customHeight="1">
      <c r="A180" s="39"/>
      <c r="B180" s="40"/>
      <c r="C180" s="236" t="s">
        <v>7</v>
      </c>
      <c r="D180" s="236" t="s">
        <v>132</v>
      </c>
      <c r="E180" s="237" t="s">
        <v>239</v>
      </c>
      <c r="F180" s="238" t="s">
        <v>240</v>
      </c>
      <c r="G180" s="239" t="s">
        <v>135</v>
      </c>
      <c r="H180" s="240">
        <v>435.13999999999999</v>
      </c>
      <c r="I180" s="241"/>
      <c r="J180" s="242">
        <f>ROUND(I180*H180,2)</f>
        <v>0</v>
      </c>
      <c r="K180" s="238" t="s">
        <v>136</v>
      </c>
      <c r="L180" s="45"/>
      <c r="M180" s="243" t="s">
        <v>1</v>
      </c>
      <c r="N180" s="244" t="s">
        <v>41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0.0014</v>
      </c>
      <c r="T180" s="246">
        <f>S180*H180</f>
        <v>0.60919599999999996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212</v>
      </c>
      <c r="AT180" s="247" t="s">
        <v>132</v>
      </c>
      <c r="AU180" s="247" t="s">
        <v>86</v>
      </c>
      <c r="AY180" s="18" t="s">
        <v>129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84</v>
      </c>
      <c r="BK180" s="248">
        <f>ROUND(I180*H180,2)</f>
        <v>0</v>
      </c>
      <c r="BL180" s="18" t="s">
        <v>212</v>
      </c>
      <c r="BM180" s="247" t="s">
        <v>241</v>
      </c>
    </row>
    <row r="181" s="16" customFormat="1">
      <c r="A181" s="16"/>
      <c r="B181" s="283"/>
      <c r="C181" s="284"/>
      <c r="D181" s="251" t="s">
        <v>139</v>
      </c>
      <c r="E181" s="285" t="s">
        <v>1</v>
      </c>
      <c r="F181" s="286" t="s">
        <v>242</v>
      </c>
      <c r="G181" s="284"/>
      <c r="H181" s="285" t="s">
        <v>1</v>
      </c>
      <c r="I181" s="287"/>
      <c r="J181" s="284"/>
      <c r="K181" s="284"/>
      <c r="L181" s="288"/>
      <c r="M181" s="289"/>
      <c r="N181" s="290"/>
      <c r="O181" s="290"/>
      <c r="P181" s="290"/>
      <c r="Q181" s="290"/>
      <c r="R181" s="290"/>
      <c r="S181" s="290"/>
      <c r="T181" s="291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92" t="s">
        <v>139</v>
      </c>
      <c r="AU181" s="292" t="s">
        <v>86</v>
      </c>
      <c r="AV181" s="16" t="s">
        <v>84</v>
      </c>
      <c r="AW181" s="16" t="s">
        <v>32</v>
      </c>
      <c r="AX181" s="16" t="s">
        <v>76</v>
      </c>
      <c r="AY181" s="292" t="s">
        <v>129</v>
      </c>
    </row>
    <row r="182" s="16" customFormat="1">
      <c r="A182" s="16"/>
      <c r="B182" s="283"/>
      <c r="C182" s="284"/>
      <c r="D182" s="251" t="s">
        <v>139</v>
      </c>
      <c r="E182" s="285" t="s">
        <v>1</v>
      </c>
      <c r="F182" s="286" t="s">
        <v>243</v>
      </c>
      <c r="G182" s="284"/>
      <c r="H182" s="285" t="s">
        <v>1</v>
      </c>
      <c r="I182" s="287"/>
      <c r="J182" s="284"/>
      <c r="K182" s="284"/>
      <c r="L182" s="288"/>
      <c r="M182" s="289"/>
      <c r="N182" s="290"/>
      <c r="O182" s="290"/>
      <c r="P182" s="290"/>
      <c r="Q182" s="290"/>
      <c r="R182" s="290"/>
      <c r="S182" s="290"/>
      <c r="T182" s="291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92" t="s">
        <v>139</v>
      </c>
      <c r="AU182" s="292" t="s">
        <v>86</v>
      </c>
      <c r="AV182" s="16" t="s">
        <v>84</v>
      </c>
      <c r="AW182" s="16" t="s">
        <v>32</v>
      </c>
      <c r="AX182" s="16" t="s">
        <v>76</v>
      </c>
      <c r="AY182" s="292" t="s">
        <v>129</v>
      </c>
    </row>
    <row r="183" s="13" customFormat="1">
      <c r="A183" s="13"/>
      <c r="B183" s="249"/>
      <c r="C183" s="250"/>
      <c r="D183" s="251" t="s">
        <v>139</v>
      </c>
      <c r="E183" s="252" t="s">
        <v>1</v>
      </c>
      <c r="F183" s="253" t="s">
        <v>244</v>
      </c>
      <c r="G183" s="250"/>
      <c r="H183" s="254">
        <v>106.56</v>
      </c>
      <c r="I183" s="255"/>
      <c r="J183" s="250"/>
      <c r="K183" s="250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139</v>
      </c>
      <c r="AU183" s="260" t="s">
        <v>86</v>
      </c>
      <c r="AV183" s="13" t="s">
        <v>86</v>
      </c>
      <c r="AW183" s="13" t="s">
        <v>32</v>
      </c>
      <c r="AX183" s="13" t="s">
        <v>76</v>
      </c>
      <c r="AY183" s="260" t="s">
        <v>129</v>
      </c>
    </row>
    <row r="184" s="13" customFormat="1">
      <c r="A184" s="13"/>
      <c r="B184" s="249"/>
      <c r="C184" s="250"/>
      <c r="D184" s="251" t="s">
        <v>139</v>
      </c>
      <c r="E184" s="252" t="s">
        <v>1</v>
      </c>
      <c r="F184" s="253" t="s">
        <v>245</v>
      </c>
      <c r="G184" s="250"/>
      <c r="H184" s="254">
        <v>51.409999999999997</v>
      </c>
      <c r="I184" s="255"/>
      <c r="J184" s="250"/>
      <c r="K184" s="250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139</v>
      </c>
      <c r="AU184" s="260" t="s">
        <v>86</v>
      </c>
      <c r="AV184" s="13" t="s">
        <v>86</v>
      </c>
      <c r="AW184" s="13" t="s">
        <v>32</v>
      </c>
      <c r="AX184" s="13" t="s">
        <v>76</v>
      </c>
      <c r="AY184" s="260" t="s">
        <v>129</v>
      </c>
    </row>
    <row r="185" s="13" customFormat="1">
      <c r="A185" s="13"/>
      <c r="B185" s="249"/>
      <c r="C185" s="250"/>
      <c r="D185" s="251" t="s">
        <v>139</v>
      </c>
      <c r="E185" s="252" t="s">
        <v>1</v>
      </c>
      <c r="F185" s="253" t="s">
        <v>246</v>
      </c>
      <c r="G185" s="250"/>
      <c r="H185" s="254">
        <v>-14.699999999999999</v>
      </c>
      <c r="I185" s="255"/>
      <c r="J185" s="250"/>
      <c r="K185" s="250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139</v>
      </c>
      <c r="AU185" s="260" t="s">
        <v>86</v>
      </c>
      <c r="AV185" s="13" t="s">
        <v>86</v>
      </c>
      <c r="AW185" s="13" t="s">
        <v>32</v>
      </c>
      <c r="AX185" s="13" t="s">
        <v>76</v>
      </c>
      <c r="AY185" s="260" t="s">
        <v>129</v>
      </c>
    </row>
    <row r="186" s="16" customFormat="1">
      <c r="A186" s="16"/>
      <c r="B186" s="283"/>
      <c r="C186" s="284"/>
      <c r="D186" s="251" t="s">
        <v>139</v>
      </c>
      <c r="E186" s="285" t="s">
        <v>1</v>
      </c>
      <c r="F186" s="286" t="s">
        <v>247</v>
      </c>
      <c r="G186" s="284"/>
      <c r="H186" s="285" t="s">
        <v>1</v>
      </c>
      <c r="I186" s="287"/>
      <c r="J186" s="284"/>
      <c r="K186" s="284"/>
      <c r="L186" s="288"/>
      <c r="M186" s="289"/>
      <c r="N186" s="290"/>
      <c r="O186" s="290"/>
      <c r="P186" s="290"/>
      <c r="Q186" s="290"/>
      <c r="R186" s="290"/>
      <c r="S186" s="290"/>
      <c r="T186" s="291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92" t="s">
        <v>139</v>
      </c>
      <c r="AU186" s="292" t="s">
        <v>86</v>
      </c>
      <c r="AV186" s="16" t="s">
        <v>84</v>
      </c>
      <c r="AW186" s="16" t="s">
        <v>32</v>
      </c>
      <c r="AX186" s="16" t="s">
        <v>76</v>
      </c>
      <c r="AY186" s="292" t="s">
        <v>129</v>
      </c>
    </row>
    <row r="187" s="13" customFormat="1">
      <c r="A187" s="13"/>
      <c r="B187" s="249"/>
      <c r="C187" s="250"/>
      <c r="D187" s="251" t="s">
        <v>139</v>
      </c>
      <c r="E187" s="252" t="s">
        <v>1</v>
      </c>
      <c r="F187" s="253" t="s">
        <v>248</v>
      </c>
      <c r="G187" s="250"/>
      <c r="H187" s="254">
        <v>272.565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139</v>
      </c>
      <c r="AU187" s="260" t="s">
        <v>86</v>
      </c>
      <c r="AV187" s="13" t="s">
        <v>86</v>
      </c>
      <c r="AW187" s="13" t="s">
        <v>32</v>
      </c>
      <c r="AX187" s="13" t="s">
        <v>76</v>
      </c>
      <c r="AY187" s="260" t="s">
        <v>129</v>
      </c>
    </row>
    <row r="188" s="13" customFormat="1">
      <c r="A188" s="13"/>
      <c r="B188" s="249"/>
      <c r="C188" s="250"/>
      <c r="D188" s="251" t="s">
        <v>139</v>
      </c>
      <c r="E188" s="252" t="s">
        <v>1</v>
      </c>
      <c r="F188" s="253" t="s">
        <v>249</v>
      </c>
      <c r="G188" s="250"/>
      <c r="H188" s="254">
        <v>57.524999999999999</v>
      </c>
      <c r="I188" s="255"/>
      <c r="J188" s="250"/>
      <c r="K188" s="250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139</v>
      </c>
      <c r="AU188" s="260" t="s">
        <v>86</v>
      </c>
      <c r="AV188" s="13" t="s">
        <v>86</v>
      </c>
      <c r="AW188" s="13" t="s">
        <v>32</v>
      </c>
      <c r="AX188" s="13" t="s">
        <v>76</v>
      </c>
      <c r="AY188" s="260" t="s">
        <v>129</v>
      </c>
    </row>
    <row r="189" s="13" customFormat="1">
      <c r="A189" s="13"/>
      <c r="B189" s="249"/>
      <c r="C189" s="250"/>
      <c r="D189" s="251" t="s">
        <v>139</v>
      </c>
      <c r="E189" s="252" t="s">
        <v>1</v>
      </c>
      <c r="F189" s="253" t="s">
        <v>250</v>
      </c>
      <c r="G189" s="250"/>
      <c r="H189" s="254">
        <v>-38.219999999999999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139</v>
      </c>
      <c r="AU189" s="260" t="s">
        <v>86</v>
      </c>
      <c r="AV189" s="13" t="s">
        <v>86</v>
      </c>
      <c r="AW189" s="13" t="s">
        <v>32</v>
      </c>
      <c r="AX189" s="13" t="s">
        <v>76</v>
      </c>
      <c r="AY189" s="260" t="s">
        <v>129</v>
      </c>
    </row>
    <row r="190" s="14" customFormat="1">
      <c r="A190" s="14"/>
      <c r="B190" s="261"/>
      <c r="C190" s="262"/>
      <c r="D190" s="251" t="s">
        <v>139</v>
      </c>
      <c r="E190" s="263" t="s">
        <v>1</v>
      </c>
      <c r="F190" s="264" t="s">
        <v>141</v>
      </c>
      <c r="G190" s="262"/>
      <c r="H190" s="265">
        <v>435.13999999999999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139</v>
      </c>
      <c r="AU190" s="271" t="s">
        <v>86</v>
      </c>
      <c r="AV190" s="14" t="s">
        <v>137</v>
      </c>
      <c r="AW190" s="14" t="s">
        <v>32</v>
      </c>
      <c r="AX190" s="14" t="s">
        <v>84</v>
      </c>
      <c r="AY190" s="271" t="s">
        <v>129</v>
      </c>
    </row>
    <row r="191" s="2" customFormat="1" ht="21.75" customHeight="1">
      <c r="A191" s="39"/>
      <c r="B191" s="40"/>
      <c r="C191" s="236" t="s">
        <v>251</v>
      </c>
      <c r="D191" s="236" t="s">
        <v>132</v>
      </c>
      <c r="E191" s="237" t="s">
        <v>252</v>
      </c>
      <c r="F191" s="238" t="s">
        <v>253</v>
      </c>
      <c r="G191" s="239" t="s">
        <v>135</v>
      </c>
      <c r="H191" s="240">
        <v>435.13999999999999</v>
      </c>
      <c r="I191" s="241"/>
      <c r="J191" s="242">
        <f>ROUND(I191*H191,2)</f>
        <v>0</v>
      </c>
      <c r="K191" s="238" t="s">
        <v>136</v>
      </c>
      <c r="L191" s="45"/>
      <c r="M191" s="243" t="s">
        <v>1</v>
      </c>
      <c r="N191" s="244" t="s">
        <v>41</v>
      </c>
      <c r="O191" s="92"/>
      <c r="P191" s="245">
        <f>O191*H191</f>
        <v>0</v>
      </c>
      <c r="Q191" s="245">
        <v>0</v>
      </c>
      <c r="R191" s="245">
        <f>Q191*H191</f>
        <v>0</v>
      </c>
      <c r="S191" s="245">
        <v>0.00175</v>
      </c>
      <c r="T191" s="246">
        <f>S191*H191</f>
        <v>0.76149500000000003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7" t="s">
        <v>212</v>
      </c>
      <c r="AT191" s="247" t="s">
        <v>132</v>
      </c>
      <c r="AU191" s="247" t="s">
        <v>86</v>
      </c>
      <c r="AY191" s="18" t="s">
        <v>129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" t="s">
        <v>84</v>
      </c>
      <c r="BK191" s="248">
        <f>ROUND(I191*H191,2)</f>
        <v>0</v>
      </c>
      <c r="BL191" s="18" t="s">
        <v>212</v>
      </c>
      <c r="BM191" s="247" t="s">
        <v>254</v>
      </c>
    </row>
    <row r="192" s="16" customFormat="1">
      <c r="A192" s="16"/>
      <c r="B192" s="283"/>
      <c r="C192" s="284"/>
      <c r="D192" s="251" t="s">
        <v>139</v>
      </c>
      <c r="E192" s="285" t="s">
        <v>1</v>
      </c>
      <c r="F192" s="286" t="s">
        <v>255</v>
      </c>
      <c r="G192" s="284"/>
      <c r="H192" s="285" t="s">
        <v>1</v>
      </c>
      <c r="I192" s="287"/>
      <c r="J192" s="284"/>
      <c r="K192" s="284"/>
      <c r="L192" s="288"/>
      <c r="M192" s="289"/>
      <c r="N192" s="290"/>
      <c r="O192" s="290"/>
      <c r="P192" s="290"/>
      <c r="Q192" s="290"/>
      <c r="R192" s="290"/>
      <c r="S192" s="290"/>
      <c r="T192" s="291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92" t="s">
        <v>139</v>
      </c>
      <c r="AU192" s="292" t="s">
        <v>86</v>
      </c>
      <c r="AV192" s="16" t="s">
        <v>84</v>
      </c>
      <c r="AW192" s="16" t="s">
        <v>32</v>
      </c>
      <c r="AX192" s="16" t="s">
        <v>76</v>
      </c>
      <c r="AY192" s="292" t="s">
        <v>129</v>
      </c>
    </row>
    <row r="193" s="16" customFormat="1">
      <c r="A193" s="16"/>
      <c r="B193" s="283"/>
      <c r="C193" s="284"/>
      <c r="D193" s="251" t="s">
        <v>139</v>
      </c>
      <c r="E193" s="285" t="s">
        <v>1</v>
      </c>
      <c r="F193" s="286" t="s">
        <v>243</v>
      </c>
      <c r="G193" s="284"/>
      <c r="H193" s="285" t="s">
        <v>1</v>
      </c>
      <c r="I193" s="287"/>
      <c r="J193" s="284"/>
      <c r="K193" s="284"/>
      <c r="L193" s="288"/>
      <c r="M193" s="289"/>
      <c r="N193" s="290"/>
      <c r="O193" s="290"/>
      <c r="P193" s="290"/>
      <c r="Q193" s="290"/>
      <c r="R193" s="290"/>
      <c r="S193" s="290"/>
      <c r="T193" s="291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92" t="s">
        <v>139</v>
      </c>
      <c r="AU193" s="292" t="s">
        <v>86</v>
      </c>
      <c r="AV193" s="16" t="s">
        <v>84</v>
      </c>
      <c r="AW193" s="16" t="s">
        <v>32</v>
      </c>
      <c r="AX193" s="16" t="s">
        <v>76</v>
      </c>
      <c r="AY193" s="292" t="s">
        <v>129</v>
      </c>
    </row>
    <row r="194" s="13" customFormat="1">
      <c r="A194" s="13"/>
      <c r="B194" s="249"/>
      <c r="C194" s="250"/>
      <c r="D194" s="251" t="s">
        <v>139</v>
      </c>
      <c r="E194" s="252" t="s">
        <v>1</v>
      </c>
      <c r="F194" s="253" t="s">
        <v>244</v>
      </c>
      <c r="G194" s="250"/>
      <c r="H194" s="254">
        <v>106.56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139</v>
      </c>
      <c r="AU194" s="260" t="s">
        <v>86</v>
      </c>
      <c r="AV194" s="13" t="s">
        <v>86</v>
      </c>
      <c r="AW194" s="13" t="s">
        <v>32</v>
      </c>
      <c r="AX194" s="13" t="s">
        <v>76</v>
      </c>
      <c r="AY194" s="260" t="s">
        <v>129</v>
      </c>
    </row>
    <row r="195" s="13" customFormat="1">
      <c r="A195" s="13"/>
      <c r="B195" s="249"/>
      <c r="C195" s="250"/>
      <c r="D195" s="251" t="s">
        <v>139</v>
      </c>
      <c r="E195" s="252" t="s">
        <v>1</v>
      </c>
      <c r="F195" s="253" t="s">
        <v>245</v>
      </c>
      <c r="G195" s="250"/>
      <c r="H195" s="254">
        <v>51.409999999999997</v>
      </c>
      <c r="I195" s="255"/>
      <c r="J195" s="250"/>
      <c r="K195" s="250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139</v>
      </c>
      <c r="AU195" s="260" t="s">
        <v>86</v>
      </c>
      <c r="AV195" s="13" t="s">
        <v>86</v>
      </c>
      <c r="AW195" s="13" t="s">
        <v>32</v>
      </c>
      <c r="AX195" s="13" t="s">
        <v>76</v>
      </c>
      <c r="AY195" s="260" t="s">
        <v>129</v>
      </c>
    </row>
    <row r="196" s="13" customFormat="1">
      <c r="A196" s="13"/>
      <c r="B196" s="249"/>
      <c r="C196" s="250"/>
      <c r="D196" s="251" t="s">
        <v>139</v>
      </c>
      <c r="E196" s="252" t="s">
        <v>1</v>
      </c>
      <c r="F196" s="253" t="s">
        <v>246</v>
      </c>
      <c r="G196" s="250"/>
      <c r="H196" s="254">
        <v>-14.699999999999999</v>
      </c>
      <c r="I196" s="255"/>
      <c r="J196" s="250"/>
      <c r="K196" s="250"/>
      <c r="L196" s="256"/>
      <c r="M196" s="257"/>
      <c r="N196" s="258"/>
      <c r="O196" s="258"/>
      <c r="P196" s="258"/>
      <c r="Q196" s="258"/>
      <c r="R196" s="258"/>
      <c r="S196" s="258"/>
      <c r="T196" s="25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0" t="s">
        <v>139</v>
      </c>
      <c r="AU196" s="260" t="s">
        <v>86</v>
      </c>
      <c r="AV196" s="13" t="s">
        <v>86</v>
      </c>
      <c r="AW196" s="13" t="s">
        <v>32</v>
      </c>
      <c r="AX196" s="13" t="s">
        <v>76</v>
      </c>
      <c r="AY196" s="260" t="s">
        <v>129</v>
      </c>
    </row>
    <row r="197" s="16" customFormat="1">
      <c r="A197" s="16"/>
      <c r="B197" s="283"/>
      <c r="C197" s="284"/>
      <c r="D197" s="251" t="s">
        <v>139</v>
      </c>
      <c r="E197" s="285" t="s">
        <v>1</v>
      </c>
      <c r="F197" s="286" t="s">
        <v>247</v>
      </c>
      <c r="G197" s="284"/>
      <c r="H197" s="285" t="s">
        <v>1</v>
      </c>
      <c r="I197" s="287"/>
      <c r="J197" s="284"/>
      <c r="K197" s="284"/>
      <c r="L197" s="288"/>
      <c r="M197" s="289"/>
      <c r="N197" s="290"/>
      <c r="O197" s="290"/>
      <c r="P197" s="290"/>
      <c r="Q197" s="290"/>
      <c r="R197" s="290"/>
      <c r="S197" s="290"/>
      <c r="T197" s="291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92" t="s">
        <v>139</v>
      </c>
      <c r="AU197" s="292" t="s">
        <v>86</v>
      </c>
      <c r="AV197" s="16" t="s">
        <v>84</v>
      </c>
      <c r="AW197" s="16" t="s">
        <v>32</v>
      </c>
      <c r="AX197" s="16" t="s">
        <v>76</v>
      </c>
      <c r="AY197" s="292" t="s">
        <v>129</v>
      </c>
    </row>
    <row r="198" s="13" customFormat="1">
      <c r="A198" s="13"/>
      <c r="B198" s="249"/>
      <c r="C198" s="250"/>
      <c r="D198" s="251" t="s">
        <v>139</v>
      </c>
      <c r="E198" s="252" t="s">
        <v>1</v>
      </c>
      <c r="F198" s="253" t="s">
        <v>248</v>
      </c>
      <c r="G198" s="250"/>
      <c r="H198" s="254">
        <v>272.565</v>
      </c>
      <c r="I198" s="255"/>
      <c r="J198" s="250"/>
      <c r="K198" s="250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139</v>
      </c>
      <c r="AU198" s="260" t="s">
        <v>86</v>
      </c>
      <c r="AV198" s="13" t="s">
        <v>86</v>
      </c>
      <c r="AW198" s="13" t="s">
        <v>32</v>
      </c>
      <c r="AX198" s="13" t="s">
        <v>76</v>
      </c>
      <c r="AY198" s="260" t="s">
        <v>129</v>
      </c>
    </row>
    <row r="199" s="13" customFormat="1">
      <c r="A199" s="13"/>
      <c r="B199" s="249"/>
      <c r="C199" s="250"/>
      <c r="D199" s="251" t="s">
        <v>139</v>
      </c>
      <c r="E199" s="252" t="s">
        <v>1</v>
      </c>
      <c r="F199" s="253" t="s">
        <v>249</v>
      </c>
      <c r="G199" s="250"/>
      <c r="H199" s="254">
        <v>57.524999999999999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139</v>
      </c>
      <c r="AU199" s="260" t="s">
        <v>86</v>
      </c>
      <c r="AV199" s="13" t="s">
        <v>86</v>
      </c>
      <c r="AW199" s="13" t="s">
        <v>32</v>
      </c>
      <c r="AX199" s="13" t="s">
        <v>76</v>
      </c>
      <c r="AY199" s="260" t="s">
        <v>129</v>
      </c>
    </row>
    <row r="200" s="13" customFormat="1">
      <c r="A200" s="13"/>
      <c r="B200" s="249"/>
      <c r="C200" s="250"/>
      <c r="D200" s="251" t="s">
        <v>139</v>
      </c>
      <c r="E200" s="252" t="s">
        <v>1</v>
      </c>
      <c r="F200" s="253" t="s">
        <v>250</v>
      </c>
      <c r="G200" s="250"/>
      <c r="H200" s="254">
        <v>-38.219999999999999</v>
      </c>
      <c r="I200" s="255"/>
      <c r="J200" s="250"/>
      <c r="K200" s="250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139</v>
      </c>
      <c r="AU200" s="260" t="s">
        <v>86</v>
      </c>
      <c r="AV200" s="13" t="s">
        <v>86</v>
      </c>
      <c r="AW200" s="13" t="s">
        <v>32</v>
      </c>
      <c r="AX200" s="13" t="s">
        <v>76</v>
      </c>
      <c r="AY200" s="260" t="s">
        <v>129</v>
      </c>
    </row>
    <row r="201" s="14" customFormat="1">
      <c r="A201" s="14"/>
      <c r="B201" s="261"/>
      <c r="C201" s="262"/>
      <c r="D201" s="251" t="s">
        <v>139</v>
      </c>
      <c r="E201" s="263" t="s">
        <v>1</v>
      </c>
      <c r="F201" s="264" t="s">
        <v>141</v>
      </c>
      <c r="G201" s="262"/>
      <c r="H201" s="265">
        <v>435.13999999999999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139</v>
      </c>
      <c r="AU201" s="271" t="s">
        <v>86</v>
      </c>
      <c r="AV201" s="14" t="s">
        <v>137</v>
      </c>
      <c r="AW201" s="14" t="s">
        <v>32</v>
      </c>
      <c r="AX201" s="14" t="s">
        <v>84</v>
      </c>
      <c r="AY201" s="271" t="s">
        <v>129</v>
      </c>
    </row>
    <row r="202" s="2" customFormat="1" ht="16.5" customHeight="1">
      <c r="A202" s="39"/>
      <c r="B202" s="40"/>
      <c r="C202" s="236" t="s">
        <v>256</v>
      </c>
      <c r="D202" s="236" t="s">
        <v>132</v>
      </c>
      <c r="E202" s="237" t="s">
        <v>257</v>
      </c>
      <c r="F202" s="238" t="s">
        <v>258</v>
      </c>
      <c r="G202" s="239" t="s">
        <v>135</v>
      </c>
      <c r="H202" s="240">
        <v>435.13999999999999</v>
      </c>
      <c r="I202" s="241"/>
      <c r="J202" s="242">
        <f>ROUND(I202*H202,2)</f>
        <v>0</v>
      </c>
      <c r="K202" s="238" t="s">
        <v>1</v>
      </c>
      <c r="L202" s="45"/>
      <c r="M202" s="243" t="s">
        <v>1</v>
      </c>
      <c r="N202" s="244" t="s">
        <v>41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0.00175</v>
      </c>
      <c r="T202" s="246">
        <f>S202*H202</f>
        <v>0.76149500000000003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212</v>
      </c>
      <c r="AT202" s="247" t="s">
        <v>132</v>
      </c>
      <c r="AU202" s="247" t="s">
        <v>86</v>
      </c>
      <c r="AY202" s="18" t="s">
        <v>129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84</v>
      </c>
      <c r="BK202" s="248">
        <f>ROUND(I202*H202,2)</f>
        <v>0</v>
      </c>
      <c r="BL202" s="18" t="s">
        <v>212</v>
      </c>
      <c r="BM202" s="247" t="s">
        <v>259</v>
      </c>
    </row>
    <row r="203" s="2" customFormat="1">
      <c r="A203" s="39"/>
      <c r="B203" s="40"/>
      <c r="C203" s="41"/>
      <c r="D203" s="251" t="s">
        <v>260</v>
      </c>
      <c r="E203" s="41"/>
      <c r="F203" s="293" t="s">
        <v>261</v>
      </c>
      <c r="G203" s="41"/>
      <c r="H203" s="41"/>
      <c r="I203" s="145"/>
      <c r="J203" s="41"/>
      <c r="K203" s="41"/>
      <c r="L203" s="45"/>
      <c r="M203" s="294"/>
      <c r="N203" s="295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260</v>
      </c>
      <c r="AU203" s="18" t="s">
        <v>86</v>
      </c>
    </row>
    <row r="204" s="16" customFormat="1">
      <c r="A204" s="16"/>
      <c r="B204" s="283"/>
      <c r="C204" s="284"/>
      <c r="D204" s="251" t="s">
        <v>139</v>
      </c>
      <c r="E204" s="285" t="s">
        <v>1</v>
      </c>
      <c r="F204" s="286" t="s">
        <v>262</v>
      </c>
      <c r="G204" s="284"/>
      <c r="H204" s="285" t="s">
        <v>1</v>
      </c>
      <c r="I204" s="287"/>
      <c r="J204" s="284"/>
      <c r="K204" s="284"/>
      <c r="L204" s="288"/>
      <c r="M204" s="289"/>
      <c r="N204" s="290"/>
      <c r="O204" s="290"/>
      <c r="P204" s="290"/>
      <c r="Q204" s="290"/>
      <c r="R204" s="290"/>
      <c r="S204" s="290"/>
      <c r="T204" s="291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2" t="s">
        <v>139</v>
      </c>
      <c r="AU204" s="292" t="s">
        <v>86</v>
      </c>
      <c r="AV204" s="16" t="s">
        <v>84</v>
      </c>
      <c r="AW204" s="16" t="s">
        <v>32</v>
      </c>
      <c r="AX204" s="16" t="s">
        <v>76</v>
      </c>
      <c r="AY204" s="292" t="s">
        <v>129</v>
      </c>
    </row>
    <row r="205" s="16" customFormat="1">
      <c r="A205" s="16"/>
      <c r="B205" s="283"/>
      <c r="C205" s="284"/>
      <c r="D205" s="251" t="s">
        <v>139</v>
      </c>
      <c r="E205" s="285" t="s">
        <v>1</v>
      </c>
      <c r="F205" s="286" t="s">
        <v>243</v>
      </c>
      <c r="G205" s="284"/>
      <c r="H205" s="285" t="s">
        <v>1</v>
      </c>
      <c r="I205" s="287"/>
      <c r="J205" s="284"/>
      <c r="K205" s="284"/>
      <c r="L205" s="288"/>
      <c r="M205" s="289"/>
      <c r="N205" s="290"/>
      <c r="O205" s="290"/>
      <c r="P205" s="290"/>
      <c r="Q205" s="290"/>
      <c r="R205" s="290"/>
      <c r="S205" s="290"/>
      <c r="T205" s="291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92" t="s">
        <v>139</v>
      </c>
      <c r="AU205" s="292" t="s">
        <v>86</v>
      </c>
      <c r="AV205" s="16" t="s">
        <v>84</v>
      </c>
      <c r="AW205" s="16" t="s">
        <v>32</v>
      </c>
      <c r="AX205" s="16" t="s">
        <v>76</v>
      </c>
      <c r="AY205" s="292" t="s">
        <v>129</v>
      </c>
    </row>
    <row r="206" s="13" customFormat="1">
      <c r="A206" s="13"/>
      <c r="B206" s="249"/>
      <c r="C206" s="250"/>
      <c r="D206" s="251" t="s">
        <v>139</v>
      </c>
      <c r="E206" s="252" t="s">
        <v>1</v>
      </c>
      <c r="F206" s="253" t="s">
        <v>244</v>
      </c>
      <c r="G206" s="250"/>
      <c r="H206" s="254">
        <v>106.56</v>
      </c>
      <c r="I206" s="255"/>
      <c r="J206" s="250"/>
      <c r="K206" s="250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139</v>
      </c>
      <c r="AU206" s="260" t="s">
        <v>86</v>
      </c>
      <c r="AV206" s="13" t="s">
        <v>86</v>
      </c>
      <c r="AW206" s="13" t="s">
        <v>32</v>
      </c>
      <c r="AX206" s="13" t="s">
        <v>76</v>
      </c>
      <c r="AY206" s="260" t="s">
        <v>129</v>
      </c>
    </row>
    <row r="207" s="13" customFormat="1">
      <c r="A207" s="13"/>
      <c r="B207" s="249"/>
      <c r="C207" s="250"/>
      <c r="D207" s="251" t="s">
        <v>139</v>
      </c>
      <c r="E207" s="252" t="s">
        <v>1</v>
      </c>
      <c r="F207" s="253" t="s">
        <v>245</v>
      </c>
      <c r="G207" s="250"/>
      <c r="H207" s="254">
        <v>51.409999999999997</v>
      </c>
      <c r="I207" s="255"/>
      <c r="J207" s="250"/>
      <c r="K207" s="250"/>
      <c r="L207" s="256"/>
      <c r="M207" s="257"/>
      <c r="N207" s="258"/>
      <c r="O207" s="258"/>
      <c r="P207" s="258"/>
      <c r="Q207" s="258"/>
      <c r="R207" s="258"/>
      <c r="S207" s="258"/>
      <c r="T207" s="25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0" t="s">
        <v>139</v>
      </c>
      <c r="AU207" s="260" t="s">
        <v>86</v>
      </c>
      <c r="AV207" s="13" t="s">
        <v>86</v>
      </c>
      <c r="AW207" s="13" t="s">
        <v>32</v>
      </c>
      <c r="AX207" s="13" t="s">
        <v>76</v>
      </c>
      <c r="AY207" s="260" t="s">
        <v>129</v>
      </c>
    </row>
    <row r="208" s="13" customFormat="1">
      <c r="A208" s="13"/>
      <c r="B208" s="249"/>
      <c r="C208" s="250"/>
      <c r="D208" s="251" t="s">
        <v>139</v>
      </c>
      <c r="E208" s="252" t="s">
        <v>1</v>
      </c>
      <c r="F208" s="253" t="s">
        <v>246</v>
      </c>
      <c r="G208" s="250"/>
      <c r="H208" s="254">
        <v>-14.699999999999999</v>
      </c>
      <c r="I208" s="255"/>
      <c r="J208" s="250"/>
      <c r="K208" s="250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139</v>
      </c>
      <c r="AU208" s="260" t="s">
        <v>86</v>
      </c>
      <c r="AV208" s="13" t="s">
        <v>86</v>
      </c>
      <c r="AW208" s="13" t="s">
        <v>32</v>
      </c>
      <c r="AX208" s="13" t="s">
        <v>76</v>
      </c>
      <c r="AY208" s="260" t="s">
        <v>129</v>
      </c>
    </row>
    <row r="209" s="16" customFormat="1">
      <c r="A209" s="16"/>
      <c r="B209" s="283"/>
      <c r="C209" s="284"/>
      <c r="D209" s="251" t="s">
        <v>139</v>
      </c>
      <c r="E209" s="285" t="s">
        <v>1</v>
      </c>
      <c r="F209" s="286" t="s">
        <v>247</v>
      </c>
      <c r="G209" s="284"/>
      <c r="H209" s="285" t="s">
        <v>1</v>
      </c>
      <c r="I209" s="287"/>
      <c r="J209" s="284"/>
      <c r="K209" s="284"/>
      <c r="L209" s="288"/>
      <c r="M209" s="289"/>
      <c r="N209" s="290"/>
      <c r="O209" s="290"/>
      <c r="P209" s="290"/>
      <c r="Q209" s="290"/>
      <c r="R209" s="290"/>
      <c r="S209" s="290"/>
      <c r="T209" s="291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2" t="s">
        <v>139</v>
      </c>
      <c r="AU209" s="292" t="s">
        <v>86</v>
      </c>
      <c r="AV209" s="16" t="s">
        <v>84</v>
      </c>
      <c r="AW209" s="16" t="s">
        <v>32</v>
      </c>
      <c r="AX209" s="16" t="s">
        <v>76</v>
      </c>
      <c r="AY209" s="292" t="s">
        <v>129</v>
      </c>
    </row>
    <row r="210" s="13" customFormat="1">
      <c r="A210" s="13"/>
      <c r="B210" s="249"/>
      <c r="C210" s="250"/>
      <c r="D210" s="251" t="s">
        <v>139</v>
      </c>
      <c r="E210" s="252" t="s">
        <v>1</v>
      </c>
      <c r="F210" s="253" t="s">
        <v>248</v>
      </c>
      <c r="G210" s="250"/>
      <c r="H210" s="254">
        <v>272.565</v>
      </c>
      <c r="I210" s="255"/>
      <c r="J210" s="250"/>
      <c r="K210" s="250"/>
      <c r="L210" s="256"/>
      <c r="M210" s="257"/>
      <c r="N210" s="258"/>
      <c r="O210" s="258"/>
      <c r="P210" s="258"/>
      <c r="Q210" s="258"/>
      <c r="R210" s="258"/>
      <c r="S210" s="258"/>
      <c r="T210" s="25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0" t="s">
        <v>139</v>
      </c>
      <c r="AU210" s="260" t="s">
        <v>86</v>
      </c>
      <c r="AV210" s="13" t="s">
        <v>86</v>
      </c>
      <c r="AW210" s="13" t="s">
        <v>32</v>
      </c>
      <c r="AX210" s="13" t="s">
        <v>76</v>
      </c>
      <c r="AY210" s="260" t="s">
        <v>129</v>
      </c>
    </row>
    <row r="211" s="13" customFormat="1">
      <c r="A211" s="13"/>
      <c r="B211" s="249"/>
      <c r="C211" s="250"/>
      <c r="D211" s="251" t="s">
        <v>139</v>
      </c>
      <c r="E211" s="252" t="s">
        <v>1</v>
      </c>
      <c r="F211" s="253" t="s">
        <v>249</v>
      </c>
      <c r="G211" s="250"/>
      <c r="H211" s="254">
        <v>57.524999999999999</v>
      </c>
      <c r="I211" s="255"/>
      <c r="J211" s="250"/>
      <c r="K211" s="250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139</v>
      </c>
      <c r="AU211" s="260" t="s">
        <v>86</v>
      </c>
      <c r="AV211" s="13" t="s">
        <v>86</v>
      </c>
      <c r="AW211" s="13" t="s">
        <v>32</v>
      </c>
      <c r="AX211" s="13" t="s">
        <v>76</v>
      </c>
      <c r="AY211" s="260" t="s">
        <v>129</v>
      </c>
    </row>
    <row r="212" s="13" customFormat="1">
      <c r="A212" s="13"/>
      <c r="B212" s="249"/>
      <c r="C212" s="250"/>
      <c r="D212" s="251" t="s">
        <v>139</v>
      </c>
      <c r="E212" s="252" t="s">
        <v>1</v>
      </c>
      <c r="F212" s="253" t="s">
        <v>250</v>
      </c>
      <c r="G212" s="250"/>
      <c r="H212" s="254">
        <v>-38.219999999999999</v>
      </c>
      <c r="I212" s="255"/>
      <c r="J212" s="250"/>
      <c r="K212" s="250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139</v>
      </c>
      <c r="AU212" s="260" t="s">
        <v>86</v>
      </c>
      <c r="AV212" s="13" t="s">
        <v>86</v>
      </c>
      <c r="AW212" s="13" t="s">
        <v>32</v>
      </c>
      <c r="AX212" s="13" t="s">
        <v>76</v>
      </c>
      <c r="AY212" s="260" t="s">
        <v>129</v>
      </c>
    </row>
    <row r="213" s="14" customFormat="1">
      <c r="A213" s="14"/>
      <c r="B213" s="261"/>
      <c r="C213" s="262"/>
      <c r="D213" s="251" t="s">
        <v>139</v>
      </c>
      <c r="E213" s="263" t="s">
        <v>1</v>
      </c>
      <c r="F213" s="264" t="s">
        <v>141</v>
      </c>
      <c r="G213" s="262"/>
      <c r="H213" s="265">
        <v>435.13999999999999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1" t="s">
        <v>139</v>
      </c>
      <c r="AU213" s="271" t="s">
        <v>86</v>
      </c>
      <c r="AV213" s="14" t="s">
        <v>137</v>
      </c>
      <c r="AW213" s="14" t="s">
        <v>32</v>
      </c>
      <c r="AX213" s="14" t="s">
        <v>84</v>
      </c>
      <c r="AY213" s="271" t="s">
        <v>129</v>
      </c>
    </row>
    <row r="214" s="2" customFormat="1" ht="21.75" customHeight="1">
      <c r="A214" s="39"/>
      <c r="B214" s="40"/>
      <c r="C214" s="236" t="s">
        <v>263</v>
      </c>
      <c r="D214" s="236" t="s">
        <v>132</v>
      </c>
      <c r="E214" s="237" t="s">
        <v>264</v>
      </c>
      <c r="F214" s="238" t="s">
        <v>265</v>
      </c>
      <c r="G214" s="239" t="s">
        <v>135</v>
      </c>
      <c r="H214" s="240">
        <v>435.13999999999999</v>
      </c>
      <c r="I214" s="241"/>
      <c r="J214" s="242">
        <f>ROUND(I214*H214,2)</f>
        <v>0</v>
      </c>
      <c r="K214" s="238" t="s">
        <v>136</v>
      </c>
      <c r="L214" s="45"/>
      <c r="M214" s="243" t="s">
        <v>1</v>
      </c>
      <c r="N214" s="244" t="s">
        <v>41</v>
      </c>
      <c r="O214" s="92"/>
      <c r="P214" s="245">
        <f>O214*H214</f>
        <v>0</v>
      </c>
      <c r="Q214" s="245">
        <v>0.00029999999999999997</v>
      </c>
      <c r="R214" s="245">
        <f>Q214*H214</f>
        <v>0.13054199999999999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212</v>
      </c>
      <c r="AT214" s="247" t="s">
        <v>132</v>
      </c>
      <c r="AU214" s="247" t="s">
        <v>86</v>
      </c>
      <c r="AY214" s="18" t="s">
        <v>129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84</v>
      </c>
      <c r="BK214" s="248">
        <f>ROUND(I214*H214,2)</f>
        <v>0</v>
      </c>
      <c r="BL214" s="18" t="s">
        <v>212</v>
      </c>
      <c r="BM214" s="247" t="s">
        <v>266</v>
      </c>
    </row>
    <row r="215" s="16" customFormat="1">
      <c r="A215" s="16"/>
      <c r="B215" s="283"/>
      <c r="C215" s="284"/>
      <c r="D215" s="251" t="s">
        <v>139</v>
      </c>
      <c r="E215" s="285" t="s">
        <v>1</v>
      </c>
      <c r="F215" s="286" t="s">
        <v>267</v>
      </c>
      <c r="G215" s="284"/>
      <c r="H215" s="285" t="s">
        <v>1</v>
      </c>
      <c r="I215" s="287"/>
      <c r="J215" s="284"/>
      <c r="K215" s="284"/>
      <c r="L215" s="288"/>
      <c r="M215" s="289"/>
      <c r="N215" s="290"/>
      <c r="O215" s="290"/>
      <c r="P215" s="290"/>
      <c r="Q215" s="290"/>
      <c r="R215" s="290"/>
      <c r="S215" s="290"/>
      <c r="T215" s="291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92" t="s">
        <v>139</v>
      </c>
      <c r="AU215" s="292" t="s">
        <v>86</v>
      </c>
      <c r="AV215" s="16" t="s">
        <v>84</v>
      </c>
      <c r="AW215" s="16" t="s">
        <v>32</v>
      </c>
      <c r="AX215" s="16" t="s">
        <v>76</v>
      </c>
      <c r="AY215" s="292" t="s">
        <v>129</v>
      </c>
    </row>
    <row r="216" s="16" customFormat="1">
      <c r="A216" s="16"/>
      <c r="B216" s="283"/>
      <c r="C216" s="284"/>
      <c r="D216" s="251" t="s">
        <v>139</v>
      </c>
      <c r="E216" s="285" t="s">
        <v>1</v>
      </c>
      <c r="F216" s="286" t="s">
        <v>243</v>
      </c>
      <c r="G216" s="284"/>
      <c r="H216" s="285" t="s">
        <v>1</v>
      </c>
      <c r="I216" s="287"/>
      <c r="J216" s="284"/>
      <c r="K216" s="284"/>
      <c r="L216" s="288"/>
      <c r="M216" s="289"/>
      <c r="N216" s="290"/>
      <c r="O216" s="290"/>
      <c r="P216" s="290"/>
      <c r="Q216" s="290"/>
      <c r="R216" s="290"/>
      <c r="S216" s="290"/>
      <c r="T216" s="291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92" t="s">
        <v>139</v>
      </c>
      <c r="AU216" s="292" t="s">
        <v>86</v>
      </c>
      <c r="AV216" s="16" t="s">
        <v>84</v>
      </c>
      <c r="AW216" s="16" t="s">
        <v>32</v>
      </c>
      <c r="AX216" s="16" t="s">
        <v>76</v>
      </c>
      <c r="AY216" s="292" t="s">
        <v>129</v>
      </c>
    </row>
    <row r="217" s="13" customFormat="1">
      <c r="A217" s="13"/>
      <c r="B217" s="249"/>
      <c r="C217" s="250"/>
      <c r="D217" s="251" t="s">
        <v>139</v>
      </c>
      <c r="E217" s="252" t="s">
        <v>1</v>
      </c>
      <c r="F217" s="253" t="s">
        <v>244</v>
      </c>
      <c r="G217" s="250"/>
      <c r="H217" s="254">
        <v>106.56</v>
      </c>
      <c r="I217" s="255"/>
      <c r="J217" s="250"/>
      <c r="K217" s="250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139</v>
      </c>
      <c r="AU217" s="260" t="s">
        <v>86</v>
      </c>
      <c r="AV217" s="13" t="s">
        <v>86</v>
      </c>
      <c r="AW217" s="13" t="s">
        <v>32</v>
      </c>
      <c r="AX217" s="13" t="s">
        <v>76</v>
      </c>
      <c r="AY217" s="260" t="s">
        <v>129</v>
      </c>
    </row>
    <row r="218" s="13" customFormat="1">
      <c r="A218" s="13"/>
      <c r="B218" s="249"/>
      <c r="C218" s="250"/>
      <c r="D218" s="251" t="s">
        <v>139</v>
      </c>
      <c r="E218" s="252" t="s">
        <v>1</v>
      </c>
      <c r="F218" s="253" t="s">
        <v>245</v>
      </c>
      <c r="G218" s="250"/>
      <c r="H218" s="254">
        <v>51.409999999999997</v>
      </c>
      <c r="I218" s="255"/>
      <c r="J218" s="250"/>
      <c r="K218" s="250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139</v>
      </c>
      <c r="AU218" s="260" t="s">
        <v>86</v>
      </c>
      <c r="AV218" s="13" t="s">
        <v>86</v>
      </c>
      <c r="AW218" s="13" t="s">
        <v>32</v>
      </c>
      <c r="AX218" s="13" t="s">
        <v>76</v>
      </c>
      <c r="AY218" s="260" t="s">
        <v>129</v>
      </c>
    </row>
    <row r="219" s="13" customFormat="1">
      <c r="A219" s="13"/>
      <c r="B219" s="249"/>
      <c r="C219" s="250"/>
      <c r="D219" s="251" t="s">
        <v>139</v>
      </c>
      <c r="E219" s="252" t="s">
        <v>1</v>
      </c>
      <c r="F219" s="253" t="s">
        <v>246</v>
      </c>
      <c r="G219" s="250"/>
      <c r="H219" s="254">
        <v>-14.699999999999999</v>
      </c>
      <c r="I219" s="255"/>
      <c r="J219" s="250"/>
      <c r="K219" s="250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139</v>
      </c>
      <c r="AU219" s="260" t="s">
        <v>86</v>
      </c>
      <c r="AV219" s="13" t="s">
        <v>86</v>
      </c>
      <c r="AW219" s="13" t="s">
        <v>32</v>
      </c>
      <c r="AX219" s="13" t="s">
        <v>76</v>
      </c>
      <c r="AY219" s="260" t="s">
        <v>129</v>
      </c>
    </row>
    <row r="220" s="16" customFormat="1">
      <c r="A220" s="16"/>
      <c r="B220" s="283"/>
      <c r="C220" s="284"/>
      <c r="D220" s="251" t="s">
        <v>139</v>
      </c>
      <c r="E220" s="285" t="s">
        <v>1</v>
      </c>
      <c r="F220" s="286" t="s">
        <v>247</v>
      </c>
      <c r="G220" s="284"/>
      <c r="H220" s="285" t="s">
        <v>1</v>
      </c>
      <c r="I220" s="287"/>
      <c r="J220" s="284"/>
      <c r="K220" s="284"/>
      <c r="L220" s="288"/>
      <c r="M220" s="289"/>
      <c r="N220" s="290"/>
      <c r="O220" s="290"/>
      <c r="P220" s="290"/>
      <c r="Q220" s="290"/>
      <c r="R220" s="290"/>
      <c r="S220" s="290"/>
      <c r="T220" s="291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92" t="s">
        <v>139</v>
      </c>
      <c r="AU220" s="292" t="s">
        <v>86</v>
      </c>
      <c r="AV220" s="16" t="s">
        <v>84</v>
      </c>
      <c r="AW220" s="16" t="s">
        <v>32</v>
      </c>
      <c r="AX220" s="16" t="s">
        <v>76</v>
      </c>
      <c r="AY220" s="292" t="s">
        <v>129</v>
      </c>
    </row>
    <row r="221" s="13" customFormat="1">
      <c r="A221" s="13"/>
      <c r="B221" s="249"/>
      <c r="C221" s="250"/>
      <c r="D221" s="251" t="s">
        <v>139</v>
      </c>
      <c r="E221" s="252" t="s">
        <v>1</v>
      </c>
      <c r="F221" s="253" t="s">
        <v>248</v>
      </c>
      <c r="G221" s="250"/>
      <c r="H221" s="254">
        <v>272.565</v>
      </c>
      <c r="I221" s="255"/>
      <c r="J221" s="250"/>
      <c r="K221" s="250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139</v>
      </c>
      <c r="AU221" s="260" t="s">
        <v>86</v>
      </c>
      <c r="AV221" s="13" t="s">
        <v>86</v>
      </c>
      <c r="AW221" s="13" t="s">
        <v>32</v>
      </c>
      <c r="AX221" s="13" t="s">
        <v>76</v>
      </c>
      <c r="AY221" s="260" t="s">
        <v>129</v>
      </c>
    </row>
    <row r="222" s="13" customFormat="1">
      <c r="A222" s="13"/>
      <c r="B222" s="249"/>
      <c r="C222" s="250"/>
      <c r="D222" s="251" t="s">
        <v>139</v>
      </c>
      <c r="E222" s="252" t="s">
        <v>1</v>
      </c>
      <c r="F222" s="253" t="s">
        <v>249</v>
      </c>
      <c r="G222" s="250"/>
      <c r="H222" s="254">
        <v>57.524999999999999</v>
      </c>
      <c r="I222" s="255"/>
      <c r="J222" s="250"/>
      <c r="K222" s="250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139</v>
      </c>
      <c r="AU222" s="260" t="s">
        <v>86</v>
      </c>
      <c r="AV222" s="13" t="s">
        <v>86</v>
      </c>
      <c r="AW222" s="13" t="s">
        <v>32</v>
      </c>
      <c r="AX222" s="13" t="s">
        <v>76</v>
      </c>
      <c r="AY222" s="260" t="s">
        <v>129</v>
      </c>
    </row>
    <row r="223" s="13" customFormat="1">
      <c r="A223" s="13"/>
      <c r="B223" s="249"/>
      <c r="C223" s="250"/>
      <c r="D223" s="251" t="s">
        <v>139</v>
      </c>
      <c r="E223" s="252" t="s">
        <v>1</v>
      </c>
      <c r="F223" s="253" t="s">
        <v>250</v>
      </c>
      <c r="G223" s="250"/>
      <c r="H223" s="254">
        <v>-38.219999999999999</v>
      </c>
      <c r="I223" s="255"/>
      <c r="J223" s="250"/>
      <c r="K223" s="250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139</v>
      </c>
      <c r="AU223" s="260" t="s">
        <v>86</v>
      </c>
      <c r="AV223" s="13" t="s">
        <v>86</v>
      </c>
      <c r="AW223" s="13" t="s">
        <v>32</v>
      </c>
      <c r="AX223" s="13" t="s">
        <v>76</v>
      </c>
      <c r="AY223" s="260" t="s">
        <v>129</v>
      </c>
    </row>
    <row r="224" s="14" customFormat="1">
      <c r="A224" s="14"/>
      <c r="B224" s="261"/>
      <c r="C224" s="262"/>
      <c r="D224" s="251" t="s">
        <v>139</v>
      </c>
      <c r="E224" s="263" t="s">
        <v>1</v>
      </c>
      <c r="F224" s="264" t="s">
        <v>141</v>
      </c>
      <c r="G224" s="262"/>
      <c r="H224" s="265">
        <v>435.13999999999999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139</v>
      </c>
      <c r="AU224" s="271" t="s">
        <v>86</v>
      </c>
      <c r="AV224" s="14" t="s">
        <v>137</v>
      </c>
      <c r="AW224" s="14" t="s">
        <v>32</v>
      </c>
      <c r="AX224" s="14" t="s">
        <v>84</v>
      </c>
      <c r="AY224" s="271" t="s">
        <v>129</v>
      </c>
    </row>
    <row r="225" s="2" customFormat="1" ht="16.5" customHeight="1">
      <c r="A225" s="39"/>
      <c r="B225" s="40"/>
      <c r="C225" s="296" t="s">
        <v>268</v>
      </c>
      <c r="D225" s="296" t="s">
        <v>269</v>
      </c>
      <c r="E225" s="297" t="s">
        <v>270</v>
      </c>
      <c r="F225" s="298" t="s">
        <v>271</v>
      </c>
      <c r="G225" s="299" t="s">
        <v>135</v>
      </c>
      <c r="H225" s="300">
        <v>478.654</v>
      </c>
      <c r="I225" s="301"/>
      <c r="J225" s="302">
        <f>ROUND(I225*H225,2)</f>
        <v>0</v>
      </c>
      <c r="K225" s="298" t="s">
        <v>136</v>
      </c>
      <c r="L225" s="303"/>
      <c r="M225" s="304" t="s">
        <v>1</v>
      </c>
      <c r="N225" s="305" t="s">
        <v>41</v>
      </c>
      <c r="O225" s="92"/>
      <c r="P225" s="245">
        <f>O225*H225</f>
        <v>0</v>
      </c>
      <c r="Q225" s="245">
        <v>0.0041999999999999997</v>
      </c>
      <c r="R225" s="245">
        <f>Q225*H225</f>
        <v>2.0103467999999998</v>
      </c>
      <c r="S225" s="245">
        <v>0</v>
      </c>
      <c r="T225" s="24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272</v>
      </c>
      <c r="AT225" s="247" t="s">
        <v>269</v>
      </c>
      <c r="AU225" s="247" t="s">
        <v>86</v>
      </c>
      <c r="AY225" s="18" t="s">
        <v>129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84</v>
      </c>
      <c r="BK225" s="248">
        <f>ROUND(I225*H225,2)</f>
        <v>0</v>
      </c>
      <c r="BL225" s="18" t="s">
        <v>212</v>
      </c>
      <c r="BM225" s="247" t="s">
        <v>273</v>
      </c>
    </row>
    <row r="226" s="2" customFormat="1">
      <c r="A226" s="39"/>
      <c r="B226" s="40"/>
      <c r="C226" s="41"/>
      <c r="D226" s="251" t="s">
        <v>260</v>
      </c>
      <c r="E226" s="41"/>
      <c r="F226" s="293" t="s">
        <v>274</v>
      </c>
      <c r="G226" s="41"/>
      <c r="H226" s="41"/>
      <c r="I226" s="145"/>
      <c r="J226" s="41"/>
      <c r="K226" s="41"/>
      <c r="L226" s="45"/>
      <c r="M226" s="294"/>
      <c r="N226" s="295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260</v>
      </c>
      <c r="AU226" s="18" t="s">
        <v>86</v>
      </c>
    </row>
    <row r="227" s="13" customFormat="1">
      <c r="A227" s="13"/>
      <c r="B227" s="249"/>
      <c r="C227" s="250"/>
      <c r="D227" s="251" t="s">
        <v>139</v>
      </c>
      <c r="E227" s="252" t="s">
        <v>1</v>
      </c>
      <c r="F227" s="253" t="s">
        <v>275</v>
      </c>
      <c r="G227" s="250"/>
      <c r="H227" s="254">
        <v>478.654</v>
      </c>
      <c r="I227" s="255"/>
      <c r="J227" s="250"/>
      <c r="K227" s="250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139</v>
      </c>
      <c r="AU227" s="260" t="s">
        <v>86</v>
      </c>
      <c r="AV227" s="13" t="s">
        <v>86</v>
      </c>
      <c r="AW227" s="13" t="s">
        <v>32</v>
      </c>
      <c r="AX227" s="13" t="s">
        <v>84</v>
      </c>
      <c r="AY227" s="260" t="s">
        <v>129</v>
      </c>
    </row>
    <row r="228" s="2" customFormat="1" ht="16.5" customHeight="1">
      <c r="A228" s="39"/>
      <c r="B228" s="40"/>
      <c r="C228" s="296" t="s">
        <v>276</v>
      </c>
      <c r="D228" s="296" t="s">
        <v>269</v>
      </c>
      <c r="E228" s="297" t="s">
        <v>277</v>
      </c>
      <c r="F228" s="298" t="s">
        <v>278</v>
      </c>
      <c r="G228" s="299" t="s">
        <v>135</v>
      </c>
      <c r="H228" s="300">
        <v>478.654</v>
      </c>
      <c r="I228" s="301"/>
      <c r="J228" s="302">
        <f>ROUND(I228*H228,2)</f>
        <v>0</v>
      </c>
      <c r="K228" s="298" t="s">
        <v>136</v>
      </c>
      <c r="L228" s="303"/>
      <c r="M228" s="304" t="s">
        <v>1</v>
      </c>
      <c r="N228" s="305" t="s">
        <v>41</v>
      </c>
      <c r="O228" s="92"/>
      <c r="P228" s="245">
        <f>O228*H228</f>
        <v>0</v>
      </c>
      <c r="Q228" s="245">
        <v>0.0035000000000000001</v>
      </c>
      <c r="R228" s="245">
        <f>Q228*H228</f>
        <v>1.675289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272</v>
      </c>
      <c r="AT228" s="247" t="s">
        <v>269</v>
      </c>
      <c r="AU228" s="247" t="s">
        <v>86</v>
      </c>
      <c r="AY228" s="18" t="s">
        <v>129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84</v>
      </c>
      <c r="BK228" s="248">
        <f>ROUND(I228*H228,2)</f>
        <v>0</v>
      </c>
      <c r="BL228" s="18" t="s">
        <v>212</v>
      </c>
      <c r="BM228" s="247" t="s">
        <v>279</v>
      </c>
    </row>
    <row r="229" s="2" customFormat="1">
      <c r="A229" s="39"/>
      <c r="B229" s="40"/>
      <c r="C229" s="41"/>
      <c r="D229" s="251" t="s">
        <v>260</v>
      </c>
      <c r="E229" s="41"/>
      <c r="F229" s="293" t="s">
        <v>274</v>
      </c>
      <c r="G229" s="41"/>
      <c r="H229" s="41"/>
      <c r="I229" s="145"/>
      <c r="J229" s="41"/>
      <c r="K229" s="41"/>
      <c r="L229" s="45"/>
      <c r="M229" s="294"/>
      <c r="N229" s="295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260</v>
      </c>
      <c r="AU229" s="18" t="s">
        <v>86</v>
      </c>
    </row>
    <row r="230" s="13" customFormat="1">
      <c r="A230" s="13"/>
      <c r="B230" s="249"/>
      <c r="C230" s="250"/>
      <c r="D230" s="251" t="s">
        <v>139</v>
      </c>
      <c r="E230" s="252" t="s">
        <v>1</v>
      </c>
      <c r="F230" s="253" t="s">
        <v>275</v>
      </c>
      <c r="G230" s="250"/>
      <c r="H230" s="254">
        <v>478.654</v>
      </c>
      <c r="I230" s="255"/>
      <c r="J230" s="250"/>
      <c r="K230" s="250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139</v>
      </c>
      <c r="AU230" s="260" t="s">
        <v>86</v>
      </c>
      <c r="AV230" s="13" t="s">
        <v>86</v>
      </c>
      <c r="AW230" s="13" t="s">
        <v>32</v>
      </c>
      <c r="AX230" s="13" t="s">
        <v>84</v>
      </c>
      <c r="AY230" s="260" t="s">
        <v>129</v>
      </c>
    </row>
    <row r="231" s="2" customFormat="1" ht="16.5" customHeight="1">
      <c r="A231" s="39"/>
      <c r="B231" s="40"/>
      <c r="C231" s="236" t="s">
        <v>280</v>
      </c>
      <c r="D231" s="236" t="s">
        <v>132</v>
      </c>
      <c r="E231" s="237" t="s">
        <v>281</v>
      </c>
      <c r="F231" s="238" t="s">
        <v>282</v>
      </c>
      <c r="G231" s="239" t="s">
        <v>135</v>
      </c>
      <c r="H231" s="240">
        <v>292.66800000000001</v>
      </c>
      <c r="I231" s="241"/>
      <c r="J231" s="242">
        <f>ROUND(I231*H231,2)</f>
        <v>0</v>
      </c>
      <c r="K231" s="238" t="s">
        <v>136</v>
      </c>
      <c r="L231" s="45"/>
      <c r="M231" s="243" t="s">
        <v>1</v>
      </c>
      <c r="N231" s="244" t="s">
        <v>41</v>
      </c>
      <c r="O231" s="92"/>
      <c r="P231" s="245">
        <f>O231*H231</f>
        <v>0</v>
      </c>
      <c r="Q231" s="245">
        <v>0.00010000000000000001</v>
      </c>
      <c r="R231" s="245">
        <f>Q231*H231</f>
        <v>0.029266800000000003</v>
      </c>
      <c r="S231" s="245">
        <v>0</v>
      </c>
      <c r="T231" s="24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7" t="s">
        <v>212</v>
      </c>
      <c r="AT231" s="247" t="s">
        <v>132</v>
      </c>
      <c r="AU231" s="247" t="s">
        <v>86</v>
      </c>
      <c r="AY231" s="18" t="s">
        <v>129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8" t="s">
        <v>84</v>
      </c>
      <c r="BK231" s="248">
        <f>ROUND(I231*H231,2)</f>
        <v>0</v>
      </c>
      <c r="BL231" s="18" t="s">
        <v>212</v>
      </c>
      <c r="BM231" s="247" t="s">
        <v>283</v>
      </c>
    </row>
    <row r="232" s="16" customFormat="1">
      <c r="A232" s="16"/>
      <c r="B232" s="283"/>
      <c r="C232" s="284"/>
      <c r="D232" s="251" t="s">
        <v>139</v>
      </c>
      <c r="E232" s="285" t="s">
        <v>1</v>
      </c>
      <c r="F232" s="286" t="s">
        <v>284</v>
      </c>
      <c r="G232" s="284"/>
      <c r="H232" s="285" t="s">
        <v>1</v>
      </c>
      <c r="I232" s="287"/>
      <c r="J232" s="284"/>
      <c r="K232" s="284"/>
      <c r="L232" s="288"/>
      <c r="M232" s="289"/>
      <c r="N232" s="290"/>
      <c r="O232" s="290"/>
      <c r="P232" s="290"/>
      <c r="Q232" s="290"/>
      <c r="R232" s="290"/>
      <c r="S232" s="290"/>
      <c r="T232" s="291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92" t="s">
        <v>139</v>
      </c>
      <c r="AU232" s="292" t="s">
        <v>86</v>
      </c>
      <c r="AV232" s="16" t="s">
        <v>84</v>
      </c>
      <c r="AW232" s="16" t="s">
        <v>32</v>
      </c>
      <c r="AX232" s="16" t="s">
        <v>76</v>
      </c>
      <c r="AY232" s="292" t="s">
        <v>129</v>
      </c>
    </row>
    <row r="233" s="16" customFormat="1">
      <c r="A233" s="16"/>
      <c r="B233" s="283"/>
      <c r="C233" s="284"/>
      <c r="D233" s="251" t="s">
        <v>139</v>
      </c>
      <c r="E233" s="285" t="s">
        <v>1</v>
      </c>
      <c r="F233" s="286" t="s">
        <v>243</v>
      </c>
      <c r="G233" s="284"/>
      <c r="H233" s="285" t="s">
        <v>1</v>
      </c>
      <c r="I233" s="287"/>
      <c r="J233" s="284"/>
      <c r="K233" s="284"/>
      <c r="L233" s="288"/>
      <c r="M233" s="289"/>
      <c r="N233" s="290"/>
      <c r="O233" s="290"/>
      <c r="P233" s="290"/>
      <c r="Q233" s="290"/>
      <c r="R233" s="290"/>
      <c r="S233" s="290"/>
      <c r="T233" s="291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92" t="s">
        <v>139</v>
      </c>
      <c r="AU233" s="292" t="s">
        <v>86</v>
      </c>
      <c r="AV233" s="16" t="s">
        <v>84</v>
      </c>
      <c r="AW233" s="16" t="s">
        <v>32</v>
      </c>
      <c r="AX233" s="16" t="s">
        <v>76</v>
      </c>
      <c r="AY233" s="292" t="s">
        <v>129</v>
      </c>
    </row>
    <row r="234" s="13" customFormat="1">
      <c r="A234" s="13"/>
      <c r="B234" s="249"/>
      <c r="C234" s="250"/>
      <c r="D234" s="251" t="s">
        <v>139</v>
      </c>
      <c r="E234" s="252" t="s">
        <v>1</v>
      </c>
      <c r="F234" s="253" t="s">
        <v>285</v>
      </c>
      <c r="G234" s="250"/>
      <c r="H234" s="254">
        <v>95.400000000000006</v>
      </c>
      <c r="I234" s="255"/>
      <c r="J234" s="250"/>
      <c r="K234" s="250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139</v>
      </c>
      <c r="AU234" s="260" t="s">
        <v>86</v>
      </c>
      <c r="AV234" s="13" t="s">
        <v>86</v>
      </c>
      <c r="AW234" s="13" t="s">
        <v>32</v>
      </c>
      <c r="AX234" s="13" t="s">
        <v>76</v>
      </c>
      <c r="AY234" s="260" t="s">
        <v>129</v>
      </c>
    </row>
    <row r="235" s="13" customFormat="1">
      <c r="A235" s="13"/>
      <c r="B235" s="249"/>
      <c r="C235" s="250"/>
      <c r="D235" s="251" t="s">
        <v>139</v>
      </c>
      <c r="E235" s="252" t="s">
        <v>1</v>
      </c>
      <c r="F235" s="253" t="s">
        <v>286</v>
      </c>
      <c r="G235" s="250"/>
      <c r="H235" s="254">
        <v>21</v>
      </c>
      <c r="I235" s="255"/>
      <c r="J235" s="250"/>
      <c r="K235" s="250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139</v>
      </c>
      <c r="AU235" s="260" t="s">
        <v>86</v>
      </c>
      <c r="AV235" s="13" t="s">
        <v>86</v>
      </c>
      <c r="AW235" s="13" t="s">
        <v>32</v>
      </c>
      <c r="AX235" s="13" t="s">
        <v>76</v>
      </c>
      <c r="AY235" s="260" t="s">
        <v>129</v>
      </c>
    </row>
    <row r="236" s="13" customFormat="1">
      <c r="A236" s="13"/>
      <c r="B236" s="249"/>
      <c r="C236" s="250"/>
      <c r="D236" s="251" t="s">
        <v>139</v>
      </c>
      <c r="E236" s="252" t="s">
        <v>1</v>
      </c>
      <c r="F236" s="253" t="s">
        <v>287</v>
      </c>
      <c r="G236" s="250"/>
      <c r="H236" s="254">
        <v>31.5</v>
      </c>
      <c r="I236" s="255"/>
      <c r="J236" s="250"/>
      <c r="K236" s="250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139</v>
      </c>
      <c r="AU236" s="260" t="s">
        <v>86</v>
      </c>
      <c r="AV236" s="13" t="s">
        <v>86</v>
      </c>
      <c r="AW236" s="13" t="s">
        <v>32</v>
      </c>
      <c r="AX236" s="13" t="s">
        <v>76</v>
      </c>
      <c r="AY236" s="260" t="s">
        <v>129</v>
      </c>
    </row>
    <row r="237" s="16" customFormat="1">
      <c r="A237" s="16"/>
      <c r="B237" s="283"/>
      <c r="C237" s="284"/>
      <c r="D237" s="251" t="s">
        <v>139</v>
      </c>
      <c r="E237" s="285" t="s">
        <v>1</v>
      </c>
      <c r="F237" s="286" t="s">
        <v>247</v>
      </c>
      <c r="G237" s="284"/>
      <c r="H237" s="285" t="s">
        <v>1</v>
      </c>
      <c r="I237" s="287"/>
      <c r="J237" s="284"/>
      <c r="K237" s="284"/>
      <c r="L237" s="288"/>
      <c r="M237" s="289"/>
      <c r="N237" s="290"/>
      <c r="O237" s="290"/>
      <c r="P237" s="290"/>
      <c r="Q237" s="290"/>
      <c r="R237" s="290"/>
      <c r="S237" s="290"/>
      <c r="T237" s="291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92" t="s">
        <v>139</v>
      </c>
      <c r="AU237" s="292" t="s">
        <v>86</v>
      </c>
      <c r="AV237" s="16" t="s">
        <v>84</v>
      </c>
      <c r="AW237" s="16" t="s">
        <v>32</v>
      </c>
      <c r="AX237" s="16" t="s">
        <v>76</v>
      </c>
      <c r="AY237" s="292" t="s">
        <v>129</v>
      </c>
    </row>
    <row r="238" s="13" customFormat="1">
      <c r="A238" s="13"/>
      <c r="B238" s="249"/>
      <c r="C238" s="250"/>
      <c r="D238" s="251" t="s">
        <v>139</v>
      </c>
      <c r="E238" s="252" t="s">
        <v>1</v>
      </c>
      <c r="F238" s="253" t="s">
        <v>288</v>
      </c>
      <c r="G238" s="250"/>
      <c r="H238" s="254">
        <v>246.05000000000001</v>
      </c>
      <c r="I238" s="255"/>
      <c r="J238" s="250"/>
      <c r="K238" s="250"/>
      <c r="L238" s="256"/>
      <c r="M238" s="257"/>
      <c r="N238" s="258"/>
      <c r="O238" s="258"/>
      <c r="P238" s="258"/>
      <c r="Q238" s="258"/>
      <c r="R238" s="258"/>
      <c r="S238" s="258"/>
      <c r="T238" s="25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0" t="s">
        <v>139</v>
      </c>
      <c r="AU238" s="260" t="s">
        <v>86</v>
      </c>
      <c r="AV238" s="13" t="s">
        <v>86</v>
      </c>
      <c r="AW238" s="13" t="s">
        <v>32</v>
      </c>
      <c r="AX238" s="13" t="s">
        <v>76</v>
      </c>
      <c r="AY238" s="260" t="s">
        <v>129</v>
      </c>
    </row>
    <row r="239" s="13" customFormat="1">
      <c r="A239" s="13"/>
      <c r="B239" s="249"/>
      <c r="C239" s="250"/>
      <c r="D239" s="251" t="s">
        <v>139</v>
      </c>
      <c r="E239" s="252" t="s">
        <v>1</v>
      </c>
      <c r="F239" s="253" t="s">
        <v>289</v>
      </c>
      <c r="G239" s="250"/>
      <c r="H239" s="254">
        <v>54.600000000000001</v>
      </c>
      <c r="I239" s="255"/>
      <c r="J239" s="250"/>
      <c r="K239" s="250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139</v>
      </c>
      <c r="AU239" s="260" t="s">
        <v>86</v>
      </c>
      <c r="AV239" s="13" t="s">
        <v>86</v>
      </c>
      <c r="AW239" s="13" t="s">
        <v>32</v>
      </c>
      <c r="AX239" s="13" t="s">
        <v>76</v>
      </c>
      <c r="AY239" s="260" t="s">
        <v>129</v>
      </c>
    </row>
    <row r="240" s="13" customFormat="1">
      <c r="A240" s="13"/>
      <c r="B240" s="249"/>
      <c r="C240" s="250"/>
      <c r="D240" s="251" t="s">
        <v>139</v>
      </c>
      <c r="E240" s="252" t="s">
        <v>1</v>
      </c>
      <c r="F240" s="253" t="s">
        <v>290</v>
      </c>
      <c r="G240" s="250"/>
      <c r="H240" s="254">
        <v>39.200000000000003</v>
      </c>
      <c r="I240" s="255"/>
      <c r="J240" s="250"/>
      <c r="K240" s="250"/>
      <c r="L240" s="256"/>
      <c r="M240" s="257"/>
      <c r="N240" s="258"/>
      <c r="O240" s="258"/>
      <c r="P240" s="258"/>
      <c r="Q240" s="258"/>
      <c r="R240" s="258"/>
      <c r="S240" s="258"/>
      <c r="T240" s="25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0" t="s">
        <v>139</v>
      </c>
      <c r="AU240" s="260" t="s">
        <v>86</v>
      </c>
      <c r="AV240" s="13" t="s">
        <v>86</v>
      </c>
      <c r="AW240" s="13" t="s">
        <v>32</v>
      </c>
      <c r="AX240" s="13" t="s">
        <v>76</v>
      </c>
      <c r="AY240" s="260" t="s">
        <v>129</v>
      </c>
    </row>
    <row r="241" s="14" customFormat="1">
      <c r="A241" s="14"/>
      <c r="B241" s="261"/>
      <c r="C241" s="262"/>
      <c r="D241" s="251" t="s">
        <v>139</v>
      </c>
      <c r="E241" s="263" t="s">
        <v>1</v>
      </c>
      <c r="F241" s="264" t="s">
        <v>141</v>
      </c>
      <c r="G241" s="262"/>
      <c r="H241" s="265">
        <v>487.75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1" t="s">
        <v>139</v>
      </c>
      <c r="AU241" s="271" t="s">
        <v>86</v>
      </c>
      <c r="AV241" s="14" t="s">
        <v>137</v>
      </c>
      <c r="AW241" s="14" t="s">
        <v>32</v>
      </c>
      <c r="AX241" s="14" t="s">
        <v>76</v>
      </c>
      <c r="AY241" s="271" t="s">
        <v>129</v>
      </c>
    </row>
    <row r="242" s="13" customFormat="1">
      <c r="A242" s="13"/>
      <c r="B242" s="249"/>
      <c r="C242" s="250"/>
      <c r="D242" s="251" t="s">
        <v>139</v>
      </c>
      <c r="E242" s="252" t="s">
        <v>1</v>
      </c>
      <c r="F242" s="253" t="s">
        <v>291</v>
      </c>
      <c r="G242" s="250"/>
      <c r="H242" s="254">
        <v>292.66800000000001</v>
      </c>
      <c r="I242" s="255"/>
      <c r="J242" s="250"/>
      <c r="K242" s="250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139</v>
      </c>
      <c r="AU242" s="260" t="s">
        <v>86</v>
      </c>
      <c r="AV242" s="13" t="s">
        <v>86</v>
      </c>
      <c r="AW242" s="13" t="s">
        <v>32</v>
      </c>
      <c r="AX242" s="13" t="s">
        <v>76</v>
      </c>
      <c r="AY242" s="260" t="s">
        <v>129</v>
      </c>
    </row>
    <row r="243" s="14" customFormat="1">
      <c r="A243" s="14"/>
      <c r="B243" s="261"/>
      <c r="C243" s="262"/>
      <c r="D243" s="251" t="s">
        <v>139</v>
      </c>
      <c r="E243" s="263" t="s">
        <v>1</v>
      </c>
      <c r="F243" s="264" t="s">
        <v>141</v>
      </c>
      <c r="G243" s="262"/>
      <c r="H243" s="265">
        <v>292.66800000000001</v>
      </c>
      <c r="I243" s="266"/>
      <c r="J243" s="262"/>
      <c r="K243" s="262"/>
      <c r="L243" s="267"/>
      <c r="M243" s="268"/>
      <c r="N243" s="269"/>
      <c r="O243" s="269"/>
      <c r="P243" s="269"/>
      <c r="Q243" s="269"/>
      <c r="R243" s="269"/>
      <c r="S243" s="269"/>
      <c r="T243" s="27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1" t="s">
        <v>139</v>
      </c>
      <c r="AU243" s="271" t="s">
        <v>86</v>
      </c>
      <c r="AV243" s="14" t="s">
        <v>137</v>
      </c>
      <c r="AW243" s="14" t="s">
        <v>32</v>
      </c>
      <c r="AX243" s="14" t="s">
        <v>84</v>
      </c>
      <c r="AY243" s="271" t="s">
        <v>129</v>
      </c>
    </row>
    <row r="244" s="2" customFormat="1" ht="16.5" customHeight="1">
      <c r="A244" s="39"/>
      <c r="B244" s="40"/>
      <c r="C244" s="296" t="s">
        <v>292</v>
      </c>
      <c r="D244" s="296" t="s">
        <v>269</v>
      </c>
      <c r="E244" s="297" t="s">
        <v>293</v>
      </c>
      <c r="F244" s="298" t="s">
        <v>294</v>
      </c>
      <c r="G244" s="299" t="s">
        <v>135</v>
      </c>
      <c r="H244" s="300">
        <v>365.83499999999998</v>
      </c>
      <c r="I244" s="301"/>
      <c r="J244" s="302">
        <f>ROUND(I244*H244,2)</f>
        <v>0</v>
      </c>
      <c r="K244" s="298" t="s">
        <v>295</v>
      </c>
      <c r="L244" s="303"/>
      <c r="M244" s="304" t="s">
        <v>1</v>
      </c>
      <c r="N244" s="305" t="s">
        <v>41</v>
      </c>
      <c r="O244" s="92"/>
      <c r="P244" s="245">
        <f>O244*H244</f>
        <v>0</v>
      </c>
      <c r="Q244" s="245">
        <v>0.0015</v>
      </c>
      <c r="R244" s="245">
        <f>Q244*H244</f>
        <v>0.54875249999999998</v>
      </c>
      <c r="S244" s="245">
        <v>0</v>
      </c>
      <c r="T244" s="24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7" t="s">
        <v>272</v>
      </c>
      <c r="AT244" s="247" t="s">
        <v>269</v>
      </c>
      <c r="AU244" s="247" t="s">
        <v>86</v>
      </c>
      <c r="AY244" s="18" t="s">
        <v>129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8" t="s">
        <v>84</v>
      </c>
      <c r="BK244" s="248">
        <f>ROUND(I244*H244,2)</f>
        <v>0</v>
      </c>
      <c r="BL244" s="18" t="s">
        <v>212</v>
      </c>
      <c r="BM244" s="247" t="s">
        <v>296</v>
      </c>
    </row>
    <row r="245" s="2" customFormat="1">
      <c r="A245" s="39"/>
      <c r="B245" s="40"/>
      <c r="C245" s="41"/>
      <c r="D245" s="251" t="s">
        <v>260</v>
      </c>
      <c r="E245" s="41"/>
      <c r="F245" s="293" t="s">
        <v>297</v>
      </c>
      <c r="G245" s="41"/>
      <c r="H245" s="41"/>
      <c r="I245" s="145"/>
      <c r="J245" s="41"/>
      <c r="K245" s="41"/>
      <c r="L245" s="45"/>
      <c r="M245" s="294"/>
      <c r="N245" s="295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260</v>
      </c>
      <c r="AU245" s="18" t="s">
        <v>86</v>
      </c>
    </row>
    <row r="246" s="13" customFormat="1">
      <c r="A246" s="13"/>
      <c r="B246" s="249"/>
      <c r="C246" s="250"/>
      <c r="D246" s="251" t="s">
        <v>139</v>
      </c>
      <c r="E246" s="252" t="s">
        <v>1</v>
      </c>
      <c r="F246" s="253" t="s">
        <v>298</v>
      </c>
      <c r="G246" s="250"/>
      <c r="H246" s="254">
        <v>365.83499999999998</v>
      </c>
      <c r="I246" s="255"/>
      <c r="J246" s="250"/>
      <c r="K246" s="250"/>
      <c r="L246" s="256"/>
      <c r="M246" s="257"/>
      <c r="N246" s="258"/>
      <c r="O246" s="258"/>
      <c r="P246" s="258"/>
      <c r="Q246" s="258"/>
      <c r="R246" s="258"/>
      <c r="S246" s="258"/>
      <c r="T246" s="25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0" t="s">
        <v>139</v>
      </c>
      <c r="AU246" s="260" t="s">
        <v>86</v>
      </c>
      <c r="AV246" s="13" t="s">
        <v>86</v>
      </c>
      <c r="AW246" s="13" t="s">
        <v>32</v>
      </c>
      <c r="AX246" s="13" t="s">
        <v>84</v>
      </c>
      <c r="AY246" s="260" t="s">
        <v>129</v>
      </c>
    </row>
    <row r="247" s="2" customFormat="1" ht="21.75" customHeight="1">
      <c r="A247" s="39"/>
      <c r="B247" s="40"/>
      <c r="C247" s="236" t="s">
        <v>299</v>
      </c>
      <c r="D247" s="236" t="s">
        <v>132</v>
      </c>
      <c r="E247" s="237" t="s">
        <v>300</v>
      </c>
      <c r="F247" s="238" t="s">
        <v>301</v>
      </c>
      <c r="G247" s="239" t="s">
        <v>135</v>
      </c>
      <c r="H247" s="240">
        <v>292.66800000000001</v>
      </c>
      <c r="I247" s="241"/>
      <c r="J247" s="242">
        <f>ROUND(I247*H247,2)</f>
        <v>0</v>
      </c>
      <c r="K247" s="238" t="s">
        <v>1</v>
      </c>
      <c r="L247" s="45"/>
      <c r="M247" s="243" t="s">
        <v>1</v>
      </c>
      <c r="N247" s="244" t="s">
        <v>41</v>
      </c>
      <c r="O247" s="92"/>
      <c r="P247" s="245">
        <f>O247*H247</f>
        <v>0</v>
      </c>
      <c r="Q247" s="245">
        <v>0.00010000000000000001</v>
      </c>
      <c r="R247" s="245">
        <f>Q247*H247</f>
        <v>0.029266800000000003</v>
      </c>
      <c r="S247" s="245">
        <v>0</v>
      </c>
      <c r="T247" s="24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7" t="s">
        <v>212</v>
      </c>
      <c r="AT247" s="247" t="s">
        <v>132</v>
      </c>
      <c r="AU247" s="247" t="s">
        <v>86</v>
      </c>
      <c r="AY247" s="18" t="s">
        <v>129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8" t="s">
        <v>84</v>
      </c>
      <c r="BK247" s="248">
        <f>ROUND(I247*H247,2)</f>
        <v>0</v>
      </c>
      <c r="BL247" s="18" t="s">
        <v>212</v>
      </c>
      <c r="BM247" s="247" t="s">
        <v>302</v>
      </c>
    </row>
    <row r="248" s="2" customFormat="1">
      <c r="A248" s="39"/>
      <c r="B248" s="40"/>
      <c r="C248" s="41"/>
      <c r="D248" s="251" t="s">
        <v>260</v>
      </c>
      <c r="E248" s="41"/>
      <c r="F248" s="293" t="s">
        <v>261</v>
      </c>
      <c r="G248" s="41"/>
      <c r="H248" s="41"/>
      <c r="I248" s="145"/>
      <c r="J248" s="41"/>
      <c r="K248" s="41"/>
      <c r="L248" s="45"/>
      <c r="M248" s="294"/>
      <c r="N248" s="295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260</v>
      </c>
      <c r="AU248" s="18" t="s">
        <v>86</v>
      </c>
    </row>
    <row r="249" s="16" customFormat="1">
      <c r="A249" s="16"/>
      <c r="B249" s="283"/>
      <c r="C249" s="284"/>
      <c r="D249" s="251" t="s">
        <v>139</v>
      </c>
      <c r="E249" s="285" t="s">
        <v>1</v>
      </c>
      <c r="F249" s="286" t="s">
        <v>284</v>
      </c>
      <c r="G249" s="284"/>
      <c r="H249" s="285" t="s">
        <v>1</v>
      </c>
      <c r="I249" s="287"/>
      <c r="J249" s="284"/>
      <c r="K249" s="284"/>
      <c r="L249" s="288"/>
      <c r="M249" s="289"/>
      <c r="N249" s="290"/>
      <c r="O249" s="290"/>
      <c r="P249" s="290"/>
      <c r="Q249" s="290"/>
      <c r="R249" s="290"/>
      <c r="S249" s="290"/>
      <c r="T249" s="291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92" t="s">
        <v>139</v>
      </c>
      <c r="AU249" s="292" t="s">
        <v>86</v>
      </c>
      <c r="AV249" s="16" t="s">
        <v>84</v>
      </c>
      <c r="AW249" s="16" t="s">
        <v>32</v>
      </c>
      <c r="AX249" s="16" t="s">
        <v>76</v>
      </c>
      <c r="AY249" s="292" t="s">
        <v>129</v>
      </c>
    </row>
    <row r="250" s="16" customFormat="1">
      <c r="A250" s="16"/>
      <c r="B250" s="283"/>
      <c r="C250" s="284"/>
      <c r="D250" s="251" t="s">
        <v>139</v>
      </c>
      <c r="E250" s="285" t="s">
        <v>1</v>
      </c>
      <c r="F250" s="286" t="s">
        <v>243</v>
      </c>
      <c r="G250" s="284"/>
      <c r="H250" s="285" t="s">
        <v>1</v>
      </c>
      <c r="I250" s="287"/>
      <c r="J250" s="284"/>
      <c r="K250" s="284"/>
      <c r="L250" s="288"/>
      <c r="M250" s="289"/>
      <c r="N250" s="290"/>
      <c r="O250" s="290"/>
      <c r="P250" s="290"/>
      <c r="Q250" s="290"/>
      <c r="R250" s="290"/>
      <c r="S250" s="290"/>
      <c r="T250" s="291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92" t="s">
        <v>139</v>
      </c>
      <c r="AU250" s="292" t="s">
        <v>86</v>
      </c>
      <c r="AV250" s="16" t="s">
        <v>84</v>
      </c>
      <c r="AW250" s="16" t="s">
        <v>32</v>
      </c>
      <c r="AX250" s="16" t="s">
        <v>76</v>
      </c>
      <c r="AY250" s="292" t="s">
        <v>129</v>
      </c>
    </row>
    <row r="251" s="13" customFormat="1">
      <c r="A251" s="13"/>
      <c r="B251" s="249"/>
      <c r="C251" s="250"/>
      <c r="D251" s="251" t="s">
        <v>139</v>
      </c>
      <c r="E251" s="252" t="s">
        <v>1</v>
      </c>
      <c r="F251" s="253" t="s">
        <v>285</v>
      </c>
      <c r="G251" s="250"/>
      <c r="H251" s="254">
        <v>95.400000000000006</v>
      </c>
      <c r="I251" s="255"/>
      <c r="J251" s="250"/>
      <c r="K251" s="250"/>
      <c r="L251" s="256"/>
      <c r="M251" s="257"/>
      <c r="N251" s="258"/>
      <c r="O251" s="258"/>
      <c r="P251" s="258"/>
      <c r="Q251" s="258"/>
      <c r="R251" s="258"/>
      <c r="S251" s="258"/>
      <c r="T251" s="25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0" t="s">
        <v>139</v>
      </c>
      <c r="AU251" s="260" t="s">
        <v>86</v>
      </c>
      <c r="AV251" s="13" t="s">
        <v>86</v>
      </c>
      <c r="AW251" s="13" t="s">
        <v>32</v>
      </c>
      <c r="AX251" s="13" t="s">
        <v>76</v>
      </c>
      <c r="AY251" s="260" t="s">
        <v>129</v>
      </c>
    </row>
    <row r="252" s="13" customFormat="1">
      <c r="A252" s="13"/>
      <c r="B252" s="249"/>
      <c r="C252" s="250"/>
      <c r="D252" s="251" t="s">
        <v>139</v>
      </c>
      <c r="E252" s="252" t="s">
        <v>1</v>
      </c>
      <c r="F252" s="253" t="s">
        <v>286</v>
      </c>
      <c r="G252" s="250"/>
      <c r="H252" s="254">
        <v>21</v>
      </c>
      <c r="I252" s="255"/>
      <c r="J252" s="250"/>
      <c r="K252" s="250"/>
      <c r="L252" s="256"/>
      <c r="M252" s="257"/>
      <c r="N252" s="258"/>
      <c r="O252" s="258"/>
      <c r="P252" s="258"/>
      <c r="Q252" s="258"/>
      <c r="R252" s="258"/>
      <c r="S252" s="258"/>
      <c r="T252" s="25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0" t="s">
        <v>139</v>
      </c>
      <c r="AU252" s="260" t="s">
        <v>86</v>
      </c>
      <c r="AV252" s="13" t="s">
        <v>86</v>
      </c>
      <c r="AW252" s="13" t="s">
        <v>32</v>
      </c>
      <c r="AX252" s="13" t="s">
        <v>76</v>
      </c>
      <c r="AY252" s="260" t="s">
        <v>129</v>
      </c>
    </row>
    <row r="253" s="13" customFormat="1">
      <c r="A253" s="13"/>
      <c r="B253" s="249"/>
      <c r="C253" s="250"/>
      <c r="D253" s="251" t="s">
        <v>139</v>
      </c>
      <c r="E253" s="252" t="s">
        <v>1</v>
      </c>
      <c r="F253" s="253" t="s">
        <v>287</v>
      </c>
      <c r="G253" s="250"/>
      <c r="H253" s="254">
        <v>31.5</v>
      </c>
      <c r="I253" s="255"/>
      <c r="J253" s="250"/>
      <c r="K253" s="250"/>
      <c r="L253" s="256"/>
      <c r="M253" s="257"/>
      <c r="N253" s="258"/>
      <c r="O253" s="258"/>
      <c r="P253" s="258"/>
      <c r="Q253" s="258"/>
      <c r="R253" s="258"/>
      <c r="S253" s="258"/>
      <c r="T253" s="25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0" t="s">
        <v>139</v>
      </c>
      <c r="AU253" s="260" t="s">
        <v>86</v>
      </c>
      <c r="AV253" s="13" t="s">
        <v>86</v>
      </c>
      <c r="AW253" s="13" t="s">
        <v>32</v>
      </c>
      <c r="AX253" s="13" t="s">
        <v>76</v>
      </c>
      <c r="AY253" s="260" t="s">
        <v>129</v>
      </c>
    </row>
    <row r="254" s="16" customFormat="1">
      <c r="A254" s="16"/>
      <c r="B254" s="283"/>
      <c r="C254" s="284"/>
      <c r="D254" s="251" t="s">
        <v>139</v>
      </c>
      <c r="E254" s="285" t="s">
        <v>1</v>
      </c>
      <c r="F254" s="286" t="s">
        <v>247</v>
      </c>
      <c r="G254" s="284"/>
      <c r="H254" s="285" t="s">
        <v>1</v>
      </c>
      <c r="I254" s="287"/>
      <c r="J254" s="284"/>
      <c r="K254" s="284"/>
      <c r="L254" s="288"/>
      <c r="M254" s="289"/>
      <c r="N254" s="290"/>
      <c r="O254" s="290"/>
      <c r="P254" s="290"/>
      <c r="Q254" s="290"/>
      <c r="R254" s="290"/>
      <c r="S254" s="290"/>
      <c r="T254" s="291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92" t="s">
        <v>139</v>
      </c>
      <c r="AU254" s="292" t="s">
        <v>86</v>
      </c>
      <c r="AV254" s="16" t="s">
        <v>84</v>
      </c>
      <c r="AW254" s="16" t="s">
        <v>32</v>
      </c>
      <c r="AX254" s="16" t="s">
        <v>76</v>
      </c>
      <c r="AY254" s="292" t="s">
        <v>129</v>
      </c>
    </row>
    <row r="255" s="13" customFormat="1">
      <c r="A255" s="13"/>
      <c r="B255" s="249"/>
      <c r="C255" s="250"/>
      <c r="D255" s="251" t="s">
        <v>139</v>
      </c>
      <c r="E255" s="252" t="s">
        <v>1</v>
      </c>
      <c r="F255" s="253" t="s">
        <v>288</v>
      </c>
      <c r="G255" s="250"/>
      <c r="H255" s="254">
        <v>246.05000000000001</v>
      </c>
      <c r="I255" s="255"/>
      <c r="J255" s="250"/>
      <c r="K255" s="250"/>
      <c r="L255" s="256"/>
      <c r="M255" s="257"/>
      <c r="N255" s="258"/>
      <c r="O255" s="258"/>
      <c r="P255" s="258"/>
      <c r="Q255" s="258"/>
      <c r="R255" s="258"/>
      <c r="S255" s="258"/>
      <c r="T255" s="25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0" t="s">
        <v>139</v>
      </c>
      <c r="AU255" s="260" t="s">
        <v>86</v>
      </c>
      <c r="AV255" s="13" t="s">
        <v>86</v>
      </c>
      <c r="AW255" s="13" t="s">
        <v>32</v>
      </c>
      <c r="AX255" s="13" t="s">
        <v>76</v>
      </c>
      <c r="AY255" s="260" t="s">
        <v>129</v>
      </c>
    </row>
    <row r="256" s="13" customFormat="1">
      <c r="A256" s="13"/>
      <c r="B256" s="249"/>
      <c r="C256" s="250"/>
      <c r="D256" s="251" t="s">
        <v>139</v>
      </c>
      <c r="E256" s="252" t="s">
        <v>1</v>
      </c>
      <c r="F256" s="253" t="s">
        <v>289</v>
      </c>
      <c r="G256" s="250"/>
      <c r="H256" s="254">
        <v>54.600000000000001</v>
      </c>
      <c r="I256" s="255"/>
      <c r="J256" s="250"/>
      <c r="K256" s="250"/>
      <c r="L256" s="256"/>
      <c r="M256" s="257"/>
      <c r="N256" s="258"/>
      <c r="O256" s="258"/>
      <c r="P256" s="258"/>
      <c r="Q256" s="258"/>
      <c r="R256" s="258"/>
      <c r="S256" s="258"/>
      <c r="T256" s="25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0" t="s">
        <v>139</v>
      </c>
      <c r="AU256" s="260" t="s">
        <v>86</v>
      </c>
      <c r="AV256" s="13" t="s">
        <v>86</v>
      </c>
      <c r="AW256" s="13" t="s">
        <v>32</v>
      </c>
      <c r="AX256" s="13" t="s">
        <v>76</v>
      </c>
      <c r="AY256" s="260" t="s">
        <v>129</v>
      </c>
    </row>
    <row r="257" s="13" customFormat="1">
      <c r="A257" s="13"/>
      <c r="B257" s="249"/>
      <c r="C257" s="250"/>
      <c r="D257" s="251" t="s">
        <v>139</v>
      </c>
      <c r="E257" s="252" t="s">
        <v>1</v>
      </c>
      <c r="F257" s="253" t="s">
        <v>290</v>
      </c>
      <c r="G257" s="250"/>
      <c r="H257" s="254">
        <v>39.200000000000003</v>
      </c>
      <c r="I257" s="255"/>
      <c r="J257" s="250"/>
      <c r="K257" s="250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139</v>
      </c>
      <c r="AU257" s="260" t="s">
        <v>86</v>
      </c>
      <c r="AV257" s="13" t="s">
        <v>86</v>
      </c>
      <c r="AW257" s="13" t="s">
        <v>32</v>
      </c>
      <c r="AX257" s="13" t="s">
        <v>76</v>
      </c>
      <c r="AY257" s="260" t="s">
        <v>129</v>
      </c>
    </row>
    <row r="258" s="14" customFormat="1">
      <c r="A258" s="14"/>
      <c r="B258" s="261"/>
      <c r="C258" s="262"/>
      <c r="D258" s="251" t="s">
        <v>139</v>
      </c>
      <c r="E258" s="263" t="s">
        <v>1</v>
      </c>
      <c r="F258" s="264" t="s">
        <v>141</v>
      </c>
      <c r="G258" s="262"/>
      <c r="H258" s="265">
        <v>487.75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1" t="s">
        <v>139</v>
      </c>
      <c r="AU258" s="271" t="s">
        <v>86</v>
      </c>
      <c r="AV258" s="14" t="s">
        <v>137</v>
      </c>
      <c r="AW258" s="14" t="s">
        <v>32</v>
      </c>
      <c r="AX258" s="14" t="s">
        <v>76</v>
      </c>
      <c r="AY258" s="271" t="s">
        <v>129</v>
      </c>
    </row>
    <row r="259" s="13" customFormat="1">
      <c r="A259" s="13"/>
      <c r="B259" s="249"/>
      <c r="C259" s="250"/>
      <c r="D259" s="251" t="s">
        <v>139</v>
      </c>
      <c r="E259" s="252" t="s">
        <v>1</v>
      </c>
      <c r="F259" s="253" t="s">
        <v>291</v>
      </c>
      <c r="G259" s="250"/>
      <c r="H259" s="254">
        <v>292.66800000000001</v>
      </c>
      <c r="I259" s="255"/>
      <c r="J259" s="250"/>
      <c r="K259" s="250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139</v>
      </c>
      <c r="AU259" s="260" t="s">
        <v>86</v>
      </c>
      <c r="AV259" s="13" t="s">
        <v>86</v>
      </c>
      <c r="AW259" s="13" t="s">
        <v>32</v>
      </c>
      <c r="AX259" s="13" t="s">
        <v>76</v>
      </c>
      <c r="AY259" s="260" t="s">
        <v>129</v>
      </c>
    </row>
    <row r="260" s="14" customFormat="1">
      <c r="A260" s="14"/>
      <c r="B260" s="261"/>
      <c r="C260" s="262"/>
      <c r="D260" s="251" t="s">
        <v>139</v>
      </c>
      <c r="E260" s="263" t="s">
        <v>1</v>
      </c>
      <c r="F260" s="264" t="s">
        <v>141</v>
      </c>
      <c r="G260" s="262"/>
      <c r="H260" s="265">
        <v>292.66800000000001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1" t="s">
        <v>139</v>
      </c>
      <c r="AU260" s="271" t="s">
        <v>86</v>
      </c>
      <c r="AV260" s="14" t="s">
        <v>137</v>
      </c>
      <c r="AW260" s="14" t="s">
        <v>32</v>
      </c>
      <c r="AX260" s="14" t="s">
        <v>84</v>
      </c>
      <c r="AY260" s="271" t="s">
        <v>129</v>
      </c>
    </row>
    <row r="261" s="2" customFormat="1" ht="21.75" customHeight="1">
      <c r="A261" s="39"/>
      <c r="B261" s="40"/>
      <c r="C261" s="236" t="s">
        <v>303</v>
      </c>
      <c r="D261" s="236" t="s">
        <v>132</v>
      </c>
      <c r="E261" s="237" t="s">
        <v>304</v>
      </c>
      <c r="F261" s="238" t="s">
        <v>305</v>
      </c>
      <c r="G261" s="239" t="s">
        <v>210</v>
      </c>
      <c r="H261" s="240">
        <v>4.423</v>
      </c>
      <c r="I261" s="241"/>
      <c r="J261" s="242">
        <f>ROUND(I261*H261,2)</f>
        <v>0</v>
      </c>
      <c r="K261" s="238" t="s">
        <v>136</v>
      </c>
      <c r="L261" s="45"/>
      <c r="M261" s="243" t="s">
        <v>1</v>
      </c>
      <c r="N261" s="244" t="s">
        <v>41</v>
      </c>
      <c r="O261" s="92"/>
      <c r="P261" s="245">
        <f>O261*H261</f>
        <v>0</v>
      </c>
      <c r="Q261" s="245">
        <v>0</v>
      </c>
      <c r="R261" s="245">
        <f>Q261*H261</f>
        <v>0</v>
      </c>
      <c r="S261" s="245">
        <v>0</v>
      </c>
      <c r="T261" s="24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7" t="s">
        <v>212</v>
      </c>
      <c r="AT261" s="247" t="s">
        <v>132</v>
      </c>
      <c r="AU261" s="247" t="s">
        <v>86</v>
      </c>
      <c r="AY261" s="18" t="s">
        <v>129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8" t="s">
        <v>84</v>
      </c>
      <c r="BK261" s="248">
        <f>ROUND(I261*H261,2)</f>
        <v>0</v>
      </c>
      <c r="BL261" s="18" t="s">
        <v>212</v>
      </c>
      <c r="BM261" s="247" t="s">
        <v>306</v>
      </c>
    </row>
    <row r="262" s="12" customFormat="1" ht="22.8" customHeight="1">
      <c r="A262" s="12"/>
      <c r="B262" s="220"/>
      <c r="C262" s="221"/>
      <c r="D262" s="222" t="s">
        <v>75</v>
      </c>
      <c r="E262" s="234" t="s">
        <v>307</v>
      </c>
      <c r="F262" s="234" t="s">
        <v>308</v>
      </c>
      <c r="G262" s="221"/>
      <c r="H262" s="221"/>
      <c r="I262" s="224"/>
      <c r="J262" s="235">
        <f>BK262</f>
        <v>0</v>
      </c>
      <c r="K262" s="221"/>
      <c r="L262" s="226"/>
      <c r="M262" s="227"/>
      <c r="N262" s="228"/>
      <c r="O262" s="228"/>
      <c r="P262" s="229">
        <f>SUM(P263:P264)</f>
        <v>0</v>
      </c>
      <c r="Q262" s="228"/>
      <c r="R262" s="229">
        <f>SUM(R263:R264)</f>
        <v>0.00010000000000000001</v>
      </c>
      <c r="S262" s="228"/>
      <c r="T262" s="230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31" t="s">
        <v>86</v>
      </c>
      <c r="AT262" s="232" t="s">
        <v>75</v>
      </c>
      <c r="AU262" s="232" t="s">
        <v>84</v>
      </c>
      <c r="AY262" s="231" t="s">
        <v>129</v>
      </c>
      <c r="BK262" s="233">
        <f>SUM(BK263:BK264)</f>
        <v>0</v>
      </c>
    </row>
    <row r="263" s="2" customFormat="1" ht="21.75" customHeight="1">
      <c r="A263" s="39"/>
      <c r="B263" s="40"/>
      <c r="C263" s="236" t="s">
        <v>309</v>
      </c>
      <c r="D263" s="236" t="s">
        <v>132</v>
      </c>
      <c r="E263" s="237" t="s">
        <v>310</v>
      </c>
      <c r="F263" s="238" t="s">
        <v>311</v>
      </c>
      <c r="G263" s="239" t="s">
        <v>312</v>
      </c>
      <c r="H263" s="240">
        <v>1</v>
      </c>
      <c r="I263" s="241"/>
      <c r="J263" s="242">
        <f>ROUND(I263*H263,2)</f>
        <v>0</v>
      </c>
      <c r="K263" s="238" t="s">
        <v>1</v>
      </c>
      <c r="L263" s="45"/>
      <c r="M263" s="243" t="s">
        <v>1</v>
      </c>
      <c r="N263" s="244" t="s">
        <v>41</v>
      </c>
      <c r="O263" s="92"/>
      <c r="P263" s="245">
        <f>O263*H263</f>
        <v>0</v>
      </c>
      <c r="Q263" s="245">
        <v>0.00010000000000000001</v>
      </c>
      <c r="R263" s="245">
        <f>Q263*H263</f>
        <v>0.00010000000000000001</v>
      </c>
      <c r="S263" s="245">
        <v>0</v>
      </c>
      <c r="T263" s="24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7" t="s">
        <v>212</v>
      </c>
      <c r="AT263" s="247" t="s">
        <v>132</v>
      </c>
      <c r="AU263" s="247" t="s">
        <v>86</v>
      </c>
      <c r="AY263" s="18" t="s">
        <v>129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8" t="s">
        <v>84</v>
      </c>
      <c r="BK263" s="248">
        <f>ROUND(I263*H263,2)</f>
        <v>0</v>
      </c>
      <c r="BL263" s="18" t="s">
        <v>212</v>
      </c>
      <c r="BM263" s="247" t="s">
        <v>313</v>
      </c>
    </row>
    <row r="264" s="13" customFormat="1">
      <c r="A264" s="13"/>
      <c r="B264" s="249"/>
      <c r="C264" s="250"/>
      <c r="D264" s="251" t="s">
        <v>139</v>
      </c>
      <c r="E264" s="252" t="s">
        <v>1</v>
      </c>
      <c r="F264" s="253" t="s">
        <v>84</v>
      </c>
      <c r="G264" s="250"/>
      <c r="H264" s="254">
        <v>1</v>
      </c>
      <c r="I264" s="255"/>
      <c r="J264" s="250"/>
      <c r="K264" s="250"/>
      <c r="L264" s="256"/>
      <c r="M264" s="257"/>
      <c r="N264" s="258"/>
      <c r="O264" s="258"/>
      <c r="P264" s="258"/>
      <c r="Q264" s="258"/>
      <c r="R264" s="258"/>
      <c r="S264" s="258"/>
      <c r="T264" s="25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0" t="s">
        <v>139</v>
      </c>
      <c r="AU264" s="260" t="s">
        <v>86</v>
      </c>
      <c r="AV264" s="13" t="s">
        <v>86</v>
      </c>
      <c r="AW264" s="13" t="s">
        <v>32</v>
      </c>
      <c r="AX264" s="13" t="s">
        <v>84</v>
      </c>
      <c r="AY264" s="260" t="s">
        <v>129</v>
      </c>
    </row>
    <row r="265" s="12" customFormat="1" ht="22.8" customHeight="1">
      <c r="A265" s="12"/>
      <c r="B265" s="220"/>
      <c r="C265" s="221"/>
      <c r="D265" s="222" t="s">
        <v>75</v>
      </c>
      <c r="E265" s="234" t="s">
        <v>314</v>
      </c>
      <c r="F265" s="234" t="s">
        <v>315</v>
      </c>
      <c r="G265" s="221"/>
      <c r="H265" s="221"/>
      <c r="I265" s="224"/>
      <c r="J265" s="235">
        <f>BK265</f>
        <v>0</v>
      </c>
      <c r="K265" s="221"/>
      <c r="L265" s="226"/>
      <c r="M265" s="227"/>
      <c r="N265" s="228"/>
      <c r="O265" s="228"/>
      <c r="P265" s="229">
        <f>SUM(P266:P319)</f>
        <v>0</v>
      </c>
      <c r="Q265" s="228"/>
      <c r="R265" s="229">
        <f>SUM(R266:R319)</f>
        <v>13.157300880000001</v>
      </c>
      <c r="S265" s="228"/>
      <c r="T265" s="230">
        <f>SUM(T266:T319)</f>
        <v>8.067143419999999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31" t="s">
        <v>86</v>
      </c>
      <c r="AT265" s="232" t="s">
        <v>75</v>
      </c>
      <c r="AU265" s="232" t="s">
        <v>84</v>
      </c>
      <c r="AY265" s="231" t="s">
        <v>129</v>
      </c>
      <c r="BK265" s="233">
        <f>SUM(BK266:BK319)</f>
        <v>0</v>
      </c>
    </row>
    <row r="266" s="2" customFormat="1" ht="21.75" customHeight="1">
      <c r="A266" s="39"/>
      <c r="B266" s="40"/>
      <c r="C266" s="236" t="s">
        <v>272</v>
      </c>
      <c r="D266" s="236" t="s">
        <v>132</v>
      </c>
      <c r="E266" s="237" t="s">
        <v>316</v>
      </c>
      <c r="F266" s="238" t="s">
        <v>317</v>
      </c>
      <c r="G266" s="239" t="s">
        <v>135</v>
      </c>
      <c r="H266" s="240">
        <v>138.102</v>
      </c>
      <c r="I266" s="241"/>
      <c r="J266" s="242">
        <f>ROUND(I266*H266,2)</f>
        <v>0</v>
      </c>
      <c r="K266" s="238" t="s">
        <v>136</v>
      </c>
      <c r="L266" s="45"/>
      <c r="M266" s="243" t="s">
        <v>1</v>
      </c>
      <c r="N266" s="244" t="s">
        <v>41</v>
      </c>
      <c r="O266" s="92"/>
      <c r="P266" s="245">
        <f>O266*H266</f>
        <v>0</v>
      </c>
      <c r="Q266" s="245">
        <v>0.016910000000000001</v>
      </c>
      <c r="R266" s="245">
        <f>Q266*H266</f>
        <v>2.3353048200000002</v>
      </c>
      <c r="S266" s="245">
        <v>0</v>
      </c>
      <c r="T266" s="24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7" t="s">
        <v>212</v>
      </c>
      <c r="AT266" s="247" t="s">
        <v>132</v>
      </c>
      <c r="AU266" s="247" t="s">
        <v>86</v>
      </c>
      <c r="AY266" s="18" t="s">
        <v>129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8" t="s">
        <v>84</v>
      </c>
      <c r="BK266" s="248">
        <f>ROUND(I266*H266,2)</f>
        <v>0</v>
      </c>
      <c r="BL266" s="18" t="s">
        <v>212</v>
      </c>
      <c r="BM266" s="247" t="s">
        <v>318</v>
      </c>
    </row>
    <row r="267" s="16" customFormat="1">
      <c r="A267" s="16"/>
      <c r="B267" s="283"/>
      <c r="C267" s="284"/>
      <c r="D267" s="251" t="s">
        <v>139</v>
      </c>
      <c r="E267" s="285" t="s">
        <v>1</v>
      </c>
      <c r="F267" s="286" t="s">
        <v>319</v>
      </c>
      <c r="G267" s="284"/>
      <c r="H267" s="285" t="s">
        <v>1</v>
      </c>
      <c r="I267" s="287"/>
      <c r="J267" s="284"/>
      <c r="K267" s="284"/>
      <c r="L267" s="288"/>
      <c r="M267" s="289"/>
      <c r="N267" s="290"/>
      <c r="O267" s="290"/>
      <c r="P267" s="290"/>
      <c r="Q267" s="290"/>
      <c r="R267" s="290"/>
      <c r="S267" s="290"/>
      <c r="T267" s="291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92" t="s">
        <v>139</v>
      </c>
      <c r="AU267" s="292" t="s">
        <v>86</v>
      </c>
      <c r="AV267" s="16" t="s">
        <v>84</v>
      </c>
      <c r="AW267" s="16" t="s">
        <v>32</v>
      </c>
      <c r="AX267" s="16" t="s">
        <v>76</v>
      </c>
      <c r="AY267" s="292" t="s">
        <v>129</v>
      </c>
    </row>
    <row r="268" s="13" customFormat="1">
      <c r="A268" s="13"/>
      <c r="B268" s="249"/>
      <c r="C268" s="250"/>
      <c r="D268" s="251" t="s">
        <v>139</v>
      </c>
      <c r="E268" s="252" t="s">
        <v>1</v>
      </c>
      <c r="F268" s="253" t="s">
        <v>320</v>
      </c>
      <c r="G268" s="250"/>
      <c r="H268" s="254">
        <v>138.102</v>
      </c>
      <c r="I268" s="255"/>
      <c r="J268" s="250"/>
      <c r="K268" s="250"/>
      <c r="L268" s="256"/>
      <c r="M268" s="257"/>
      <c r="N268" s="258"/>
      <c r="O268" s="258"/>
      <c r="P268" s="258"/>
      <c r="Q268" s="258"/>
      <c r="R268" s="258"/>
      <c r="S268" s="258"/>
      <c r="T268" s="25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0" t="s">
        <v>139</v>
      </c>
      <c r="AU268" s="260" t="s">
        <v>86</v>
      </c>
      <c r="AV268" s="13" t="s">
        <v>86</v>
      </c>
      <c r="AW268" s="13" t="s">
        <v>32</v>
      </c>
      <c r="AX268" s="13" t="s">
        <v>76</v>
      </c>
      <c r="AY268" s="260" t="s">
        <v>129</v>
      </c>
    </row>
    <row r="269" s="14" customFormat="1">
      <c r="A269" s="14"/>
      <c r="B269" s="261"/>
      <c r="C269" s="262"/>
      <c r="D269" s="251" t="s">
        <v>139</v>
      </c>
      <c r="E269" s="263" t="s">
        <v>1</v>
      </c>
      <c r="F269" s="264" t="s">
        <v>141</v>
      </c>
      <c r="G269" s="262"/>
      <c r="H269" s="265">
        <v>138.102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1" t="s">
        <v>139</v>
      </c>
      <c r="AU269" s="271" t="s">
        <v>86</v>
      </c>
      <c r="AV269" s="14" t="s">
        <v>137</v>
      </c>
      <c r="AW269" s="14" t="s">
        <v>32</v>
      </c>
      <c r="AX269" s="14" t="s">
        <v>84</v>
      </c>
      <c r="AY269" s="271" t="s">
        <v>129</v>
      </c>
    </row>
    <row r="270" s="2" customFormat="1" ht="21.75" customHeight="1">
      <c r="A270" s="39"/>
      <c r="B270" s="40"/>
      <c r="C270" s="236" t="s">
        <v>321</v>
      </c>
      <c r="D270" s="236" t="s">
        <v>132</v>
      </c>
      <c r="E270" s="237" t="s">
        <v>322</v>
      </c>
      <c r="F270" s="238" t="s">
        <v>323</v>
      </c>
      <c r="G270" s="239" t="s">
        <v>135</v>
      </c>
      <c r="H270" s="240">
        <v>435.13999999999999</v>
      </c>
      <c r="I270" s="241"/>
      <c r="J270" s="242">
        <f>ROUND(I270*H270,2)</f>
        <v>0</v>
      </c>
      <c r="K270" s="238" t="s">
        <v>136</v>
      </c>
      <c r="L270" s="45"/>
      <c r="M270" s="243" t="s">
        <v>1</v>
      </c>
      <c r="N270" s="244" t="s">
        <v>41</v>
      </c>
      <c r="O270" s="92"/>
      <c r="P270" s="245">
        <f>O270*H270</f>
        <v>0</v>
      </c>
      <c r="Q270" s="245">
        <v>0.00040999999999999999</v>
      </c>
      <c r="R270" s="245">
        <f>Q270*H270</f>
        <v>0.17840739999999999</v>
      </c>
      <c r="S270" s="245">
        <v>0</v>
      </c>
      <c r="T270" s="24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7" t="s">
        <v>212</v>
      </c>
      <c r="AT270" s="247" t="s">
        <v>132</v>
      </c>
      <c r="AU270" s="247" t="s">
        <v>86</v>
      </c>
      <c r="AY270" s="18" t="s">
        <v>129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8" t="s">
        <v>84</v>
      </c>
      <c r="BK270" s="248">
        <f>ROUND(I270*H270,2)</f>
        <v>0</v>
      </c>
      <c r="BL270" s="18" t="s">
        <v>212</v>
      </c>
      <c r="BM270" s="247" t="s">
        <v>324</v>
      </c>
    </row>
    <row r="271" s="16" customFormat="1">
      <c r="A271" s="16"/>
      <c r="B271" s="283"/>
      <c r="C271" s="284"/>
      <c r="D271" s="251" t="s">
        <v>139</v>
      </c>
      <c r="E271" s="285" t="s">
        <v>1</v>
      </c>
      <c r="F271" s="286" t="s">
        <v>325</v>
      </c>
      <c r="G271" s="284"/>
      <c r="H271" s="285" t="s">
        <v>1</v>
      </c>
      <c r="I271" s="287"/>
      <c r="J271" s="284"/>
      <c r="K271" s="284"/>
      <c r="L271" s="288"/>
      <c r="M271" s="289"/>
      <c r="N271" s="290"/>
      <c r="O271" s="290"/>
      <c r="P271" s="290"/>
      <c r="Q271" s="290"/>
      <c r="R271" s="290"/>
      <c r="S271" s="290"/>
      <c r="T271" s="291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92" t="s">
        <v>139</v>
      </c>
      <c r="AU271" s="292" t="s">
        <v>86</v>
      </c>
      <c r="AV271" s="16" t="s">
        <v>84</v>
      </c>
      <c r="AW271" s="16" t="s">
        <v>32</v>
      </c>
      <c r="AX271" s="16" t="s">
        <v>76</v>
      </c>
      <c r="AY271" s="292" t="s">
        <v>129</v>
      </c>
    </row>
    <row r="272" s="16" customFormat="1">
      <c r="A272" s="16"/>
      <c r="B272" s="283"/>
      <c r="C272" s="284"/>
      <c r="D272" s="251" t="s">
        <v>139</v>
      </c>
      <c r="E272" s="285" t="s">
        <v>1</v>
      </c>
      <c r="F272" s="286" t="s">
        <v>243</v>
      </c>
      <c r="G272" s="284"/>
      <c r="H272" s="285" t="s">
        <v>1</v>
      </c>
      <c r="I272" s="287"/>
      <c r="J272" s="284"/>
      <c r="K272" s="284"/>
      <c r="L272" s="288"/>
      <c r="M272" s="289"/>
      <c r="N272" s="290"/>
      <c r="O272" s="290"/>
      <c r="P272" s="290"/>
      <c r="Q272" s="290"/>
      <c r="R272" s="290"/>
      <c r="S272" s="290"/>
      <c r="T272" s="291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92" t="s">
        <v>139</v>
      </c>
      <c r="AU272" s="292" t="s">
        <v>86</v>
      </c>
      <c r="AV272" s="16" t="s">
        <v>84</v>
      </c>
      <c r="AW272" s="16" t="s">
        <v>32</v>
      </c>
      <c r="AX272" s="16" t="s">
        <v>76</v>
      </c>
      <c r="AY272" s="292" t="s">
        <v>129</v>
      </c>
    </row>
    <row r="273" s="13" customFormat="1">
      <c r="A273" s="13"/>
      <c r="B273" s="249"/>
      <c r="C273" s="250"/>
      <c r="D273" s="251" t="s">
        <v>139</v>
      </c>
      <c r="E273" s="252" t="s">
        <v>1</v>
      </c>
      <c r="F273" s="253" t="s">
        <v>244</v>
      </c>
      <c r="G273" s="250"/>
      <c r="H273" s="254">
        <v>106.56</v>
      </c>
      <c r="I273" s="255"/>
      <c r="J273" s="250"/>
      <c r="K273" s="250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139</v>
      </c>
      <c r="AU273" s="260" t="s">
        <v>86</v>
      </c>
      <c r="AV273" s="13" t="s">
        <v>86</v>
      </c>
      <c r="AW273" s="13" t="s">
        <v>32</v>
      </c>
      <c r="AX273" s="13" t="s">
        <v>76</v>
      </c>
      <c r="AY273" s="260" t="s">
        <v>129</v>
      </c>
    </row>
    <row r="274" s="13" customFormat="1">
      <c r="A274" s="13"/>
      <c r="B274" s="249"/>
      <c r="C274" s="250"/>
      <c r="D274" s="251" t="s">
        <v>139</v>
      </c>
      <c r="E274" s="252" t="s">
        <v>1</v>
      </c>
      <c r="F274" s="253" t="s">
        <v>245</v>
      </c>
      <c r="G274" s="250"/>
      <c r="H274" s="254">
        <v>51.409999999999997</v>
      </c>
      <c r="I274" s="255"/>
      <c r="J274" s="250"/>
      <c r="K274" s="250"/>
      <c r="L274" s="256"/>
      <c r="M274" s="257"/>
      <c r="N274" s="258"/>
      <c r="O274" s="258"/>
      <c r="P274" s="258"/>
      <c r="Q274" s="258"/>
      <c r="R274" s="258"/>
      <c r="S274" s="258"/>
      <c r="T274" s="25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0" t="s">
        <v>139</v>
      </c>
      <c r="AU274" s="260" t="s">
        <v>86</v>
      </c>
      <c r="AV274" s="13" t="s">
        <v>86</v>
      </c>
      <c r="AW274" s="13" t="s">
        <v>32</v>
      </c>
      <c r="AX274" s="13" t="s">
        <v>76</v>
      </c>
      <c r="AY274" s="260" t="s">
        <v>129</v>
      </c>
    </row>
    <row r="275" s="13" customFormat="1">
      <c r="A275" s="13"/>
      <c r="B275" s="249"/>
      <c r="C275" s="250"/>
      <c r="D275" s="251" t="s">
        <v>139</v>
      </c>
      <c r="E275" s="252" t="s">
        <v>1</v>
      </c>
      <c r="F275" s="253" t="s">
        <v>246</v>
      </c>
      <c r="G275" s="250"/>
      <c r="H275" s="254">
        <v>-14.699999999999999</v>
      </c>
      <c r="I275" s="255"/>
      <c r="J275" s="250"/>
      <c r="K275" s="250"/>
      <c r="L275" s="256"/>
      <c r="M275" s="257"/>
      <c r="N275" s="258"/>
      <c r="O275" s="258"/>
      <c r="P275" s="258"/>
      <c r="Q275" s="258"/>
      <c r="R275" s="258"/>
      <c r="S275" s="258"/>
      <c r="T275" s="25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0" t="s">
        <v>139</v>
      </c>
      <c r="AU275" s="260" t="s">
        <v>86</v>
      </c>
      <c r="AV275" s="13" t="s">
        <v>86</v>
      </c>
      <c r="AW275" s="13" t="s">
        <v>32</v>
      </c>
      <c r="AX275" s="13" t="s">
        <v>76</v>
      </c>
      <c r="AY275" s="260" t="s">
        <v>129</v>
      </c>
    </row>
    <row r="276" s="16" customFormat="1">
      <c r="A276" s="16"/>
      <c r="B276" s="283"/>
      <c r="C276" s="284"/>
      <c r="D276" s="251" t="s">
        <v>139</v>
      </c>
      <c r="E276" s="285" t="s">
        <v>1</v>
      </c>
      <c r="F276" s="286" t="s">
        <v>247</v>
      </c>
      <c r="G276" s="284"/>
      <c r="H276" s="285" t="s">
        <v>1</v>
      </c>
      <c r="I276" s="287"/>
      <c r="J276" s="284"/>
      <c r="K276" s="284"/>
      <c r="L276" s="288"/>
      <c r="M276" s="289"/>
      <c r="N276" s="290"/>
      <c r="O276" s="290"/>
      <c r="P276" s="290"/>
      <c r="Q276" s="290"/>
      <c r="R276" s="290"/>
      <c r="S276" s="290"/>
      <c r="T276" s="291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92" t="s">
        <v>139</v>
      </c>
      <c r="AU276" s="292" t="s">
        <v>86</v>
      </c>
      <c r="AV276" s="16" t="s">
        <v>84</v>
      </c>
      <c r="AW276" s="16" t="s">
        <v>32</v>
      </c>
      <c r="AX276" s="16" t="s">
        <v>76</v>
      </c>
      <c r="AY276" s="292" t="s">
        <v>129</v>
      </c>
    </row>
    <row r="277" s="13" customFormat="1">
      <c r="A277" s="13"/>
      <c r="B277" s="249"/>
      <c r="C277" s="250"/>
      <c r="D277" s="251" t="s">
        <v>139</v>
      </c>
      <c r="E277" s="252" t="s">
        <v>1</v>
      </c>
      <c r="F277" s="253" t="s">
        <v>248</v>
      </c>
      <c r="G277" s="250"/>
      <c r="H277" s="254">
        <v>272.565</v>
      </c>
      <c r="I277" s="255"/>
      <c r="J277" s="250"/>
      <c r="K277" s="250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139</v>
      </c>
      <c r="AU277" s="260" t="s">
        <v>86</v>
      </c>
      <c r="AV277" s="13" t="s">
        <v>86</v>
      </c>
      <c r="AW277" s="13" t="s">
        <v>32</v>
      </c>
      <c r="AX277" s="13" t="s">
        <v>76</v>
      </c>
      <c r="AY277" s="260" t="s">
        <v>129</v>
      </c>
    </row>
    <row r="278" s="13" customFormat="1">
      <c r="A278" s="13"/>
      <c r="B278" s="249"/>
      <c r="C278" s="250"/>
      <c r="D278" s="251" t="s">
        <v>139</v>
      </c>
      <c r="E278" s="252" t="s">
        <v>1</v>
      </c>
      <c r="F278" s="253" t="s">
        <v>249</v>
      </c>
      <c r="G278" s="250"/>
      <c r="H278" s="254">
        <v>57.524999999999999</v>
      </c>
      <c r="I278" s="255"/>
      <c r="J278" s="250"/>
      <c r="K278" s="250"/>
      <c r="L278" s="256"/>
      <c r="M278" s="257"/>
      <c r="N278" s="258"/>
      <c r="O278" s="258"/>
      <c r="P278" s="258"/>
      <c r="Q278" s="258"/>
      <c r="R278" s="258"/>
      <c r="S278" s="258"/>
      <c r="T278" s="25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0" t="s">
        <v>139</v>
      </c>
      <c r="AU278" s="260" t="s">
        <v>86</v>
      </c>
      <c r="AV278" s="13" t="s">
        <v>86</v>
      </c>
      <c r="AW278" s="13" t="s">
        <v>32</v>
      </c>
      <c r="AX278" s="13" t="s">
        <v>76</v>
      </c>
      <c r="AY278" s="260" t="s">
        <v>129</v>
      </c>
    </row>
    <row r="279" s="13" customFormat="1">
      <c r="A279" s="13"/>
      <c r="B279" s="249"/>
      <c r="C279" s="250"/>
      <c r="D279" s="251" t="s">
        <v>139</v>
      </c>
      <c r="E279" s="252" t="s">
        <v>1</v>
      </c>
      <c r="F279" s="253" t="s">
        <v>250</v>
      </c>
      <c r="G279" s="250"/>
      <c r="H279" s="254">
        <v>-38.219999999999999</v>
      </c>
      <c r="I279" s="255"/>
      <c r="J279" s="250"/>
      <c r="K279" s="250"/>
      <c r="L279" s="256"/>
      <c r="M279" s="257"/>
      <c r="N279" s="258"/>
      <c r="O279" s="258"/>
      <c r="P279" s="258"/>
      <c r="Q279" s="258"/>
      <c r="R279" s="258"/>
      <c r="S279" s="258"/>
      <c r="T279" s="25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0" t="s">
        <v>139</v>
      </c>
      <c r="AU279" s="260" t="s">
        <v>86</v>
      </c>
      <c r="AV279" s="13" t="s">
        <v>86</v>
      </c>
      <c r="AW279" s="13" t="s">
        <v>32</v>
      </c>
      <c r="AX279" s="13" t="s">
        <v>76</v>
      </c>
      <c r="AY279" s="260" t="s">
        <v>129</v>
      </c>
    </row>
    <row r="280" s="14" customFormat="1">
      <c r="A280" s="14"/>
      <c r="B280" s="261"/>
      <c r="C280" s="262"/>
      <c r="D280" s="251" t="s">
        <v>139</v>
      </c>
      <c r="E280" s="263" t="s">
        <v>1</v>
      </c>
      <c r="F280" s="264" t="s">
        <v>141</v>
      </c>
      <c r="G280" s="262"/>
      <c r="H280" s="265">
        <v>435.13999999999999</v>
      </c>
      <c r="I280" s="266"/>
      <c r="J280" s="262"/>
      <c r="K280" s="262"/>
      <c r="L280" s="267"/>
      <c r="M280" s="268"/>
      <c r="N280" s="269"/>
      <c r="O280" s="269"/>
      <c r="P280" s="269"/>
      <c r="Q280" s="269"/>
      <c r="R280" s="269"/>
      <c r="S280" s="269"/>
      <c r="T280" s="27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1" t="s">
        <v>139</v>
      </c>
      <c r="AU280" s="271" t="s">
        <v>86</v>
      </c>
      <c r="AV280" s="14" t="s">
        <v>137</v>
      </c>
      <c r="AW280" s="14" t="s">
        <v>32</v>
      </c>
      <c r="AX280" s="14" t="s">
        <v>84</v>
      </c>
      <c r="AY280" s="271" t="s">
        <v>129</v>
      </c>
    </row>
    <row r="281" s="2" customFormat="1" ht="21.75" customHeight="1">
      <c r="A281" s="39"/>
      <c r="B281" s="40"/>
      <c r="C281" s="296" t="s">
        <v>326</v>
      </c>
      <c r="D281" s="296" t="s">
        <v>269</v>
      </c>
      <c r="E281" s="297" t="s">
        <v>327</v>
      </c>
      <c r="F281" s="298" t="s">
        <v>328</v>
      </c>
      <c r="G281" s="299" t="s">
        <v>135</v>
      </c>
      <c r="H281" s="300">
        <v>574.38499999999999</v>
      </c>
      <c r="I281" s="301"/>
      <c r="J281" s="302">
        <f>ROUND(I281*H281,2)</f>
        <v>0</v>
      </c>
      <c r="K281" s="298" t="s">
        <v>136</v>
      </c>
      <c r="L281" s="303"/>
      <c r="M281" s="304" t="s">
        <v>1</v>
      </c>
      <c r="N281" s="305" t="s">
        <v>41</v>
      </c>
      <c r="O281" s="92"/>
      <c r="P281" s="245">
        <f>O281*H281</f>
        <v>0</v>
      </c>
      <c r="Q281" s="245">
        <v>0.0135</v>
      </c>
      <c r="R281" s="245">
        <f>Q281*H281</f>
        <v>7.7541975000000001</v>
      </c>
      <c r="S281" s="245">
        <v>0</v>
      </c>
      <c r="T281" s="24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7" t="s">
        <v>272</v>
      </c>
      <c r="AT281" s="247" t="s">
        <v>269</v>
      </c>
      <c r="AU281" s="247" t="s">
        <v>86</v>
      </c>
      <c r="AY281" s="18" t="s">
        <v>129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18" t="s">
        <v>84</v>
      </c>
      <c r="BK281" s="248">
        <f>ROUND(I281*H281,2)</f>
        <v>0</v>
      </c>
      <c r="BL281" s="18" t="s">
        <v>212</v>
      </c>
      <c r="BM281" s="247" t="s">
        <v>329</v>
      </c>
    </row>
    <row r="282" s="13" customFormat="1">
      <c r="A282" s="13"/>
      <c r="B282" s="249"/>
      <c r="C282" s="250"/>
      <c r="D282" s="251" t="s">
        <v>139</v>
      </c>
      <c r="E282" s="252" t="s">
        <v>1</v>
      </c>
      <c r="F282" s="253" t="s">
        <v>330</v>
      </c>
      <c r="G282" s="250"/>
      <c r="H282" s="254">
        <v>522.16800000000001</v>
      </c>
      <c r="I282" s="255"/>
      <c r="J282" s="250"/>
      <c r="K282" s="250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139</v>
      </c>
      <c r="AU282" s="260" t="s">
        <v>86</v>
      </c>
      <c r="AV282" s="13" t="s">
        <v>86</v>
      </c>
      <c r="AW282" s="13" t="s">
        <v>32</v>
      </c>
      <c r="AX282" s="13" t="s">
        <v>84</v>
      </c>
      <c r="AY282" s="260" t="s">
        <v>129</v>
      </c>
    </row>
    <row r="283" s="13" customFormat="1">
      <c r="A283" s="13"/>
      <c r="B283" s="249"/>
      <c r="C283" s="250"/>
      <c r="D283" s="251" t="s">
        <v>139</v>
      </c>
      <c r="E283" s="250"/>
      <c r="F283" s="253" t="s">
        <v>331</v>
      </c>
      <c r="G283" s="250"/>
      <c r="H283" s="254">
        <v>574.38499999999999</v>
      </c>
      <c r="I283" s="255"/>
      <c r="J283" s="250"/>
      <c r="K283" s="250"/>
      <c r="L283" s="256"/>
      <c r="M283" s="257"/>
      <c r="N283" s="258"/>
      <c r="O283" s="258"/>
      <c r="P283" s="258"/>
      <c r="Q283" s="258"/>
      <c r="R283" s="258"/>
      <c r="S283" s="258"/>
      <c r="T283" s="25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0" t="s">
        <v>139</v>
      </c>
      <c r="AU283" s="260" t="s">
        <v>86</v>
      </c>
      <c r="AV283" s="13" t="s">
        <v>86</v>
      </c>
      <c r="AW283" s="13" t="s">
        <v>4</v>
      </c>
      <c r="AX283" s="13" t="s">
        <v>84</v>
      </c>
      <c r="AY283" s="260" t="s">
        <v>129</v>
      </c>
    </row>
    <row r="284" s="2" customFormat="1" ht="16.5" customHeight="1">
      <c r="A284" s="39"/>
      <c r="B284" s="40"/>
      <c r="C284" s="236" t="s">
        <v>332</v>
      </c>
      <c r="D284" s="236" t="s">
        <v>132</v>
      </c>
      <c r="E284" s="237" t="s">
        <v>333</v>
      </c>
      <c r="F284" s="238" t="s">
        <v>334</v>
      </c>
      <c r="G284" s="239" t="s">
        <v>335</v>
      </c>
      <c r="H284" s="240">
        <v>160.19999999999999</v>
      </c>
      <c r="I284" s="241"/>
      <c r="J284" s="242">
        <f>ROUND(I284*H284,2)</f>
        <v>0</v>
      </c>
      <c r="K284" s="238" t="s">
        <v>136</v>
      </c>
      <c r="L284" s="45"/>
      <c r="M284" s="243" t="s">
        <v>1</v>
      </c>
      <c r="N284" s="244" t="s">
        <v>41</v>
      </c>
      <c r="O284" s="92"/>
      <c r="P284" s="245">
        <f>O284*H284</f>
        <v>0</v>
      </c>
      <c r="Q284" s="245">
        <v>0.00025999999999999998</v>
      </c>
      <c r="R284" s="245">
        <f>Q284*H284</f>
        <v>0.041651999999999995</v>
      </c>
      <c r="S284" s="245">
        <v>0</v>
      </c>
      <c r="T284" s="246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7" t="s">
        <v>212</v>
      </c>
      <c r="AT284" s="247" t="s">
        <v>132</v>
      </c>
      <c r="AU284" s="247" t="s">
        <v>86</v>
      </c>
      <c r="AY284" s="18" t="s">
        <v>129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8" t="s">
        <v>84</v>
      </c>
      <c r="BK284" s="248">
        <f>ROUND(I284*H284,2)</f>
        <v>0</v>
      </c>
      <c r="BL284" s="18" t="s">
        <v>212</v>
      </c>
      <c r="BM284" s="247" t="s">
        <v>336</v>
      </c>
    </row>
    <row r="285" s="13" customFormat="1">
      <c r="A285" s="13"/>
      <c r="B285" s="249"/>
      <c r="C285" s="250"/>
      <c r="D285" s="251" t="s">
        <v>139</v>
      </c>
      <c r="E285" s="252" t="s">
        <v>1</v>
      </c>
      <c r="F285" s="253" t="s">
        <v>337</v>
      </c>
      <c r="G285" s="250"/>
      <c r="H285" s="254">
        <v>160.19999999999999</v>
      </c>
      <c r="I285" s="255"/>
      <c r="J285" s="250"/>
      <c r="K285" s="250"/>
      <c r="L285" s="256"/>
      <c r="M285" s="257"/>
      <c r="N285" s="258"/>
      <c r="O285" s="258"/>
      <c r="P285" s="258"/>
      <c r="Q285" s="258"/>
      <c r="R285" s="258"/>
      <c r="S285" s="258"/>
      <c r="T285" s="25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0" t="s">
        <v>139</v>
      </c>
      <c r="AU285" s="260" t="s">
        <v>86</v>
      </c>
      <c r="AV285" s="13" t="s">
        <v>86</v>
      </c>
      <c r="AW285" s="13" t="s">
        <v>32</v>
      </c>
      <c r="AX285" s="13" t="s">
        <v>84</v>
      </c>
      <c r="AY285" s="260" t="s">
        <v>129</v>
      </c>
    </row>
    <row r="286" s="2" customFormat="1" ht="16.5" customHeight="1">
      <c r="A286" s="39"/>
      <c r="B286" s="40"/>
      <c r="C286" s="236" t="s">
        <v>338</v>
      </c>
      <c r="D286" s="236" t="s">
        <v>132</v>
      </c>
      <c r="E286" s="237" t="s">
        <v>339</v>
      </c>
      <c r="F286" s="238" t="s">
        <v>340</v>
      </c>
      <c r="G286" s="239" t="s">
        <v>135</v>
      </c>
      <c r="H286" s="240">
        <v>435.13999999999999</v>
      </c>
      <c r="I286" s="241"/>
      <c r="J286" s="242">
        <f>ROUND(I286*H286,2)</f>
        <v>0</v>
      </c>
      <c r="K286" s="238" t="s">
        <v>136</v>
      </c>
      <c r="L286" s="45"/>
      <c r="M286" s="243" t="s">
        <v>1</v>
      </c>
      <c r="N286" s="244" t="s">
        <v>41</v>
      </c>
      <c r="O286" s="92"/>
      <c r="P286" s="245">
        <f>O286*H286</f>
        <v>0</v>
      </c>
      <c r="Q286" s="245">
        <v>0.00010000000000000001</v>
      </c>
      <c r="R286" s="245">
        <f>Q286*H286</f>
        <v>0.043514000000000004</v>
      </c>
      <c r="S286" s="245">
        <v>0</v>
      </c>
      <c r="T286" s="246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7" t="s">
        <v>212</v>
      </c>
      <c r="AT286" s="247" t="s">
        <v>132</v>
      </c>
      <c r="AU286" s="247" t="s">
        <v>86</v>
      </c>
      <c r="AY286" s="18" t="s">
        <v>129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8" t="s">
        <v>84</v>
      </c>
      <c r="BK286" s="248">
        <f>ROUND(I286*H286,2)</f>
        <v>0</v>
      </c>
      <c r="BL286" s="18" t="s">
        <v>212</v>
      </c>
      <c r="BM286" s="247" t="s">
        <v>341</v>
      </c>
    </row>
    <row r="287" s="2" customFormat="1" ht="16.5" customHeight="1">
      <c r="A287" s="39"/>
      <c r="B287" s="40"/>
      <c r="C287" s="236" t="s">
        <v>342</v>
      </c>
      <c r="D287" s="236" t="s">
        <v>132</v>
      </c>
      <c r="E287" s="237" t="s">
        <v>343</v>
      </c>
      <c r="F287" s="238" t="s">
        <v>344</v>
      </c>
      <c r="G287" s="239" t="s">
        <v>135</v>
      </c>
      <c r="H287" s="240">
        <v>435.13999999999999</v>
      </c>
      <c r="I287" s="241"/>
      <c r="J287" s="242">
        <f>ROUND(I287*H287,2)</f>
        <v>0</v>
      </c>
      <c r="K287" s="238" t="s">
        <v>136</v>
      </c>
      <c r="L287" s="45"/>
      <c r="M287" s="243" t="s">
        <v>1</v>
      </c>
      <c r="N287" s="244" t="s">
        <v>41</v>
      </c>
      <c r="O287" s="92"/>
      <c r="P287" s="245">
        <f>O287*H287</f>
        <v>0</v>
      </c>
      <c r="Q287" s="245">
        <v>0</v>
      </c>
      <c r="R287" s="245">
        <f>Q287*H287</f>
        <v>0</v>
      </c>
      <c r="S287" s="245">
        <v>0</v>
      </c>
      <c r="T287" s="24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7" t="s">
        <v>212</v>
      </c>
      <c r="AT287" s="247" t="s">
        <v>132</v>
      </c>
      <c r="AU287" s="247" t="s">
        <v>86</v>
      </c>
      <c r="AY287" s="18" t="s">
        <v>129</v>
      </c>
      <c r="BE287" s="248">
        <f>IF(N287="základní",J287,0)</f>
        <v>0</v>
      </c>
      <c r="BF287" s="248">
        <f>IF(N287="snížená",J287,0)</f>
        <v>0</v>
      </c>
      <c r="BG287" s="248">
        <f>IF(N287="zákl. přenesená",J287,0)</f>
        <v>0</v>
      </c>
      <c r="BH287" s="248">
        <f>IF(N287="sníž. přenesená",J287,0)</f>
        <v>0</v>
      </c>
      <c r="BI287" s="248">
        <f>IF(N287="nulová",J287,0)</f>
        <v>0</v>
      </c>
      <c r="BJ287" s="18" t="s">
        <v>84</v>
      </c>
      <c r="BK287" s="248">
        <f>ROUND(I287*H287,2)</f>
        <v>0</v>
      </c>
      <c r="BL287" s="18" t="s">
        <v>212</v>
      </c>
      <c r="BM287" s="247" t="s">
        <v>345</v>
      </c>
    </row>
    <row r="288" s="2" customFormat="1" ht="21.75" customHeight="1">
      <c r="A288" s="39"/>
      <c r="B288" s="40"/>
      <c r="C288" s="296" t="s">
        <v>346</v>
      </c>
      <c r="D288" s="296" t="s">
        <v>269</v>
      </c>
      <c r="E288" s="297" t="s">
        <v>347</v>
      </c>
      <c r="F288" s="298" t="s">
        <v>348</v>
      </c>
      <c r="G288" s="299" t="s">
        <v>135</v>
      </c>
      <c r="H288" s="300">
        <v>500.411</v>
      </c>
      <c r="I288" s="301"/>
      <c r="J288" s="302">
        <f>ROUND(I288*H288,2)</f>
        <v>0</v>
      </c>
      <c r="K288" s="298" t="s">
        <v>136</v>
      </c>
      <c r="L288" s="303"/>
      <c r="M288" s="304" t="s">
        <v>1</v>
      </c>
      <c r="N288" s="305" t="s">
        <v>41</v>
      </c>
      <c r="O288" s="92"/>
      <c r="P288" s="245">
        <f>O288*H288</f>
        <v>0</v>
      </c>
      <c r="Q288" s="245">
        <v>0.00016000000000000001</v>
      </c>
      <c r="R288" s="245">
        <f>Q288*H288</f>
        <v>0.080065760000000014</v>
      </c>
      <c r="S288" s="245">
        <v>0</v>
      </c>
      <c r="T288" s="24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7" t="s">
        <v>272</v>
      </c>
      <c r="AT288" s="247" t="s">
        <v>269</v>
      </c>
      <c r="AU288" s="247" t="s">
        <v>86</v>
      </c>
      <c r="AY288" s="18" t="s">
        <v>129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8" t="s">
        <v>84</v>
      </c>
      <c r="BK288" s="248">
        <f>ROUND(I288*H288,2)</f>
        <v>0</v>
      </c>
      <c r="BL288" s="18" t="s">
        <v>212</v>
      </c>
      <c r="BM288" s="247" t="s">
        <v>349</v>
      </c>
    </row>
    <row r="289" s="13" customFormat="1">
      <c r="A289" s="13"/>
      <c r="B289" s="249"/>
      <c r="C289" s="250"/>
      <c r="D289" s="251" t="s">
        <v>139</v>
      </c>
      <c r="E289" s="252" t="s">
        <v>1</v>
      </c>
      <c r="F289" s="253" t="s">
        <v>350</v>
      </c>
      <c r="G289" s="250"/>
      <c r="H289" s="254">
        <v>500.411</v>
      </c>
      <c r="I289" s="255"/>
      <c r="J289" s="250"/>
      <c r="K289" s="250"/>
      <c r="L289" s="256"/>
      <c r="M289" s="257"/>
      <c r="N289" s="258"/>
      <c r="O289" s="258"/>
      <c r="P289" s="258"/>
      <c r="Q289" s="258"/>
      <c r="R289" s="258"/>
      <c r="S289" s="258"/>
      <c r="T289" s="25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0" t="s">
        <v>139</v>
      </c>
      <c r="AU289" s="260" t="s">
        <v>86</v>
      </c>
      <c r="AV289" s="13" t="s">
        <v>86</v>
      </c>
      <c r="AW289" s="13" t="s">
        <v>32</v>
      </c>
      <c r="AX289" s="13" t="s">
        <v>84</v>
      </c>
      <c r="AY289" s="260" t="s">
        <v>129</v>
      </c>
    </row>
    <row r="290" s="2" customFormat="1" ht="16.5" customHeight="1">
      <c r="A290" s="39"/>
      <c r="B290" s="40"/>
      <c r="C290" s="236" t="s">
        <v>351</v>
      </c>
      <c r="D290" s="236" t="s">
        <v>132</v>
      </c>
      <c r="E290" s="237" t="s">
        <v>352</v>
      </c>
      <c r="F290" s="238" t="s">
        <v>353</v>
      </c>
      <c r="G290" s="239" t="s">
        <v>135</v>
      </c>
      <c r="H290" s="240">
        <v>435.13999999999999</v>
      </c>
      <c r="I290" s="241"/>
      <c r="J290" s="242">
        <f>ROUND(I290*H290,2)</f>
        <v>0</v>
      </c>
      <c r="K290" s="238" t="s">
        <v>136</v>
      </c>
      <c r="L290" s="45"/>
      <c r="M290" s="243" t="s">
        <v>1</v>
      </c>
      <c r="N290" s="244" t="s">
        <v>41</v>
      </c>
      <c r="O290" s="92"/>
      <c r="P290" s="245">
        <f>O290*H290</f>
        <v>0</v>
      </c>
      <c r="Q290" s="245">
        <v>0.0016100000000000001</v>
      </c>
      <c r="R290" s="245">
        <f>Q290*H290</f>
        <v>0.70057540000000007</v>
      </c>
      <c r="S290" s="245">
        <v>0</v>
      </c>
      <c r="T290" s="24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7" t="s">
        <v>212</v>
      </c>
      <c r="AT290" s="247" t="s">
        <v>132</v>
      </c>
      <c r="AU290" s="247" t="s">
        <v>86</v>
      </c>
      <c r="AY290" s="18" t="s">
        <v>129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8" t="s">
        <v>84</v>
      </c>
      <c r="BK290" s="248">
        <f>ROUND(I290*H290,2)</f>
        <v>0</v>
      </c>
      <c r="BL290" s="18" t="s">
        <v>212</v>
      </c>
      <c r="BM290" s="247" t="s">
        <v>354</v>
      </c>
    </row>
    <row r="291" s="2" customFormat="1" ht="16.5" customHeight="1">
      <c r="A291" s="39"/>
      <c r="B291" s="40"/>
      <c r="C291" s="236" t="s">
        <v>355</v>
      </c>
      <c r="D291" s="236" t="s">
        <v>132</v>
      </c>
      <c r="E291" s="237" t="s">
        <v>356</v>
      </c>
      <c r="F291" s="238" t="s">
        <v>357</v>
      </c>
      <c r="G291" s="239" t="s">
        <v>135</v>
      </c>
      <c r="H291" s="240">
        <v>435.13999999999999</v>
      </c>
      <c r="I291" s="241"/>
      <c r="J291" s="242">
        <f>ROUND(I291*H291,2)</f>
        <v>0</v>
      </c>
      <c r="K291" s="238" t="s">
        <v>136</v>
      </c>
      <c r="L291" s="45"/>
      <c r="M291" s="243" t="s">
        <v>1</v>
      </c>
      <c r="N291" s="244" t="s">
        <v>41</v>
      </c>
      <c r="O291" s="92"/>
      <c r="P291" s="245">
        <f>O291*H291</f>
        <v>0</v>
      </c>
      <c r="Q291" s="245">
        <v>0.0016000000000000001</v>
      </c>
      <c r="R291" s="245">
        <f>Q291*H291</f>
        <v>0.69622400000000007</v>
      </c>
      <c r="S291" s="245">
        <v>0</v>
      </c>
      <c r="T291" s="246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7" t="s">
        <v>212</v>
      </c>
      <c r="AT291" s="247" t="s">
        <v>132</v>
      </c>
      <c r="AU291" s="247" t="s">
        <v>86</v>
      </c>
      <c r="AY291" s="18" t="s">
        <v>129</v>
      </c>
      <c r="BE291" s="248">
        <f>IF(N291="základní",J291,0)</f>
        <v>0</v>
      </c>
      <c r="BF291" s="248">
        <f>IF(N291="snížená",J291,0)</f>
        <v>0</v>
      </c>
      <c r="BG291" s="248">
        <f>IF(N291="zákl. přenesená",J291,0)</f>
        <v>0</v>
      </c>
      <c r="BH291" s="248">
        <f>IF(N291="sníž. přenesená",J291,0)</f>
        <v>0</v>
      </c>
      <c r="BI291" s="248">
        <f>IF(N291="nulová",J291,0)</f>
        <v>0</v>
      </c>
      <c r="BJ291" s="18" t="s">
        <v>84</v>
      </c>
      <c r="BK291" s="248">
        <f>ROUND(I291*H291,2)</f>
        <v>0</v>
      </c>
      <c r="BL291" s="18" t="s">
        <v>212</v>
      </c>
      <c r="BM291" s="247" t="s">
        <v>358</v>
      </c>
    </row>
    <row r="292" s="2" customFormat="1" ht="21.75" customHeight="1">
      <c r="A292" s="39"/>
      <c r="B292" s="40"/>
      <c r="C292" s="236" t="s">
        <v>359</v>
      </c>
      <c r="D292" s="236" t="s">
        <v>132</v>
      </c>
      <c r="E292" s="237" t="s">
        <v>360</v>
      </c>
      <c r="F292" s="238" t="s">
        <v>361</v>
      </c>
      <c r="G292" s="239" t="s">
        <v>135</v>
      </c>
      <c r="H292" s="240">
        <v>138.102</v>
      </c>
      <c r="I292" s="241"/>
      <c r="J292" s="242">
        <f>ROUND(I292*H292,2)</f>
        <v>0</v>
      </c>
      <c r="K292" s="238" t="s">
        <v>136</v>
      </c>
      <c r="L292" s="45"/>
      <c r="M292" s="243" t="s">
        <v>1</v>
      </c>
      <c r="N292" s="244" t="s">
        <v>41</v>
      </c>
      <c r="O292" s="92"/>
      <c r="P292" s="245">
        <f>O292*H292</f>
        <v>0</v>
      </c>
      <c r="Q292" s="245">
        <v>0</v>
      </c>
      <c r="R292" s="245">
        <f>Q292*H292</f>
        <v>0</v>
      </c>
      <c r="S292" s="245">
        <v>0.01721</v>
      </c>
      <c r="T292" s="246">
        <f>S292*H292</f>
        <v>2.3767354200000002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7" t="s">
        <v>212</v>
      </c>
      <c r="AT292" s="247" t="s">
        <v>132</v>
      </c>
      <c r="AU292" s="247" t="s">
        <v>86</v>
      </c>
      <c r="AY292" s="18" t="s">
        <v>129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18" t="s">
        <v>84</v>
      </c>
      <c r="BK292" s="248">
        <f>ROUND(I292*H292,2)</f>
        <v>0</v>
      </c>
      <c r="BL292" s="18" t="s">
        <v>212</v>
      </c>
      <c r="BM292" s="247" t="s">
        <v>362</v>
      </c>
    </row>
    <row r="293" s="16" customFormat="1">
      <c r="A293" s="16"/>
      <c r="B293" s="283"/>
      <c r="C293" s="284"/>
      <c r="D293" s="251" t="s">
        <v>139</v>
      </c>
      <c r="E293" s="285" t="s">
        <v>1</v>
      </c>
      <c r="F293" s="286" t="s">
        <v>363</v>
      </c>
      <c r="G293" s="284"/>
      <c r="H293" s="285" t="s">
        <v>1</v>
      </c>
      <c r="I293" s="287"/>
      <c r="J293" s="284"/>
      <c r="K293" s="284"/>
      <c r="L293" s="288"/>
      <c r="M293" s="289"/>
      <c r="N293" s="290"/>
      <c r="O293" s="290"/>
      <c r="P293" s="290"/>
      <c r="Q293" s="290"/>
      <c r="R293" s="290"/>
      <c r="S293" s="290"/>
      <c r="T293" s="291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92" t="s">
        <v>139</v>
      </c>
      <c r="AU293" s="292" t="s">
        <v>86</v>
      </c>
      <c r="AV293" s="16" t="s">
        <v>84</v>
      </c>
      <c r="AW293" s="16" t="s">
        <v>32</v>
      </c>
      <c r="AX293" s="16" t="s">
        <v>76</v>
      </c>
      <c r="AY293" s="292" t="s">
        <v>129</v>
      </c>
    </row>
    <row r="294" s="13" customFormat="1">
      <c r="A294" s="13"/>
      <c r="B294" s="249"/>
      <c r="C294" s="250"/>
      <c r="D294" s="251" t="s">
        <v>139</v>
      </c>
      <c r="E294" s="252" t="s">
        <v>1</v>
      </c>
      <c r="F294" s="253" t="s">
        <v>320</v>
      </c>
      <c r="G294" s="250"/>
      <c r="H294" s="254">
        <v>138.102</v>
      </c>
      <c r="I294" s="255"/>
      <c r="J294" s="250"/>
      <c r="K294" s="250"/>
      <c r="L294" s="256"/>
      <c r="M294" s="257"/>
      <c r="N294" s="258"/>
      <c r="O294" s="258"/>
      <c r="P294" s="258"/>
      <c r="Q294" s="258"/>
      <c r="R294" s="258"/>
      <c r="S294" s="258"/>
      <c r="T294" s="25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0" t="s">
        <v>139</v>
      </c>
      <c r="AU294" s="260" t="s">
        <v>86</v>
      </c>
      <c r="AV294" s="13" t="s">
        <v>86</v>
      </c>
      <c r="AW294" s="13" t="s">
        <v>32</v>
      </c>
      <c r="AX294" s="13" t="s">
        <v>76</v>
      </c>
      <c r="AY294" s="260" t="s">
        <v>129</v>
      </c>
    </row>
    <row r="295" s="14" customFormat="1">
      <c r="A295" s="14"/>
      <c r="B295" s="261"/>
      <c r="C295" s="262"/>
      <c r="D295" s="251" t="s">
        <v>139</v>
      </c>
      <c r="E295" s="263" t="s">
        <v>1</v>
      </c>
      <c r="F295" s="264" t="s">
        <v>141</v>
      </c>
      <c r="G295" s="262"/>
      <c r="H295" s="265">
        <v>138.102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1" t="s">
        <v>139</v>
      </c>
      <c r="AU295" s="271" t="s">
        <v>86</v>
      </c>
      <c r="AV295" s="14" t="s">
        <v>137</v>
      </c>
      <c r="AW295" s="14" t="s">
        <v>32</v>
      </c>
      <c r="AX295" s="14" t="s">
        <v>84</v>
      </c>
      <c r="AY295" s="271" t="s">
        <v>129</v>
      </c>
    </row>
    <row r="296" s="2" customFormat="1" ht="16.5" customHeight="1">
      <c r="A296" s="39"/>
      <c r="B296" s="40"/>
      <c r="C296" s="236" t="s">
        <v>364</v>
      </c>
      <c r="D296" s="236" t="s">
        <v>132</v>
      </c>
      <c r="E296" s="237" t="s">
        <v>365</v>
      </c>
      <c r="F296" s="238" t="s">
        <v>366</v>
      </c>
      <c r="G296" s="239" t="s">
        <v>135</v>
      </c>
      <c r="H296" s="240">
        <v>460.33999999999998</v>
      </c>
      <c r="I296" s="241"/>
      <c r="J296" s="242">
        <f>ROUND(I296*H296,2)</f>
        <v>0</v>
      </c>
      <c r="K296" s="238" t="s">
        <v>136</v>
      </c>
      <c r="L296" s="45"/>
      <c r="M296" s="243" t="s">
        <v>1</v>
      </c>
      <c r="N296" s="244" t="s">
        <v>41</v>
      </c>
      <c r="O296" s="92"/>
      <c r="P296" s="245">
        <f>O296*H296</f>
        <v>0</v>
      </c>
      <c r="Q296" s="245">
        <v>0</v>
      </c>
      <c r="R296" s="245">
        <f>Q296*H296</f>
        <v>0</v>
      </c>
      <c r="S296" s="245">
        <v>0.0112</v>
      </c>
      <c r="T296" s="246">
        <f>S296*H296</f>
        <v>5.1558079999999995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7" t="s">
        <v>212</v>
      </c>
      <c r="AT296" s="247" t="s">
        <v>132</v>
      </c>
      <c r="AU296" s="247" t="s">
        <v>86</v>
      </c>
      <c r="AY296" s="18" t="s">
        <v>129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18" t="s">
        <v>84</v>
      </c>
      <c r="BK296" s="248">
        <f>ROUND(I296*H296,2)</f>
        <v>0</v>
      </c>
      <c r="BL296" s="18" t="s">
        <v>212</v>
      </c>
      <c r="BM296" s="247" t="s">
        <v>367</v>
      </c>
    </row>
    <row r="297" s="16" customFormat="1">
      <c r="A297" s="16"/>
      <c r="B297" s="283"/>
      <c r="C297" s="284"/>
      <c r="D297" s="251" t="s">
        <v>139</v>
      </c>
      <c r="E297" s="285" t="s">
        <v>1</v>
      </c>
      <c r="F297" s="286" t="s">
        <v>325</v>
      </c>
      <c r="G297" s="284"/>
      <c r="H297" s="285" t="s">
        <v>1</v>
      </c>
      <c r="I297" s="287"/>
      <c r="J297" s="284"/>
      <c r="K297" s="284"/>
      <c r="L297" s="288"/>
      <c r="M297" s="289"/>
      <c r="N297" s="290"/>
      <c r="O297" s="290"/>
      <c r="P297" s="290"/>
      <c r="Q297" s="290"/>
      <c r="R297" s="290"/>
      <c r="S297" s="290"/>
      <c r="T297" s="291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92" t="s">
        <v>139</v>
      </c>
      <c r="AU297" s="292" t="s">
        <v>86</v>
      </c>
      <c r="AV297" s="16" t="s">
        <v>84</v>
      </c>
      <c r="AW297" s="16" t="s">
        <v>32</v>
      </c>
      <c r="AX297" s="16" t="s">
        <v>76</v>
      </c>
      <c r="AY297" s="292" t="s">
        <v>129</v>
      </c>
    </row>
    <row r="298" s="16" customFormat="1">
      <c r="A298" s="16"/>
      <c r="B298" s="283"/>
      <c r="C298" s="284"/>
      <c r="D298" s="251" t="s">
        <v>139</v>
      </c>
      <c r="E298" s="285" t="s">
        <v>1</v>
      </c>
      <c r="F298" s="286" t="s">
        <v>243</v>
      </c>
      <c r="G298" s="284"/>
      <c r="H298" s="285" t="s">
        <v>1</v>
      </c>
      <c r="I298" s="287"/>
      <c r="J298" s="284"/>
      <c r="K298" s="284"/>
      <c r="L298" s="288"/>
      <c r="M298" s="289"/>
      <c r="N298" s="290"/>
      <c r="O298" s="290"/>
      <c r="P298" s="290"/>
      <c r="Q298" s="290"/>
      <c r="R298" s="290"/>
      <c r="S298" s="290"/>
      <c r="T298" s="291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T298" s="292" t="s">
        <v>139</v>
      </c>
      <c r="AU298" s="292" t="s">
        <v>86</v>
      </c>
      <c r="AV298" s="16" t="s">
        <v>84</v>
      </c>
      <c r="AW298" s="16" t="s">
        <v>32</v>
      </c>
      <c r="AX298" s="16" t="s">
        <v>76</v>
      </c>
      <c r="AY298" s="292" t="s">
        <v>129</v>
      </c>
    </row>
    <row r="299" s="13" customFormat="1">
      <c r="A299" s="13"/>
      <c r="B299" s="249"/>
      <c r="C299" s="250"/>
      <c r="D299" s="251" t="s">
        <v>139</v>
      </c>
      <c r="E299" s="252" t="s">
        <v>1</v>
      </c>
      <c r="F299" s="253" t="s">
        <v>244</v>
      </c>
      <c r="G299" s="250"/>
      <c r="H299" s="254">
        <v>106.56</v>
      </c>
      <c r="I299" s="255"/>
      <c r="J299" s="250"/>
      <c r="K299" s="250"/>
      <c r="L299" s="256"/>
      <c r="M299" s="257"/>
      <c r="N299" s="258"/>
      <c r="O299" s="258"/>
      <c r="P299" s="258"/>
      <c r="Q299" s="258"/>
      <c r="R299" s="258"/>
      <c r="S299" s="258"/>
      <c r="T299" s="25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0" t="s">
        <v>139</v>
      </c>
      <c r="AU299" s="260" t="s">
        <v>86</v>
      </c>
      <c r="AV299" s="13" t="s">
        <v>86</v>
      </c>
      <c r="AW299" s="13" t="s">
        <v>32</v>
      </c>
      <c r="AX299" s="13" t="s">
        <v>76</v>
      </c>
      <c r="AY299" s="260" t="s">
        <v>129</v>
      </c>
    </row>
    <row r="300" s="13" customFormat="1">
      <c r="A300" s="13"/>
      <c r="B300" s="249"/>
      <c r="C300" s="250"/>
      <c r="D300" s="251" t="s">
        <v>139</v>
      </c>
      <c r="E300" s="252" t="s">
        <v>1</v>
      </c>
      <c r="F300" s="253" t="s">
        <v>245</v>
      </c>
      <c r="G300" s="250"/>
      <c r="H300" s="254">
        <v>51.409999999999997</v>
      </c>
      <c r="I300" s="255"/>
      <c r="J300" s="250"/>
      <c r="K300" s="250"/>
      <c r="L300" s="256"/>
      <c r="M300" s="257"/>
      <c r="N300" s="258"/>
      <c r="O300" s="258"/>
      <c r="P300" s="258"/>
      <c r="Q300" s="258"/>
      <c r="R300" s="258"/>
      <c r="S300" s="258"/>
      <c r="T300" s="25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0" t="s">
        <v>139</v>
      </c>
      <c r="AU300" s="260" t="s">
        <v>86</v>
      </c>
      <c r="AV300" s="13" t="s">
        <v>86</v>
      </c>
      <c r="AW300" s="13" t="s">
        <v>32</v>
      </c>
      <c r="AX300" s="13" t="s">
        <v>76</v>
      </c>
      <c r="AY300" s="260" t="s">
        <v>129</v>
      </c>
    </row>
    <row r="301" s="13" customFormat="1">
      <c r="A301" s="13"/>
      <c r="B301" s="249"/>
      <c r="C301" s="250"/>
      <c r="D301" s="251" t="s">
        <v>139</v>
      </c>
      <c r="E301" s="252" t="s">
        <v>1</v>
      </c>
      <c r="F301" s="253" t="s">
        <v>246</v>
      </c>
      <c r="G301" s="250"/>
      <c r="H301" s="254">
        <v>-14.699999999999999</v>
      </c>
      <c r="I301" s="255"/>
      <c r="J301" s="250"/>
      <c r="K301" s="250"/>
      <c r="L301" s="256"/>
      <c r="M301" s="257"/>
      <c r="N301" s="258"/>
      <c r="O301" s="258"/>
      <c r="P301" s="258"/>
      <c r="Q301" s="258"/>
      <c r="R301" s="258"/>
      <c r="S301" s="258"/>
      <c r="T301" s="25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0" t="s">
        <v>139</v>
      </c>
      <c r="AU301" s="260" t="s">
        <v>86</v>
      </c>
      <c r="AV301" s="13" t="s">
        <v>86</v>
      </c>
      <c r="AW301" s="13" t="s">
        <v>32</v>
      </c>
      <c r="AX301" s="13" t="s">
        <v>76</v>
      </c>
      <c r="AY301" s="260" t="s">
        <v>129</v>
      </c>
    </row>
    <row r="302" s="16" customFormat="1">
      <c r="A302" s="16"/>
      <c r="B302" s="283"/>
      <c r="C302" s="284"/>
      <c r="D302" s="251" t="s">
        <v>139</v>
      </c>
      <c r="E302" s="285" t="s">
        <v>1</v>
      </c>
      <c r="F302" s="286" t="s">
        <v>247</v>
      </c>
      <c r="G302" s="284"/>
      <c r="H302" s="285" t="s">
        <v>1</v>
      </c>
      <c r="I302" s="287"/>
      <c r="J302" s="284"/>
      <c r="K302" s="284"/>
      <c r="L302" s="288"/>
      <c r="M302" s="289"/>
      <c r="N302" s="290"/>
      <c r="O302" s="290"/>
      <c r="P302" s="290"/>
      <c r="Q302" s="290"/>
      <c r="R302" s="290"/>
      <c r="S302" s="290"/>
      <c r="T302" s="291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92" t="s">
        <v>139</v>
      </c>
      <c r="AU302" s="292" t="s">
        <v>86</v>
      </c>
      <c r="AV302" s="16" t="s">
        <v>84</v>
      </c>
      <c r="AW302" s="16" t="s">
        <v>32</v>
      </c>
      <c r="AX302" s="16" t="s">
        <v>76</v>
      </c>
      <c r="AY302" s="292" t="s">
        <v>129</v>
      </c>
    </row>
    <row r="303" s="13" customFormat="1">
      <c r="A303" s="13"/>
      <c r="B303" s="249"/>
      <c r="C303" s="250"/>
      <c r="D303" s="251" t="s">
        <v>139</v>
      </c>
      <c r="E303" s="252" t="s">
        <v>1</v>
      </c>
      <c r="F303" s="253" t="s">
        <v>248</v>
      </c>
      <c r="G303" s="250"/>
      <c r="H303" s="254">
        <v>272.565</v>
      </c>
      <c r="I303" s="255"/>
      <c r="J303" s="250"/>
      <c r="K303" s="250"/>
      <c r="L303" s="256"/>
      <c r="M303" s="257"/>
      <c r="N303" s="258"/>
      <c r="O303" s="258"/>
      <c r="P303" s="258"/>
      <c r="Q303" s="258"/>
      <c r="R303" s="258"/>
      <c r="S303" s="258"/>
      <c r="T303" s="25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0" t="s">
        <v>139</v>
      </c>
      <c r="AU303" s="260" t="s">
        <v>86</v>
      </c>
      <c r="AV303" s="13" t="s">
        <v>86</v>
      </c>
      <c r="AW303" s="13" t="s">
        <v>32</v>
      </c>
      <c r="AX303" s="13" t="s">
        <v>76</v>
      </c>
      <c r="AY303" s="260" t="s">
        <v>129</v>
      </c>
    </row>
    <row r="304" s="13" customFormat="1">
      <c r="A304" s="13"/>
      <c r="B304" s="249"/>
      <c r="C304" s="250"/>
      <c r="D304" s="251" t="s">
        <v>139</v>
      </c>
      <c r="E304" s="252" t="s">
        <v>1</v>
      </c>
      <c r="F304" s="253" t="s">
        <v>249</v>
      </c>
      <c r="G304" s="250"/>
      <c r="H304" s="254">
        <v>57.524999999999999</v>
      </c>
      <c r="I304" s="255"/>
      <c r="J304" s="250"/>
      <c r="K304" s="250"/>
      <c r="L304" s="256"/>
      <c r="M304" s="257"/>
      <c r="N304" s="258"/>
      <c r="O304" s="258"/>
      <c r="P304" s="258"/>
      <c r="Q304" s="258"/>
      <c r="R304" s="258"/>
      <c r="S304" s="258"/>
      <c r="T304" s="25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0" t="s">
        <v>139</v>
      </c>
      <c r="AU304" s="260" t="s">
        <v>86</v>
      </c>
      <c r="AV304" s="13" t="s">
        <v>86</v>
      </c>
      <c r="AW304" s="13" t="s">
        <v>32</v>
      </c>
      <c r="AX304" s="13" t="s">
        <v>76</v>
      </c>
      <c r="AY304" s="260" t="s">
        <v>129</v>
      </c>
    </row>
    <row r="305" s="13" customFormat="1">
      <c r="A305" s="13"/>
      <c r="B305" s="249"/>
      <c r="C305" s="250"/>
      <c r="D305" s="251" t="s">
        <v>139</v>
      </c>
      <c r="E305" s="252" t="s">
        <v>1</v>
      </c>
      <c r="F305" s="253" t="s">
        <v>250</v>
      </c>
      <c r="G305" s="250"/>
      <c r="H305" s="254">
        <v>-38.219999999999999</v>
      </c>
      <c r="I305" s="255"/>
      <c r="J305" s="250"/>
      <c r="K305" s="250"/>
      <c r="L305" s="256"/>
      <c r="M305" s="257"/>
      <c r="N305" s="258"/>
      <c r="O305" s="258"/>
      <c r="P305" s="258"/>
      <c r="Q305" s="258"/>
      <c r="R305" s="258"/>
      <c r="S305" s="258"/>
      <c r="T305" s="25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0" t="s">
        <v>139</v>
      </c>
      <c r="AU305" s="260" t="s">
        <v>86</v>
      </c>
      <c r="AV305" s="13" t="s">
        <v>86</v>
      </c>
      <c r="AW305" s="13" t="s">
        <v>32</v>
      </c>
      <c r="AX305" s="13" t="s">
        <v>76</v>
      </c>
      <c r="AY305" s="260" t="s">
        <v>129</v>
      </c>
    </row>
    <row r="306" s="15" customFormat="1">
      <c r="A306" s="15"/>
      <c r="B306" s="272"/>
      <c r="C306" s="273"/>
      <c r="D306" s="251" t="s">
        <v>139</v>
      </c>
      <c r="E306" s="274" t="s">
        <v>1</v>
      </c>
      <c r="F306" s="275" t="s">
        <v>163</v>
      </c>
      <c r="G306" s="273"/>
      <c r="H306" s="276">
        <v>435.13999999999999</v>
      </c>
      <c r="I306" s="277"/>
      <c r="J306" s="273"/>
      <c r="K306" s="273"/>
      <c r="L306" s="278"/>
      <c r="M306" s="279"/>
      <c r="N306" s="280"/>
      <c r="O306" s="280"/>
      <c r="P306" s="280"/>
      <c r="Q306" s="280"/>
      <c r="R306" s="280"/>
      <c r="S306" s="280"/>
      <c r="T306" s="28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82" t="s">
        <v>139</v>
      </c>
      <c r="AU306" s="282" t="s">
        <v>86</v>
      </c>
      <c r="AV306" s="15" t="s">
        <v>145</v>
      </c>
      <c r="AW306" s="15" t="s">
        <v>32</v>
      </c>
      <c r="AX306" s="15" t="s">
        <v>76</v>
      </c>
      <c r="AY306" s="282" t="s">
        <v>129</v>
      </c>
    </row>
    <row r="307" s="16" customFormat="1">
      <c r="A307" s="16"/>
      <c r="B307" s="283"/>
      <c r="C307" s="284"/>
      <c r="D307" s="251" t="s">
        <v>139</v>
      </c>
      <c r="E307" s="285" t="s">
        <v>1</v>
      </c>
      <c r="F307" s="286" t="s">
        <v>368</v>
      </c>
      <c r="G307" s="284"/>
      <c r="H307" s="285" t="s">
        <v>1</v>
      </c>
      <c r="I307" s="287"/>
      <c r="J307" s="284"/>
      <c r="K307" s="284"/>
      <c r="L307" s="288"/>
      <c r="M307" s="289"/>
      <c r="N307" s="290"/>
      <c r="O307" s="290"/>
      <c r="P307" s="290"/>
      <c r="Q307" s="290"/>
      <c r="R307" s="290"/>
      <c r="S307" s="290"/>
      <c r="T307" s="291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92" t="s">
        <v>139</v>
      </c>
      <c r="AU307" s="292" t="s">
        <v>86</v>
      </c>
      <c r="AV307" s="16" t="s">
        <v>84</v>
      </c>
      <c r="AW307" s="16" t="s">
        <v>32</v>
      </c>
      <c r="AX307" s="16" t="s">
        <v>76</v>
      </c>
      <c r="AY307" s="292" t="s">
        <v>129</v>
      </c>
    </row>
    <row r="308" s="13" customFormat="1">
      <c r="A308" s="13"/>
      <c r="B308" s="249"/>
      <c r="C308" s="250"/>
      <c r="D308" s="251" t="s">
        <v>139</v>
      </c>
      <c r="E308" s="252" t="s">
        <v>1</v>
      </c>
      <c r="F308" s="253" t="s">
        <v>369</v>
      </c>
      <c r="G308" s="250"/>
      <c r="H308" s="254">
        <v>25.199999999999999</v>
      </c>
      <c r="I308" s="255"/>
      <c r="J308" s="250"/>
      <c r="K308" s="250"/>
      <c r="L308" s="256"/>
      <c r="M308" s="257"/>
      <c r="N308" s="258"/>
      <c r="O308" s="258"/>
      <c r="P308" s="258"/>
      <c r="Q308" s="258"/>
      <c r="R308" s="258"/>
      <c r="S308" s="258"/>
      <c r="T308" s="25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0" t="s">
        <v>139</v>
      </c>
      <c r="AU308" s="260" t="s">
        <v>86</v>
      </c>
      <c r="AV308" s="13" t="s">
        <v>86</v>
      </c>
      <c r="AW308" s="13" t="s">
        <v>32</v>
      </c>
      <c r="AX308" s="13" t="s">
        <v>76</v>
      </c>
      <c r="AY308" s="260" t="s">
        <v>129</v>
      </c>
    </row>
    <row r="309" s="15" customFormat="1">
      <c r="A309" s="15"/>
      <c r="B309" s="272"/>
      <c r="C309" s="273"/>
      <c r="D309" s="251" t="s">
        <v>139</v>
      </c>
      <c r="E309" s="274" t="s">
        <v>1</v>
      </c>
      <c r="F309" s="275" t="s">
        <v>163</v>
      </c>
      <c r="G309" s="273"/>
      <c r="H309" s="276">
        <v>25.199999999999999</v>
      </c>
      <c r="I309" s="277"/>
      <c r="J309" s="273"/>
      <c r="K309" s="273"/>
      <c r="L309" s="278"/>
      <c r="M309" s="279"/>
      <c r="N309" s="280"/>
      <c r="O309" s="280"/>
      <c r="P309" s="280"/>
      <c r="Q309" s="280"/>
      <c r="R309" s="280"/>
      <c r="S309" s="280"/>
      <c r="T309" s="28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82" t="s">
        <v>139</v>
      </c>
      <c r="AU309" s="282" t="s">
        <v>86</v>
      </c>
      <c r="AV309" s="15" t="s">
        <v>145</v>
      </c>
      <c r="AW309" s="15" t="s">
        <v>32</v>
      </c>
      <c r="AX309" s="15" t="s">
        <v>76</v>
      </c>
      <c r="AY309" s="282" t="s">
        <v>129</v>
      </c>
    </row>
    <row r="310" s="14" customFormat="1">
      <c r="A310" s="14"/>
      <c r="B310" s="261"/>
      <c r="C310" s="262"/>
      <c r="D310" s="251" t="s">
        <v>139</v>
      </c>
      <c r="E310" s="263" t="s">
        <v>1</v>
      </c>
      <c r="F310" s="264" t="s">
        <v>141</v>
      </c>
      <c r="G310" s="262"/>
      <c r="H310" s="265">
        <v>460.33999999999998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139</v>
      </c>
      <c r="AU310" s="271" t="s">
        <v>86</v>
      </c>
      <c r="AV310" s="14" t="s">
        <v>137</v>
      </c>
      <c r="AW310" s="14" t="s">
        <v>32</v>
      </c>
      <c r="AX310" s="14" t="s">
        <v>84</v>
      </c>
      <c r="AY310" s="271" t="s">
        <v>129</v>
      </c>
    </row>
    <row r="311" s="2" customFormat="1" ht="21.75" customHeight="1">
      <c r="A311" s="39"/>
      <c r="B311" s="40"/>
      <c r="C311" s="236" t="s">
        <v>370</v>
      </c>
      <c r="D311" s="236" t="s">
        <v>132</v>
      </c>
      <c r="E311" s="237" t="s">
        <v>371</v>
      </c>
      <c r="F311" s="238" t="s">
        <v>372</v>
      </c>
      <c r="G311" s="239" t="s">
        <v>373</v>
      </c>
      <c r="H311" s="240">
        <v>36</v>
      </c>
      <c r="I311" s="241"/>
      <c r="J311" s="242">
        <f>ROUND(I311*H311,2)</f>
        <v>0</v>
      </c>
      <c r="K311" s="238" t="s">
        <v>136</v>
      </c>
      <c r="L311" s="45"/>
      <c r="M311" s="243" t="s">
        <v>1</v>
      </c>
      <c r="N311" s="244" t="s">
        <v>41</v>
      </c>
      <c r="O311" s="92"/>
      <c r="P311" s="245">
        <f>O311*H311</f>
        <v>0</v>
      </c>
      <c r="Q311" s="245">
        <v>0.01721</v>
      </c>
      <c r="R311" s="245">
        <f>Q311*H311</f>
        <v>0.61956</v>
      </c>
      <c r="S311" s="245">
        <v>0.01485</v>
      </c>
      <c r="T311" s="246">
        <f>S311*H311</f>
        <v>0.53459999999999996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7" t="s">
        <v>212</v>
      </c>
      <c r="AT311" s="247" t="s">
        <v>132</v>
      </c>
      <c r="AU311" s="247" t="s">
        <v>86</v>
      </c>
      <c r="AY311" s="18" t="s">
        <v>129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8" t="s">
        <v>84</v>
      </c>
      <c r="BK311" s="248">
        <f>ROUND(I311*H311,2)</f>
        <v>0</v>
      </c>
      <c r="BL311" s="18" t="s">
        <v>212</v>
      </c>
      <c r="BM311" s="247" t="s">
        <v>374</v>
      </c>
    </row>
    <row r="312" s="13" customFormat="1">
      <c r="A312" s="13"/>
      <c r="B312" s="249"/>
      <c r="C312" s="250"/>
      <c r="D312" s="251" t="s">
        <v>139</v>
      </c>
      <c r="E312" s="252" t="s">
        <v>1</v>
      </c>
      <c r="F312" s="253" t="s">
        <v>375</v>
      </c>
      <c r="G312" s="250"/>
      <c r="H312" s="254">
        <v>36</v>
      </c>
      <c r="I312" s="255"/>
      <c r="J312" s="250"/>
      <c r="K312" s="250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139</v>
      </c>
      <c r="AU312" s="260" t="s">
        <v>86</v>
      </c>
      <c r="AV312" s="13" t="s">
        <v>86</v>
      </c>
      <c r="AW312" s="13" t="s">
        <v>32</v>
      </c>
      <c r="AX312" s="13" t="s">
        <v>84</v>
      </c>
      <c r="AY312" s="260" t="s">
        <v>129</v>
      </c>
    </row>
    <row r="313" s="2" customFormat="1" ht="21.75" customHeight="1">
      <c r="A313" s="39"/>
      <c r="B313" s="40"/>
      <c r="C313" s="236" t="s">
        <v>376</v>
      </c>
      <c r="D313" s="236" t="s">
        <v>132</v>
      </c>
      <c r="E313" s="237" t="s">
        <v>377</v>
      </c>
      <c r="F313" s="238" t="s">
        <v>378</v>
      </c>
      <c r="G313" s="239" t="s">
        <v>335</v>
      </c>
      <c r="H313" s="240">
        <v>126</v>
      </c>
      <c r="I313" s="241"/>
      <c r="J313" s="242">
        <f>ROUND(I313*H313,2)</f>
        <v>0</v>
      </c>
      <c r="K313" s="238" t="s">
        <v>136</v>
      </c>
      <c r="L313" s="45"/>
      <c r="M313" s="243" t="s">
        <v>1</v>
      </c>
      <c r="N313" s="244" t="s">
        <v>41</v>
      </c>
      <c r="O313" s="92"/>
      <c r="P313" s="245">
        <f>O313*H313</f>
        <v>0</v>
      </c>
      <c r="Q313" s="245">
        <v>0.0055399999999999998</v>
      </c>
      <c r="R313" s="245">
        <f>Q313*H313</f>
        <v>0.69803999999999999</v>
      </c>
      <c r="S313" s="245">
        <v>0</v>
      </c>
      <c r="T313" s="24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7" t="s">
        <v>212</v>
      </c>
      <c r="AT313" s="247" t="s">
        <v>132</v>
      </c>
      <c r="AU313" s="247" t="s">
        <v>86</v>
      </c>
      <c r="AY313" s="18" t="s">
        <v>129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8" t="s">
        <v>84</v>
      </c>
      <c r="BK313" s="248">
        <f>ROUND(I313*H313,2)</f>
        <v>0</v>
      </c>
      <c r="BL313" s="18" t="s">
        <v>212</v>
      </c>
      <c r="BM313" s="247" t="s">
        <v>379</v>
      </c>
    </row>
    <row r="314" s="13" customFormat="1">
      <c r="A314" s="13"/>
      <c r="B314" s="249"/>
      <c r="C314" s="250"/>
      <c r="D314" s="251" t="s">
        <v>139</v>
      </c>
      <c r="E314" s="252" t="s">
        <v>1</v>
      </c>
      <c r="F314" s="253" t="s">
        <v>380</v>
      </c>
      <c r="G314" s="250"/>
      <c r="H314" s="254">
        <v>126</v>
      </c>
      <c r="I314" s="255"/>
      <c r="J314" s="250"/>
      <c r="K314" s="250"/>
      <c r="L314" s="256"/>
      <c r="M314" s="257"/>
      <c r="N314" s="258"/>
      <c r="O314" s="258"/>
      <c r="P314" s="258"/>
      <c r="Q314" s="258"/>
      <c r="R314" s="258"/>
      <c r="S314" s="258"/>
      <c r="T314" s="25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0" t="s">
        <v>139</v>
      </c>
      <c r="AU314" s="260" t="s">
        <v>86</v>
      </c>
      <c r="AV314" s="13" t="s">
        <v>86</v>
      </c>
      <c r="AW314" s="13" t="s">
        <v>32</v>
      </c>
      <c r="AX314" s="13" t="s">
        <v>76</v>
      </c>
      <c r="AY314" s="260" t="s">
        <v>129</v>
      </c>
    </row>
    <row r="315" s="14" customFormat="1">
      <c r="A315" s="14"/>
      <c r="B315" s="261"/>
      <c r="C315" s="262"/>
      <c r="D315" s="251" t="s">
        <v>139</v>
      </c>
      <c r="E315" s="263" t="s">
        <v>1</v>
      </c>
      <c r="F315" s="264" t="s">
        <v>141</v>
      </c>
      <c r="G315" s="262"/>
      <c r="H315" s="265">
        <v>126</v>
      </c>
      <c r="I315" s="266"/>
      <c r="J315" s="262"/>
      <c r="K315" s="262"/>
      <c r="L315" s="267"/>
      <c r="M315" s="268"/>
      <c r="N315" s="269"/>
      <c r="O315" s="269"/>
      <c r="P315" s="269"/>
      <c r="Q315" s="269"/>
      <c r="R315" s="269"/>
      <c r="S315" s="269"/>
      <c r="T315" s="27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1" t="s">
        <v>139</v>
      </c>
      <c r="AU315" s="271" t="s">
        <v>86</v>
      </c>
      <c r="AV315" s="14" t="s">
        <v>137</v>
      </c>
      <c r="AW315" s="14" t="s">
        <v>32</v>
      </c>
      <c r="AX315" s="14" t="s">
        <v>84</v>
      </c>
      <c r="AY315" s="271" t="s">
        <v>129</v>
      </c>
    </row>
    <row r="316" s="2" customFormat="1" ht="21.75" customHeight="1">
      <c r="A316" s="39"/>
      <c r="B316" s="40"/>
      <c r="C316" s="236" t="s">
        <v>381</v>
      </c>
      <c r="D316" s="236" t="s">
        <v>132</v>
      </c>
      <c r="E316" s="237" t="s">
        <v>382</v>
      </c>
      <c r="F316" s="238" t="s">
        <v>383</v>
      </c>
      <c r="G316" s="239" t="s">
        <v>384</v>
      </c>
      <c r="H316" s="240">
        <v>2</v>
      </c>
      <c r="I316" s="241"/>
      <c r="J316" s="242">
        <f>ROUND(I316*H316,2)</f>
        <v>0</v>
      </c>
      <c r="K316" s="238" t="s">
        <v>1</v>
      </c>
      <c r="L316" s="45"/>
      <c r="M316" s="243" t="s">
        <v>1</v>
      </c>
      <c r="N316" s="244" t="s">
        <v>41</v>
      </c>
      <c r="O316" s="92"/>
      <c r="P316" s="245">
        <f>O316*H316</f>
        <v>0</v>
      </c>
      <c r="Q316" s="245">
        <v>0.0048799999999999998</v>
      </c>
      <c r="R316" s="245">
        <f>Q316*H316</f>
        <v>0.0097599999999999996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212</v>
      </c>
      <c r="AT316" s="247" t="s">
        <v>132</v>
      </c>
      <c r="AU316" s="247" t="s">
        <v>86</v>
      </c>
      <c r="AY316" s="18" t="s">
        <v>129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84</v>
      </c>
      <c r="BK316" s="248">
        <f>ROUND(I316*H316,2)</f>
        <v>0</v>
      </c>
      <c r="BL316" s="18" t="s">
        <v>212</v>
      </c>
      <c r="BM316" s="247" t="s">
        <v>385</v>
      </c>
    </row>
    <row r="317" s="13" customFormat="1">
      <c r="A317" s="13"/>
      <c r="B317" s="249"/>
      <c r="C317" s="250"/>
      <c r="D317" s="251" t="s">
        <v>139</v>
      </c>
      <c r="E317" s="252" t="s">
        <v>1</v>
      </c>
      <c r="F317" s="253" t="s">
        <v>86</v>
      </c>
      <c r="G317" s="250"/>
      <c r="H317" s="254">
        <v>2</v>
      </c>
      <c r="I317" s="255"/>
      <c r="J317" s="250"/>
      <c r="K317" s="250"/>
      <c r="L317" s="256"/>
      <c r="M317" s="257"/>
      <c r="N317" s="258"/>
      <c r="O317" s="258"/>
      <c r="P317" s="258"/>
      <c r="Q317" s="258"/>
      <c r="R317" s="258"/>
      <c r="S317" s="258"/>
      <c r="T317" s="25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0" t="s">
        <v>139</v>
      </c>
      <c r="AU317" s="260" t="s">
        <v>86</v>
      </c>
      <c r="AV317" s="13" t="s">
        <v>86</v>
      </c>
      <c r="AW317" s="13" t="s">
        <v>32</v>
      </c>
      <c r="AX317" s="13" t="s">
        <v>76</v>
      </c>
      <c r="AY317" s="260" t="s">
        <v>129</v>
      </c>
    </row>
    <row r="318" s="14" customFormat="1">
      <c r="A318" s="14"/>
      <c r="B318" s="261"/>
      <c r="C318" s="262"/>
      <c r="D318" s="251" t="s">
        <v>139</v>
      </c>
      <c r="E318" s="263" t="s">
        <v>1</v>
      </c>
      <c r="F318" s="264" t="s">
        <v>141</v>
      </c>
      <c r="G318" s="262"/>
      <c r="H318" s="265">
        <v>2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1" t="s">
        <v>139</v>
      </c>
      <c r="AU318" s="271" t="s">
        <v>86</v>
      </c>
      <c r="AV318" s="14" t="s">
        <v>137</v>
      </c>
      <c r="AW318" s="14" t="s">
        <v>32</v>
      </c>
      <c r="AX318" s="14" t="s">
        <v>84</v>
      </c>
      <c r="AY318" s="271" t="s">
        <v>129</v>
      </c>
    </row>
    <row r="319" s="2" customFormat="1" ht="21.75" customHeight="1">
      <c r="A319" s="39"/>
      <c r="B319" s="40"/>
      <c r="C319" s="236" t="s">
        <v>386</v>
      </c>
      <c r="D319" s="236" t="s">
        <v>132</v>
      </c>
      <c r="E319" s="237" t="s">
        <v>387</v>
      </c>
      <c r="F319" s="238" t="s">
        <v>388</v>
      </c>
      <c r="G319" s="239" t="s">
        <v>210</v>
      </c>
      <c r="H319" s="240">
        <v>13.157</v>
      </c>
      <c r="I319" s="241"/>
      <c r="J319" s="242">
        <f>ROUND(I319*H319,2)</f>
        <v>0</v>
      </c>
      <c r="K319" s="238" t="s">
        <v>136</v>
      </c>
      <c r="L319" s="45"/>
      <c r="M319" s="243" t="s">
        <v>1</v>
      </c>
      <c r="N319" s="244" t="s">
        <v>41</v>
      </c>
      <c r="O319" s="92"/>
      <c r="P319" s="245">
        <f>O319*H319</f>
        <v>0</v>
      </c>
      <c r="Q319" s="245">
        <v>0</v>
      </c>
      <c r="R319" s="245">
        <f>Q319*H319</f>
        <v>0</v>
      </c>
      <c r="S319" s="245">
        <v>0</v>
      </c>
      <c r="T319" s="24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7" t="s">
        <v>212</v>
      </c>
      <c r="AT319" s="247" t="s">
        <v>132</v>
      </c>
      <c r="AU319" s="247" t="s">
        <v>86</v>
      </c>
      <c r="AY319" s="18" t="s">
        <v>129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8" t="s">
        <v>84</v>
      </c>
      <c r="BK319" s="248">
        <f>ROUND(I319*H319,2)</f>
        <v>0</v>
      </c>
      <c r="BL319" s="18" t="s">
        <v>212</v>
      </c>
      <c r="BM319" s="247" t="s">
        <v>389</v>
      </c>
    </row>
    <row r="320" s="12" customFormat="1" ht="22.8" customHeight="1">
      <c r="A320" s="12"/>
      <c r="B320" s="220"/>
      <c r="C320" s="221"/>
      <c r="D320" s="222" t="s">
        <v>75</v>
      </c>
      <c r="E320" s="234" t="s">
        <v>390</v>
      </c>
      <c r="F320" s="234" t="s">
        <v>391</v>
      </c>
      <c r="G320" s="221"/>
      <c r="H320" s="221"/>
      <c r="I320" s="224"/>
      <c r="J320" s="235">
        <f>BK320</f>
        <v>0</v>
      </c>
      <c r="K320" s="221"/>
      <c r="L320" s="226"/>
      <c r="M320" s="227"/>
      <c r="N320" s="228"/>
      <c r="O320" s="228"/>
      <c r="P320" s="229">
        <f>SUM(P321:P325)</f>
        <v>0</v>
      </c>
      <c r="Q320" s="228"/>
      <c r="R320" s="229">
        <f>SUM(R321:R325)</f>
        <v>0.3108284</v>
      </c>
      <c r="S320" s="228"/>
      <c r="T320" s="230">
        <f>SUM(T321:T325)</f>
        <v>0.048724100000000006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31" t="s">
        <v>86</v>
      </c>
      <c r="AT320" s="232" t="s">
        <v>75</v>
      </c>
      <c r="AU320" s="232" t="s">
        <v>84</v>
      </c>
      <c r="AY320" s="231" t="s">
        <v>129</v>
      </c>
      <c r="BK320" s="233">
        <f>SUM(BK321:BK325)</f>
        <v>0</v>
      </c>
    </row>
    <row r="321" s="2" customFormat="1" ht="21.75" customHeight="1">
      <c r="A321" s="39"/>
      <c r="B321" s="40"/>
      <c r="C321" s="236" t="s">
        <v>392</v>
      </c>
      <c r="D321" s="236" t="s">
        <v>132</v>
      </c>
      <c r="E321" s="237" t="s">
        <v>393</v>
      </c>
      <c r="F321" s="238" t="s">
        <v>394</v>
      </c>
      <c r="G321" s="239" t="s">
        <v>335</v>
      </c>
      <c r="H321" s="240">
        <v>25.510000000000002</v>
      </c>
      <c r="I321" s="241"/>
      <c r="J321" s="242">
        <f>ROUND(I321*H321,2)</f>
        <v>0</v>
      </c>
      <c r="K321" s="238" t="s">
        <v>136</v>
      </c>
      <c r="L321" s="45"/>
      <c r="M321" s="243" t="s">
        <v>1</v>
      </c>
      <c r="N321" s="244" t="s">
        <v>41</v>
      </c>
      <c r="O321" s="92"/>
      <c r="P321" s="245">
        <f>O321*H321</f>
        <v>0</v>
      </c>
      <c r="Q321" s="245">
        <v>0</v>
      </c>
      <c r="R321" s="245">
        <f>Q321*H321</f>
        <v>0</v>
      </c>
      <c r="S321" s="245">
        <v>0.00191</v>
      </c>
      <c r="T321" s="246">
        <f>S321*H321</f>
        <v>0.048724100000000006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7" t="s">
        <v>212</v>
      </c>
      <c r="AT321" s="247" t="s">
        <v>132</v>
      </c>
      <c r="AU321" s="247" t="s">
        <v>86</v>
      </c>
      <c r="AY321" s="18" t="s">
        <v>129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8" t="s">
        <v>84</v>
      </c>
      <c r="BK321" s="248">
        <f>ROUND(I321*H321,2)</f>
        <v>0</v>
      </c>
      <c r="BL321" s="18" t="s">
        <v>212</v>
      </c>
      <c r="BM321" s="247" t="s">
        <v>395</v>
      </c>
    </row>
    <row r="322" s="13" customFormat="1">
      <c r="A322" s="13"/>
      <c r="B322" s="249"/>
      <c r="C322" s="250"/>
      <c r="D322" s="251" t="s">
        <v>139</v>
      </c>
      <c r="E322" s="252" t="s">
        <v>1</v>
      </c>
      <c r="F322" s="253" t="s">
        <v>396</v>
      </c>
      <c r="G322" s="250"/>
      <c r="H322" s="254">
        <v>25.510000000000002</v>
      </c>
      <c r="I322" s="255"/>
      <c r="J322" s="250"/>
      <c r="K322" s="250"/>
      <c r="L322" s="256"/>
      <c r="M322" s="257"/>
      <c r="N322" s="258"/>
      <c r="O322" s="258"/>
      <c r="P322" s="258"/>
      <c r="Q322" s="258"/>
      <c r="R322" s="258"/>
      <c r="S322" s="258"/>
      <c r="T322" s="25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0" t="s">
        <v>139</v>
      </c>
      <c r="AU322" s="260" t="s">
        <v>86</v>
      </c>
      <c r="AV322" s="13" t="s">
        <v>86</v>
      </c>
      <c r="AW322" s="13" t="s">
        <v>32</v>
      </c>
      <c r="AX322" s="13" t="s">
        <v>84</v>
      </c>
      <c r="AY322" s="260" t="s">
        <v>129</v>
      </c>
    </row>
    <row r="323" s="2" customFormat="1" ht="21.75" customHeight="1">
      <c r="A323" s="39"/>
      <c r="B323" s="40"/>
      <c r="C323" s="236" t="s">
        <v>397</v>
      </c>
      <c r="D323" s="236" t="s">
        <v>132</v>
      </c>
      <c r="E323" s="237" t="s">
        <v>398</v>
      </c>
      <c r="F323" s="238" t="s">
        <v>399</v>
      </c>
      <c r="G323" s="239" t="s">
        <v>335</v>
      </c>
      <c r="H323" s="240">
        <v>25.510000000000002</v>
      </c>
      <c r="I323" s="241"/>
      <c r="J323" s="242">
        <f>ROUND(I323*H323,2)</f>
        <v>0</v>
      </c>
      <c r="K323" s="238" t="s">
        <v>136</v>
      </c>
      <c r="L323" s="45"/>
      <c r="M323" s="243" t="s">
        <v>1</v>
      </c>
      <c r="N323" s="244" t="s">
        <v>41</v>
      </c>
      <c r="O323" s="92"/>
      <c r="P323" s="245">
        <f>O323*H323</f>
        <v>0</v>
      </c>
      <c r="Q323" s="245">
        <v>0.0058399999999999997</v>
      </c>
      <c r="R323" s="245">
        <f>Q323*H323</f>
        <v>0.14897840000000001</v>
      </c>
      <c r="S323" s="245">
        <v>0</v>
      </c>
      <c r="T323" s="24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7" t="s">
        <v>212</v>
      </c>
      <c r="AT323" s="247" t="s">
        <v>132</v>
      </c>
      <c r="AU323" s="247" t="s">
        <v>86</v>
      </c>
      <c r="AY323" s="18" t="s">
        <v>129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8" t="s">
        <v>84</v>
      </c>
      <c r="BK323" s="248">
        <f>ROUND(I323*H323,2)</f>
        <v>0</v>
      </c>
      <c r="BL323" s="18" t="s">
        <v>212</v>
      </c>
      <c r="BM323" s="247" t="s">
        <v>400</v>
      </c>
    </row>
    <row r="324" s="2" customFormat="1" ht="21.75" customHeight="1">
      <c r="A324" s="39"/>
      <c r="B324" s="40"/>
      <c r="C324" s="236" t="s">
        <v>401</v>
      </c>
      <c r="D324" s="236" t="s">
        <v>132</v>
      </c>
      <c r="E324" s="237" t="s">
        <v>402</v>
      </c>
      <c r="F324" s="238" t="s">
        <v>403</v>
      </c>
      <c r="G324" s="239" t="s">
        <v>135</v>
      </c>
      <c r="H324" s="240">
        <v>15</v>
      </c>
      <c r="I324" s="241"/>
      <c r="J324" s="242">
        <f>ROUND(I324*H324,2)</f>
        <v>0</v>
      </c>
      <c r="K324" s="238" t="s">
        <v>136</v>
      </c>
      <c r="L324" s="45"/>
      <c r="M324" s="243" t="s">
        <v>1</v>
      </c>
      <c r="N324" s="244" t="s">
        <v>41</v>
      </c>
      <c r="O324" s="92"/>
      <c r="P324" s="245">
        <f>O324*H324</f>
        <v>0</v>
      </c>
      <c r="Q324" s="245">
        <v>0.010789999999999999</v>
      </c>
      <c r="R324" s="245">
        <f>Q324*H324</f>
        <v>0.16184999999999999</v>
      </c>
      <c r="S324" s="245">
        <v>0</v>
      </c>
      <c r="T324" s="24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7" t="s">
        <v>212</v>
      </c>
      <c r="AT324" s="247" t="s">
        <v>132</v>
      </c>
      <c r="AU324" s="247" t="s">
        <v>86</v>
      </c>
      <c r="AY324" s="18" t="s">
        <v>129</v>
      </c>
      <c r="BE324" s="248">
        <f>IF(N324="základní",J324,0)</f>
        <v>0</v>
      </c>
      <c r="BF324" s="248">
        <f>IF(N324="snížená",J324,0)</f>
        <v>0</v>
      </c>
      <c r="BG324" s="248">
        <f>IF(N324="zákl. přenesená",J324,0)</f>
        <v>0</v>
      </c>
      <c r="BH324" s="248">
        <f>IF(N324="sníž. přenesená",J324,0)</f>
        <v>0</v>
      </c>
      <c r="BI324" s="248">
        <f>IF(N324="nulová",J324,0)</f>
        <v>0</v>
      </c>
      <c r="BJ324" s="18" t="s">
        <v>84</v>
      </c>
      <c r="BK324" s="248">
        <f>ROUND(I324*H324,2)</f>
        <v>0</v>
      </c>
      <c r="BL324" s="18" t="s">
        <v>212</v>
      </c>
      <c r="BM324" s="247" t="s">
        <v>404</v>
      </c>
    </row>
    <row r="325" s="2" customFormat="1" ht="21.75" customHeight="1">
      <c r="A325" s="39"/>
      <c r="B325" s="40"/>
      <c r="C325" s="236" t="s">
        <v>405</v>
      </c>
      <c r="D325" s="236" t="s">
        <v>132</v>
      </c>
      <c r="E325" s="237" t="s">
        <v>406</v>
      </c>
      <c r="F325" s="238" t="s">
        <v>407</v>
      </c>
      <c r="G325" s="239" t="s">
        <v>210</v>
      </c>
      <c r="H325" s="240">
        <v>0.311</v>
      </c>
      <c r="I325" s="241"/>
      <c r="J325" s="242">
        <f>ROUND(I325*H325,2)</f>
        <v>0</v>
      </c>
      <c r="K325" s="238" t="s">
        <v>136</v>
      </c>
      <c r="L325" s="45"/>
      <c r="M325" s="243" t="s">
        <v>1</v>
      </c>
      <c r="N325" s="244" t="s">
        <v>41</v>
      </c>
      <c r="O325" s="92"/>
      <c r="P325" s="245">
        <f>O325*H325</f>
        <v>0</v>
      </c>
      <c r="Q325" s="245">
        <v>0</v>
      </c>
      <c r="R325" s="245">
        <f>Q325*H325</f>
        <v>0</v>
      </c>
      <c r="S325" s="245">
        <v>0</v>
      </c>
      <c r="T325" s="24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7" t="s">
        <v>212</v>
      </c>
      <c r="AT325" s="247" t="s">
        <v>132</v>
      </c>
      <c r="AU325" s="247" t="s">
        <v>86</v>
      </c>
      <c r="AY325" s="18" t="s">
        <v>129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8" t="s">
        <v>84</v>
      </c>
      <c r="BK325" s="248">
        <f>ROUND(I325*H325,2)</f>
        <v>0</v>
      </c>
      <c r="BL325" s="18" t="s">
        <v>212</v>
      </c>
      <c r="BM325" s="247" t="s">
        <v>408</v>
      </c>
    </row>
    <row r="326" s="12" customFormat="1" ht="22.8" customHeight="1">
      <c r="A326" s="12"/>
      <c r="B326" s="220"/>
      <c r="C326" s="221"/>
      <c r="D326" s="222" t="s">
        <v>75</v>
      </c>
      <c r="E326" s="234" t="s">
        <v>409</v>
      </c>
      <c r="F326" s="234" t="s">
        <v>410</v>
      </c>
      <c r="G326" s="221"/>
      <c r="H326" s="221"/>
      <c r="I326" s="224"/>
      <c r="J326" s="235">
        <f>BK326</f>
        <v>0</v>
      </c>
      <c r="K326" s="221"/>
      <c r="L326" s="226"/>
      <c r="M326" s="227"/>
      <c r="N326" s="228"/>
      <c r="O326" s="228"/>
      <c r="P326" s="229">
        <f>SUM(P327:P341)</f>
        <v>0</v>
      </c>
      <c r="Q326" s="228"/>
      <c r="R326" s="229">
        <f>SUM(R327:R341)</f>
        <v>0.056095199999999998</v>
      </c>
      <c r="S326" s="228"/>
      <c r="T326" s="230">
        <f>SUM(T327:T341)</f>
        <v>1.1113200000000001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31" t="s">
        <v>86</v>
      </c>
      <c r="AT326" s="232" t="s">
        <v>75</v>
      </c>
      <c r="AU326" s="232" t="s">
        <v>84</v>
      </c>
      <c r="AY326" s="231" t="s">
        <v>129</v>
      </c>
      <c r="BK326" s="233">
        <f>SUM(BK327:BK341)</f>
        <v>0</v>
      </c>
    </row>
    <row r="327" s="2" customFormat="1" ht="21.75" customHeight="1">
      <c r="A327" s="39"/>
      <c r="B327" s="40"/>
      <c r="C327" s="236" t="s">
        <v>411</v>
      </c>
      <c r="D327" s="236" t="s">
        <v>132</v>
      </c>
      <c r="E327" s="237" t="s">
        <v>412</v>
      </c>
      <c r="F327" s="238" t="s">
        <v>413</v>
      </c>
      <c r="G327" s="239" t="s">
        <v>135</v>
      </c>
      <c r="H327" s="240">
        <v>52.920000000000002</v>
      </c>
      <c r="I327" s="241"/>
      <c r="J327" s="242">
        <f>ROUND(I327*H327,2)</f>
        <v>0</v>
      </c>
      <c r="K327" s="238" t="s">
        <v>1</v>
      </c>
      <c r="L327" s="45"/>
      <c r="M327" s="243" t="s">
        <v>1</v>
      </c>
      <c r="N327" s="244" t="s">
        <v>41</v>
      </c>
      <c r="O327" s="92"/>
      <c r="P327" s="245">
        <f>O327*H327</f>
        <v>0</v>
      </c>
      <c r="Q327" s="245">
        <v>0.00052999999999999998</v>
      </c>
      <c r="R327" s="245">
        <f>Q327*H327</f>
        <v>0.028047599999999999</v>
      </c>
      <c r="S327" s="245">
        <v>0</v>
      </c>
      <c r="T327" s="24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7" t="s">
        <v>212</v>
      </c>
      <c r="AT327" s="247" t="s">
        <v>132</v>
      </c>
      <c r="AU327" s="247" t="s">
        <v>86</v>
      </c>
      <c r="AY327" s="18" t="s">
        <v>129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8" t="s">
        <v>84</v>
      </c>
      <c r="BK327" s="248">
        <f>ROUND(I327*H327,2)</f>
        <v>0</v>
      </c>
      <c r="BL327" s="18" t="s">
        <v>212</v>
      </c>
      <c r="BM327" s="247" t="s">
        <v>414</v>
      </c>
    </row>
    <row r="328" s="2" customFormat="1">
      <c r="A328" s="39"/>
      <c r="B328" s="40"/>
      <c r="C328" s="41"/>
      <c r="D328" s="251" t="s">
        <v>260</v>
      </c>
      <c r="E328" s="41"/>
      <c r="F328" s="293" t="s">
        <v>415</v>
      </c>
      <c r="G328" s="41"/>
      <c r="H328" s="41"/>
      <c r="I328" s="145"/>
      <c r="J328" s="41"/>
      <c r="K328" s="41"/>
      <c r="L328" s="45"/>
      <c r="M328" s="294"/>
      <c r="N328" s="295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260</v>
      </c>
      <c r="AU328" s="18" t="s">
        <v>86</v>
      </c>
    </row>
    <row r="329" s="13" customFormat="1">
      <c r="A329" s="13"/>
      <c r="B329" s="249"/>
      <c r="C329" s="250"/>
      <c r="D329" s="251" t="s">
        <v>139</v>
      </c>
      <c r="E329" s="252" t="s">
        <v>1</v>
      </c>
      <c r="F329" s="253" t="s">
        <v>416</v>
      </c>
      <c r="G329" s="250"/>
      <c r="H329" s="254">
        <v>14.699999999999999</v>
      </c>
      <c r="I329" s="255"/>
      <c r="J329" s="250"/>
      <c r="K329" s="250"/>
      <c r="L329" s="256"/>
      <c r="M329" s="257"/>
      <c r="N329" s="258"/>
      <c r="O329" s="258"/>
      <c r="P329" s="258"/>
      <c r="Q329" s="258"/>
      <c r="R329" s="258"/>
      <c r="S329" s="258"/>
      <c r="T329" s="25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0" t="s">
        <v>139</v>
      </c>
      <c r="AU329" s="260" t="s">
        <v>86</v>
      </c>
      <c r="AV329" s="13" t="s">
        <v>86</v>
      </c>
      <c r="AW329" s="13" t="s">
        <v>32</v>
      </c>
      <c r="AX329" s="13" t="s">
        <v>76</v>
      </c>
      <c r="AY329" s="260" t="s">
        <v>129</v>
      </c>
    </row>
    <row r="330" s="13" customFormat="1">
      <c r="A330" s="13"/>
      <c r="B330" s="249"/>
      <c r="C330" s="250"/>
      <c r="D330" s="251" t="s">
        <v>139</v>
      </c>
      <c r="E330" s="252" t="s">
        <v>1</v>
      </c>
      <c r="F330" s="253" t="s">
        <v>417</v>
      </c>
      <c r="G330" s="250"/>
      <c r="H330" s="254">
        <v>38.219999999999999</v>
      </c>
      <c r="I330" s="255"/>
      <c r="J330" s="250"/>
      <c r="K330" s="250"/>
      <c r="L330" s="256"/>
      <c r="M330" s="257"/>
      <c r="N330" s="258"/>
      <c r="O330" s="258"/>
      <c r="P330" s="258"/>
      <c r="Q330" s="258"/>
      <c r="R330" s="258"/>
      <c r="S330" s="258"/>
      <c r="T330" s="25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0" t="s">
        <v>139</v>
      </c>
      <c r="AU330" s="260" t="s">
        <v>86</v>
      </c>
      <c r="AV330" s="13" t="s">
        <v>86</v>
      </c>
      <c r="AW330" s="13" t="s">
        <v>32</v>
      </c>
      <c r="AX330" s="13" t="s">
        <v>76</v>
      </c>
      <c r="AY330" s="260" t="s">
        <v>129</v>
      </c>
    </row>
    <row r="331" s="14" customFormat="1">
      <c r="A331" s="14"/>
      <c r="B331" s="261"/>
      <c r="C331" s="262"/>
      <c r="D331" s="251" t="s">
        <v>139</v>
      </c>
      <c r="E331" s="263" t="s">
        <v>1</v>
      </c>
      <c r="F331" s="264" t="s">
        <v>141</v>
      </c>
      <c r="G331" s="262"/>
      <c r="H331" s="265">
        <v>52.920000000000002</v>
      </c>
      <c r="I331" s="266"/>
      <c r="J331" s="262"/>
      <c r="K331" s="262"/>
      <c r="L331" s="267"/>
      <c r="M331" s="268"/>
      <c r="N331" s="269"/>
      <c r="O331" s="269"/>
      <c r="P331" s="269"/>
      <c r="Q331" s="269"/>
      <c r="R331" s="269"/>
      <c r="S331" s="269"/>
      <c r="T331" s="27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1" t="s">
        <v>139</v>
      </c>
      <c r="AU331" s="271" t="s">
        <v>86</v>
      </c>
      <c r="AV331" s="14" t="s">
        <v>137</v>
      </c>
      <c r="AW331" s="14" t="s">
        <v>32</v>
      </c>
      <c r="AX331" s="14" t="s">
        <v>84</v>
      </c>
      <c r="AY331" s="271" t="s">
        <v>129</v>
      </c>
    </row>
    <row r="332" s="2" customFormat="1" ht="21.75" customHeight="1">
      <c r="A332" s="39"/>
      <c r="B332" s="40"/>
      <c r="C332" s="236" t="s">
        <v>418</v>
      </c>
      <c r="D332" s="236" t="s">
        <v>132</v>
      </c>
      <c r="E332" s="237" t="s">
        <v>419</v>
      </c>
      <c r="F332" s="238" t="s">
        <v>420</v>
      </c>
      <c r="G332" s="239" t="s">
        <v>135</v>
      </c>
      <c r="H332" s="240">
        <v>52.920000000000002</v>
      </c>
      <c r="I332" s="241"/>
      <c r="J332" s="242">
        <f>ROUND(I332*H332,2)</f>
        <v>0</v>
      </c>
      <c r="K332" s="238" t="s">
        <v>1</v>
      </c>
      <c r="L332" s="45"/>
      <c r="M332" s="243" t="s">
        <v>1</v>
      </c>
      <c r="N332" s="244" t="s">
        <v>41</v>
      </c>
      <c r="O332" s="92"/>
      <c r="P332" s="245">
        <f>O332*H332</f>
        <v>0</v>
      </c>
      <c r="Q332" s="245">
        <v>0.00052999999999999998</v>
      </c>
      <c r="R332" s="245">
        <f>Q332*H332</f>
        <v>0.028047599999999999</v>
      </c>
      <c r="S332" s="245">
        <v>0</v>
      </c>
      <c r="T332" s="246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7" t="s">
        <v>212</v>
      </c>
      <c r="AT332" s="247" t="s">
        <v>132</v>
      </c>
      <c r="AU332" s="247" t="s">
        <v>86</v>
      </c>
      <c r="AY332" s="18" t="s">
        <v>129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18" t="s">
        <v>84</v>
      </c>
      <c r="BK332" s="248">
        <f>ROUND(I332*H332,2)</f>
        <v>0</v>
      </c>
      <c r="BL332" s="18" t="s">
        <v>212</v>
      </c>
      <c r="BM332" s="247" t="s">
        <v>421</v>
      </c>
    </row>
    <row r="333" s="2" customFormat="1">
      <c r="A333" s="39"/>
      <c r="B333" s="40"/>
      <c r="C333" s="41"/>
      <c r="D333" s="251" t="s">
        <v>260</v>
      </c>
      <c r="E333" s="41"/>
      <c r="F333" s="293" t="s">
        <v>261</v>
      </c>
      <c r="G333" s="41"/>
      <c r="H333" s="41"/>
      <c r="I333" s="145"/>
      <c r="J333" s="41"/>
      <c r="K333" s="41"/>
      <c r="L333" s="45"/>
      <c r="M333" s="294"/>
      <c r="N333" s="295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260</v>
      </c>
      <c r="AU333" s="18" t="s">
        <v>86</v>
      </c>
    </row>
    <row r="334" s="13" customFormat="1">
      <c r="A334" s="13"/>
      <c r="B334" s="249"/>
      <c r="C334" s="250"/>
      <c r="D334" s="251" t="s">
        <v>139</v>
      </c>
      <c r="E334" s="252" t="s">
        <v>1</v>
      </c>
      <c r="F334" s="253" t="s">
        <v>416</v>
      </c>
      <c r="G334" s="250"/>
      <c r="H334" s="254">
        <v>14.699999999999999</v>
      </c>
      <c r="I334" s="255"/>
      <c r="J334" s="250"/>
      <c r="K334" s="250"/>
      <c r="L334" s="256"/>
      <c r="M334" s="257"/>
      <c r="N334" s="258"/>
      <c r="O334" s="258"/>
      <c r="P334" s="258"/>
      <c r="Q334" s="258"/>
      <c r="R334" s="258"/>
      <c r="S334" s="258"/>
      <c r="T334" s="25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0" t="s">
        <v>139</v>
      </c>
      <c r="AU334" s="260" t="s">
        <v>86</v>
      </c>
      <c r="AV334" s="13" t="s">
        <v>86</v>
      </c>
      <c r="AW334" s="13" t="s">
        <v>32</v>
      </c>
      <c r="AX334" s="13" t="s">
        <v>76</v>
      </c>
      <c r="AY334" s="260" t="s">
        <v>129</v>
      </c>
    </row>
    <row r="335" s="13" customFormat="1">
      <c r="A335" s="13"/>
      <c r="B335" s="249"/>
      <c r="C335" s="250"/>
      <c r="D335" s="251" t="s">
        <v>139</v>
      </c>
      <c r="E335" s="252" t="s">
        <v>1</v>
      </c>
      <c r="F335" s="253" t="s">
        <v>417</v>
      </c>
      <c r="G335" s="250"/>
      <c r="H335" s="254">
        <v>38.219999999999999</v>
      </c>
      <c r="I335" s="255"/>
      <c r="J335" s="250"/>
      <c r="K335" s="250"/>
      <c r="L335" s="256"/>
      <c r="M335" s="257"/>
      <c r="N335" s="258"/>
      <c r="O335" s="258"/>
      <c r="P335" s="258"/>
      <c r="Q335" s="258"/>
      <c r="R335" s="258"/>
      <c r="S335" s="258"/>
      <c r="T335" s="25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0" t="s">
        <v>139</v>
      </c>
      <c r="AU335" s="260" t="s">
        <v>86</v>
      </c>
      <c r="AV335" s="13" t="s">
        <v>86</v>
      </c>
      <c r="AW335" s="13" t="s">
        <v>32</v>
      </c>
      <c r="AX335" s="13" t="s">
        <v>76</v>
      </c>
      <c r="AY335" s="260" t="s">
        <v>129</v>
      </c>
    </row>
    <row r="336" s="14" customFormat="1">
      <c r="A336" s="14"/>
      <c r="B336" s="261"/>
      <c r="C336" s="262"/>
      <c r="D336" s="251" t="s">
        <v>139</v>
      </c>
      <c r="E336" s="263" t="s">
        <v>1</v>
      </c>
      <c r="F336" s="264" t="s">
        <v>141</v>
      </c>
      <c r="G336" s="262"/>
      <c r="H336" s="265">
        <v>52.920000000000002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1" t="s">
        <v>139</v>
      </c>
      <c r="AU336" s="271" t="s">
        <v>86</v>
      </c>
      <c r="AV336" s="14" t="s">
        <v>137</v>
      </c>
      <c r="AW336" s="14" t="s">
        <v>32</v>
      </c>
      <c r="AX336" s="14" t="s">
        <v>84</v>
      </c>
      <c r="AY336" s="271" t="s">
        <v>129</v>
      </c>
    </row>
    <row r="337" s="2" customFormat="1" ht="16.5" customHeight="1">
      <c r="A337" s="39"/>
      <c r="B337" s="40"/>
      <c r="C337" s="236" t="s">
        <v>422</v>
      </c>
      <c r="D337" s="236" t="s">
        <v>132</v>
      </c>
      <c r="E337" s="237" t="s">
        <v>423</v>
      </c>
      <c r="F337" s="238" t="s">
        <v>424</v>
      </c>
      <c r="G337" s="239" t="s">
        <v>135</v>
      </c>
      <c r="H337" s="240">
        <v>52.920000000000002</v>
      </c>
      <c r="I337" s="241"/>
      <c r="J337" s="242">
        <f>ROUND(I337*H337,2)</f>
        <v>0</v>
      </c>
      <c r="K337" s="238" t="s">
        <v>136</v>
      </c>
      <c r="L337" s="45"/>
      <c r="M337" s="243" t="s">
        <v>1</v>
      </c>
      <c r="N337" s="244" t="s">
        <v>41</v>
      </c>
      <c r="O337" s="92"/>
      <c r="P337" s="245">
        <f>O337*H337</f>
        <v>0</v>
      </c>
      <c r="Q337" s="245">
        <v>0</v>
      </c>
      <c r="R337" s="245">
        <f>Q337*H337</f>
        <v>0</v>
      </c>
      <c r="S337" s="245">
        <v>0.021000000000000001</v>
      </c>
      <c r="T337" s="246">
        <f>S337*H337</f>
        <v>1.1113200000000001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7" t="s">
        <v>212</v>
      </c>
      <c r="AT337" s="247" t="s">
        <v>132</v>
      </c>
      <c r="AU337" s="247" t="s">
        <v>86</v>
      </c>
      <c r="AY337" s="18" t="s">
        <v>129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8" t="s">
        <v>84</v>
      </c>
      <c r="BK337" s="248">
        <f>ROUND(I337*H337,2)</f>
        <v>0</v>
      </c>
      <c r="BL337" s="18" t="s">
        <v>212</v>
      </c>
      <c r="BM337" s="247" t="s">
        <v>425</v>
      </c>
    </row>
    <row r="338" s="16" customFormat="1">
      <c r="A338" s="16"/>
      <c r="B338" s="283"/>
      <c r="C338" s="284"/>
      <c r="D338" s="251" t="s">
        <v>139</v>
      </c>
      <c r="E338" s="285" t="s">
        <v>1</v>
      </c>
      <c r="F338" s="286" t="s">
        <v>426</v>
      </c>
      <c r="G338" s="284"/>
      <c r="H338" s="285" t="s">
        <v>1</v>
      </c>
      <c r="I338" s="287"/>
      <c r="J338" s="284"/>
      <c r="K338" s="284"/>
      <c r="L338" s="288"/>
      <c r="M338" s="289"/>
      <c r="N338" s="290"/>
      <c r="O338" s="290"/>
      <c r="P338" s="290"/>
      <c r="Q338" s="290"/>
      <c r="R338" s="290"/>
      <c r="S338" s="290"/>
      <c r="T338" s="291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92" t="s">
        <v>139</v>
      </c>
      <c r="AU338" s="292" t="s">
        <v>86</v>
      </c>
      <c r="AV338" s="16" t="s">
        <v>84</v>
      </c>
      <c r="AW338" s="16" t="s">
        <v>32</v>
      </c>
      <c r="AX338" s="16" t="s">
        <v>76</v>
      </c>
      <c r="AY338" s="292" t="s">
        <v>129</v>
      </c>
    </row>
    <row r="339" s="13" customFormat="1">
      <c r="A339" s="13"/>
      <c r="B339" s="249"/>
      <c r="C339" s="250"/>
      <c r="D339" s="251" t="s">
        <v>139</v>
      </c>
      <c r="E339" s="252" t="s">
        <v>1</v>
      </c>
      <c r="F339" s="253" t="s">
        <v>416</v>
      </c>
      <c r="G339" s="250"/>
      <c r="H339" s="254">
        <v>14.699999999999999</v>
      </c>
      <c r="I339" s="255"/>
      <c r="J339" s="250"/>
      <c r="K339" s="250"/>
      <c r="L339" s="256"/>
      <c r="M339" s="257"/>
      <c r="N339" s="258"/>
      <c r="O339" s="258"/>
      <c r="P339" s="258"/>
      <c r="Q339" s="258"/>
      <c r="R339" s="258"/>
      <c r="S339" s="258"/>
      <c r="T339" s="25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0" t="s">
        <v>139</v>
      </c>
      <c r="AU339" s="260" t="s">
        <v>86</v>
      </c>
      <c r="AV339" s="13" t="s">
        <v>86</v>
      </c>
      <c r="AW339" s="13" t="s">
        <v>32</v>
      </c>
      <c r="AX339" s="13" t="s">
        <v>76</v>
      </c>
      <c r="AY339" s="260" t="s">
        <v>129</v>
      </c>
    </row>
    <row r="340" s="13" customFormat="1">
      <c r="A340" s="13"/>
      <c r="B340" s="249"/>
      <c r="C340" s="250"/>
      <c r="D340" s="251" t="s">
        <v>139</v>
      </c>
      <c r="E340" s="252" t="s">
        <v>1</v>
      </c>
      <c r="F340" s="253" t="s">
        <v>417</v>
      </c>
      <c r="G340" s="250"/>
      <c r="H340" s="254">
        <v>38.219999999999999</v>
      </c>
      <c r="I340" s="255"/>
      <c r="J340" s="250"/>
      <c r="K340" s="250"/>
      <c r="L340" s="256"/>
      <c r="M340" s="257"/>
      <c r="N340" s="258"/>
      <c r="O340" s="258"/>
      <c r="P340" s="258"/>
      <c r="Q340" s="258"/>
      <c r="R340" s="258"/>
      <c r="S340" s="258"/>
      <c r="T340" s="25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0" t="s">
        <v>139</v>
      </c>
      <c r="AU340" s="260" t="s">
        <v>86</v>
      </c>
      <c r="AV340" s="13" t="s">
        <v>86</v>
      </c>
      <c r="AW340" s="13" t="s">
        <v>32</v>
      </c>
      <c r="AX340" s="13" t="s">
        <v>76</v>
      </c>
      <c r="AY340" s="260" t="s">
        <v>129</v>
      </c>
    </row>
    <row r="341" s="14" customFormat="1">
      <c r="A341" s="14"/>
      <c r="B341" s="261"/>
      <c r="C341" s="262"/>
      <c r="D341" s="251" t="s">
        <v>139</v>
      </c>
      <c r="E341" s="263" t="s">
        <v>1</v>
      </c>
      <c r="F341" s="264" t="s">
        <v>141</v>
      </c>
      <c r="G341" s="262"/>
      <c r="H341" s="265">
        <v>52.920000000000002</v>
      </c>
      <c r="I341" s="266"/>
      <c r="J341" s="262"/>
      <c r="K341" s="262"/>
      <c r="L341" s="267"/>
      <c r="M341" s="268"/>
      <c r="N341" s="269"/>
      <c r="O341" s="269"/>
      <c r="P341" s="269"/>
      <c r="Q341" s="269"/>
      <c r="R341" s="269"/>
      <c r="S341" s="269"/>
      <c r="T341" s="27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1" t="s">
        <v>139</v>
      </c>
      <c r="AU341" s="271" t="s">
        <v>86</v>
      </c>
      <c r="AV341" s="14" t="s">
        <v>137</v>
      </c>
      <c r="AW341" s="14" t="s">
        <v>32</v>
      </c>
      <c r="AX341" s="14" t="s">
        <v>84</v>
      </c>
      <c r="AY341" s="271" t="s">
        <v>129</v>
      </c>
    </row>
    <row r="342" s="12" customFormat="1" ht="22.8" customHeight="1">
      <c r="A342" s="12"/>
      <c r="B342" s="220"/>
      <c r="C342" s="221"/>
      <c r="D342" s="222" t="s">
        <v>75</v>
      </c>
      <c r="E342" s="234" t="s">
        <v>427</v>
      </c>
      <c r="F342" s="234" t="s">
        <v>428</v>
      </c>
      <c r="G342" s="221"/>
      <c r="H342" s="221"/>
      <c r="I342" s="224"/>
      <c r="J342" s="235">
        <f>BK342</f>
        <v>0</v>
      </c>
      <c r="K342" s="221"/>
      <c r="L342" s="226"/>
      <c r="M342" s="227"/>
      <c r="N342" s="228"/>
      <c r="O342" s="228"/>
      <c r="P342" s="229">
        <f>SUM(P343:P358)</f>
        <v>0</v>
      </c>
      <c r="Q342" s="228"/>
      <c r="R342" s="229">
        <f>SUM(R343:R358)</f>
        <v>0.12584724000000003</v>
      </c>
      <c r="S342" s="228"/>
      <c r="T342" s="230">
        <f>SUM(T343:T358)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31" t="s">
        <v>86</v>
      </c>
      <c r="AT342" s="232" t="s">
        <v>75</v>
      </c>
      <c r="AU342" s="232" t="s">
        <v>84</v>
      </c>
      <c r="AY342" s="231" t="s">
        <v>129</v>
      </c>
      <c r="BK342" s="233">
        <f>SUM(BK343:BK358)</f>
        <v>0</v>
      </c>
    </row>
    <row r="343" s="2" customFormat="1" ht="21.75" customHeight="1">
      <c r="A343" s="39"/>
      <c r="B343" s="40"/>
      <c r="C343" s="236" t="s">
        <v>429</v>
      </c>
      <c r="D343" s="236" t="s">
        <v>132</v>
      </c>
      <c r="E343" s="237" t="s">
        <v>430</v>
      </c>
      <c r="F343" s="238" t="s">
        <v>431</v>
      </c>
      <c r="G343" s="239" t="s">
        <v>135</v>
      </c>
      <c r="H343" s="240">
        <v>292.66800000000001</v>
      </c>
      <c r="I343" s="241"/>
      <c r="J343" s="242">
        <f>ROUND(I343*H343,2)</f>
        <v>0</v>
      </c>
      <c r="K343" s="238" t="s">
        <v>136</v>
      </c>
      <c r="L343" s="45"/>
      <c r="M343" s="243" t="s">
        <v>1</v>
      </c>
      <c r="N343" s="244" t="s">
        <v>41</v>
      </c>
      <c r="O343" s="92"/>
      <c r="P343" s="245">
        <f>O343*H343</f>
        <v>0</v>
      </c>
      <c r="Q343" s="245">
        <v>8.0000000000000007E-05</v>
      </c>
      <c r="R343" s="245">
        <f>Q343*H343</f>
        <v>0.023413440000000004</v>
      </c>
      <c r="S343" s="245">
        <v>0</v>
      </c>
      <c r="T343" s="246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7" t="s">
        <v>212</v>
      </c>
      <c r="AT343" s="247" t="s">
        <v>132</v>
      </c>
      <c r="AU343" s="247" t="s">
        <v>86</v>
      </c>
      <c r="AY343" s="18" t="s">
        <v>129</v>
      </c>
      <c r="BE343" s="248">
        <f>IF(N343="základní",J343,0)</f>
        <v>0</v>
      </c>
      <c r="BF343" s="248">
        <f>IF(N343="snížená",J343,0)</f>
        <v>0</v>
      </c>
      <c r="BG343" s="248">
        <f>IF(N343="zákl. přenesená",J343,0)</f>
        <v>0</v>
      </c>
      <c r="BH343" s="248">
        <f>IF(N343="sníž. přenesená",J343,0)</f>
        <v>0</v>
      </c>
      <c r="BI343" s="248">
        <f>IF(N343="nulová",J343,0)</f>
        <v>0</v>
      </c>
      <c r="BJ343" s="18" t="s">
        <v>84</v>
      </c>
      <c r="BK343" s="248">
        <f>ROUND(I343*H343,2)</f>
        <v>0</v>
      </c>
      <c r="BL343" s="18" t="s">
        <v>212</v>
      </c>
      <c r="BM343" s="247" t="s">
        <v>432</v>
      </c>
    </row>
    <row r="344" s="16" customFormat="1">
      <c r="A344" s="16"/>
      <c r="B344" s="283"/>
      <c r="C344" s="284"/>
      <c r="D344" s="251" t="s">
        <v>139</v>
      </c>
      <c r="E344" s="285" t="s">
        <v>1</v>
      </c>
      <c r="F344" s="286" t="s">
        <v>284</v>
      </c>
      <c r="G344" s="284"/>
      <c r="H344" s="285" t="s">
        <v>1</v>
      </c>
      <c r="I344" s="287"/>
      <c r="J344" s="284"/>
      <c r="K344" s="284"/>
      <c r="L344" s="288"/>
      <c r="M344" s="289"/>
      <c r="N344" s="290"/>
      <c r="O344" s="290"/>
      <c r="P344" s="290"/>
      <c r="Q344" s="290"/>
      <c r="R344" s="290"/>
      <c r="S344" s="290"/>
      <c r="T344" s="291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92" t="s">
        <v>139</v>
      </c>
      <c r="AU344" s="292" t="s">
        <v>86</v>
      </c>
      <c r="AV344" s="16" t="s">
        <v>84</v>
      </c>
      <c r="AW344" s="16" t="s">
        <v>32</v>
      </c>
      <c r="AX344" s="16" t="s">
        <v>76</v>
      </c>
      <c r="AY344" s="292" t="s">
        <v>129</v>
      </c>
    </row>
    <row r="345" s="16" customFormat="1">
      <c r="A345" s="16"/>
      <c r="B345" s="283"/>
      <c r="C345" s="284"/>
      <c r="D345" s="251" t="s">
        <v>139</v>
      </c>
      <c r="E345" s="285" t="s">
        <v>1</v>
      </c>
      <c r="F345" s="286" t="s">
        <v>243</v>
      </c>
      <c r="G345" s="284"/>
      <c r="H345" s="285" t="s">
        <v>1</v>
      </c>
      <c r="I345" s="287"/>
      <c r="J345" s="284"/>
      <c r="K345" s="284"/>
      <c r="L345" s="288"/>
      <c r="M345" s="289"/>
      <c r="N345" s="290"/>
      <c r="O345" s="290"/>
      <c r="P345" s="290"/>
      <c r="Q345" s="290"/>
      <c r="R345" s="290"/>
      <c r="S345" s="290"/>
      <c r="T345" s="291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92" t="s">
        <v>139</v>
      </c>
      <c r="AU345" s="292" t="s">
        <v>86</v>
      </c>
      <c r="AV345" s="16" t="s">
        <v>84</v>
      </c>
      <c r="AW345" s="16" t="s">
        <v>32</v>
      </c>
      <c r="AX345" s="16" t="s">
        <v>76</v>
      </c>
      <c r="AY345" s="292" t="s">
        <v>129</v>
      </c>
    </row>
    <row r="346" s="13" customFormat="1">
      <c r="A346" s="13"/>
      <c r="B346" s="249"/>
      <c r="C346" s="250"/>
      <c r="D346" s="251" t="s">
        <v>139</v>
      </c>
      <c r="E346" s="252" t="s">
        <v>1</v>
      </c>
      <c r="F346" s="253" t="s">
        <v>285</v>
      </c>
      <c r="G346" s="250"/>
      <c r="H346" s="254">
        <v>95.400000000000006</v>
      </c>
      <c r="I346" s="255"/>
      <c r="J346" s="250"/>
      <c r="K346" s="250"/>
      <c r="L346" s="256"/>
      <c r="M346" s="257"/>
      <c r="N346" s="258"/>
      <c r="O346" s="258"/>
      <c r="P346" s="258"/>
      <c r="Q346" s="258"/>
      <c r="R346" s="258"/>
      <c r="S346" s="258"/>
      <c r="T346" s="25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0" t="s">
        <v>139</v>
      </c>
      <c r="AU346" s="260" t="s">
        <v>86</v>
      </c>
      <c r="AV346" s="13" t="s">
        <v>86</v>
      </c>
      <c r="AW346" s="13" t="s">
        <v>32</v>
      </c>
      <c r="AX346" s="13" t="s">
        <v>76</v>
      </c>
      <c r="AY346" s="260" t="s">
        <v>129</v>
      </c>
    </row>
    <row r="347" s="13" customFormat="1">
      <c r="A347" s="13"/>
      <c r="B347" s="249"/>
      <c r="C347" s="250"/>
      <c r="D347" s="251" t="s">
        <v>139</v>
      </c>
      <c r="E347" s="252" t="s">
        <v>1</v>
      </c>
      <c r="F347" s="253" t="s">
        <v>286</v>
      </c>
      <c r="G347" s="250"/>
      <c r="H347" s="254">
        <v>21</v>
      </c>
      <c r="I347" s="255"/>
      <c r="J347" s="250"/>
      <c r="K347" s="250"/>
      <c r="L347" s="256"/>
      <c r="M347" s="257"/>
      <c r="N347" s="258"/>
      <c r="O347" s="258"/>
      <c r="P347" s="258"/>
      <c r="Q347" s="258"/>
      <c r="R347" s="258"/>
      <c r="S347" s="258"/>
      <c r="T347" s="25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0" t="s">
        <v>139</v>
      </c>
      <c r="AU347" s="260" t="s">
        <v>86</v>
      </c>
      <c r="AV347" s="13" t="s">
        <v>86</v>
      </c>
      <c r="AW347" s="13" t="s">
        <v>32</v>
      </c>
      <c r="AX347" s="13" t="s">
        <v>76</v>
      </c>
      <c r="AY347" s="260" t="s">
        <v>129</v>
      </c>
    </row>
    <row r="348" s="13" customFormat="1">
      <c r="A348" s="13"/>
      <c r="B348" s="249"/>
      <c r="C348" s="250"/>
      <c r="D348" s="251" t="s">
        <v>139</v>
      </c>
      <c r="E348" s="252" t="s">
        <v>1</v>
      </c>
      <c r="F348" s="253" t="s">
        <v>287</v>
      </c>
      <c r="G348" s="250"/>
      <c r="H348" s="254">
        <v>31.5</v>
      </c>
      <c r="I348" s="255"/>
      <c r="J348" s="250"/>
      <c r="K348" s="250"/>
      <c r="L348" s="256"/>
      <c r="M348" s="257"/>
      <c r="N348" s="258"/>
      <c r="O348" s="258"/>
      <c r="P348" s="258"/>
      <c r="Q348" s="258"/>
      <c r="R348" s="258"/>
      <c r="S348" s="258"/>
      <c r="T348" s="25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0" t="s">
        <v>139</v>
      </c>
      <c r="AU348" s="260" t="s">
        <v>86</v>
      </c>
      <c r="AV348" s="13" t="s">
        <v>86</v>
      </c>
      <c r="AW348" s="13" t="s">
        <v>32</v>
      </c>
      <c r="AX348" s="13" t="s">
        <v>76</v>
      </c>
      <c r="AY348" s="260" t="s">
        <v>129</v>
      </c>
    </row>
    <row r="349" s="16" customFormat="1">
      <c r="A349" s="16"/>
      <c r="B349" s="283"/>
      <c r="C349" s="284"/>
      <c r="D349" s="251" t="s">
        <v>139</v>
      </c>
      <c r="E349" s="285" t="s">
        <v>1</v>
      </c>
      <c r="F349" s="286" t="s">
        <v>247</v>
      </c>
      <c r="G349" s="284"/>
      <c r="H349" s="285" t="s">
        <v>1</v>
      </c>
      <c r="I349" s="287"/>
      <c r="J349" s="284"/>
      <c r="K349" s="284"/>
      <c r="L349" s="288"/>
      <c r="M349" s="289"/>
      <c r="N349" s="290"/>
      <c r="O349" s="290"/>
      <c r="P349" s="290"/>
      <c r="Q349" s="290"/>
      <c r="R349" s="290"/>
      <c r="S349" s="290"/>
      <c r="T349" s="291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92" t="s">
        <v>139</v>
      </c>
      <c r="AU349" s="292" t="s">
        <v>86</v>
      </c>
      <c r="AV349" s="16" t="s">
        <v>84</v>
      </c>
      <c r="AW349" s="16" t="s">
        <v>32</v>
      </c>
      <c r="AX349" s="16" t="s">
        <v>76</v>
      </c>
      <c r="AY349" s="292" t="s">
        <v>129</v>
      </c>
    </row>
    <row r="350" s="13" customFormat="1">
      <c r="A350" s="13"/>
      <c r="B350" s="249"/>
      <c r="C350" s="250"/>
      <c r="D350" s="251" t="s">
        <v>139</v>
      </c>
      <c r="E350" s="252" t="s">
        <v>1</v>
      </c>
      <c r="F350" s="253" t="s">
        <v>288</v>
      </c>
      <c r="G350" s="250"/>
      <c r="H350" s="254">
        <v>246.05000000000001</v>
      </c>
      <c r="I350" s="255"/>
      <c r="J350" s="250"/>
      <c r="K350" s="250"/>
      <c r="L350" s="256"/>
      <c r="M350" s="257"/>
      <c r="N350" s="258"/>
      <c r="O350" s="258"/>
      <c r="P350" s="258"/>
      <c r="Q350" s="258"/>
      <c r="R350" s="258"/>
      <c r="S350" s="258"/>
      <c r="T350" s="25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0" t="s">
        <v>139</v>
      </c>
      <c r="AU350" s="260" t="s">
        <v>86</v>
      </c>
      <c r="AV350" s="13" t="s">
        <v>86</v>
      </c>
      <c r="AW350" s="13" t="s">
        <v>32</v>
      </c>
      <c r="AX350" s="13" t="s">
        <v>76</v>
      </c>
      <c r="AY350" s="260" t="s">
        <v>129</v>
      </c>
    </row>
    <row r="351" s="13" customFormat="1">
      <c r="A351" s="13"/>
      <c r="B351" s="249"/>
      <c r="C351" s="250"/>
      <c r="D351" s="251" t="s">
        <v>139</v>
      </c>
      <c r="E351" s="252" t="s">
        <v>1</v>
      </c>
      <c r="F351" s="253" t="s">
        <v>289</v>
      </c>
      <c r="G351" s="250"/>
      <c r="H351" s="254">
        <v>54.600000000000001</v>
      </c>
      <c r="I351" s="255"/>
      <c r="J351" s="250"/>
      <c r="K351" s="250"/>
      <c r="L351" s="256"/>
      <c r="M351" s="257"/>
      <c r="N351" s="258"/>
      <c r="O351" s="258"/>
      <c r="P351" s="258"/>
      <c r="Q351" s="258"/>
      <c r="R351" s="258"/>
      <c r="S351" s="258"/>
      <c r="T351" s="25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0" t="s">
        <v>139</v>
      </c>
      <c r="AU351" s="260" t="s">
        <v>86</v>
      </c>
      <c r="AV351" s="13" t="s">
        <v>86</v>
      </c>
      <c r="AW351" s="13" t="s">
        <v>32</v>
      </c>
      <c r="AX351" s="13" t="s">
        <v>76</v>
      </c>
      <c r="AY351" s="260" t="s">
        <v>129</v>
      </c>
    </row>
    <row r="352" s="13" customFormat="1">
      <c r="A352" s="13"/>
      <c r="B352" s="249"/>
      <c r="C352" s="250"/>
      <c r="D352" s="251" t="s">
        <v>139</v>
      </c>
      <c r="E352" s="252" t="s">
        <v>1</v>
      </c>
      <c r="F352" s="253" t="s">
        <v>290</v>
      </c>
      <c r="G352" s="250"/>
      <c r="H352" s="254">
        <v>39.200000000000003</v>
      </c>
      <c r="I352" s="255"/>
      <c r="J352" s="250"/>
      <c r="K352" s="250"/>
      <c r="L352" s="256"/>
      <c r="M352" s="257"/>
      <c r="N352" s="258"/>
      <c r="O352" s="258"/>
      <c r="P352" s="258"/>
      <c r="Q352" s="258"/>
      <c r="R352" s="258"/>
      <c r="S352" s="258"/>
      <c r="T352" s="25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0" t="s">
        <v>139</v>
      </c>
      <c r="AU352" s="260" t="s">
        <v>86</v>
      </c>
      <c r="AV352" s="13" t="s">
        <v>86</v>
      </c>
      <c r="AW352" s="13" t="s">
        <v>32</v>
      </c>
      <c r="AX352" s="13" t="s">
        <v>76</v>
      </c>
      <c r="AY352" s="260" t="s">
        <v>129</v>
      </c>
    </row>
    <row r="353" s="14" customFormat="1">
      <c r="A353" s="14"/>
      <c r="B353" s="261"/>
      <c r="C353" s="262"/>
      <c r="D353" s="251" t="s">
        <v>139</v>
      </c>
      <c r="E353" s="263" t="s">
        <v>1</v>
      </c>
      <c r="F353" s="264" t="s">
        <v>141</v>
      </c>
      <c r="G353" s="262"/>
      <c r="H353" s="265">
        <v>487.75</v>
      </c>
      <c r="I353" s="266"/>
      <c r="J353" s="262"/>
      <c r="K353" s="262"/>
      <c r="L353" s="267"/>
      <c r="M353" s="268"/>
      <c r="N353" s="269"/>
      <c r="O353" s="269"/>
      <c r="P353" s="269"/>
      <c r="Q353" s="269"/>
      <c r="R353" s="269"/>
      <c r="S353" s="269"/>
      <c r="T353" s="27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1" t="s">
        <v>139</v>
      </c>
      <c r="AU353" s="271" t="s">
        <v>86</v>
      </c>
      <c r="AV353" s="14" t="s">
        <v>137</v>
      </c>
      <c r="AW353" s="14" t="s">
        <v>32</v>
      </c>
      <c r="AX353" s="14" t="s">
        <v>76</v>
      </c>
      <c r="AY353" s="271" t="s">
        <v>129</v>
      </c>
    </row>
    <row r="354" s="13" customFormat="1">
      <c r="A354" s="13"/>
      <c r="B354" s="249"/>
      <c r="C354" s="250"/>
      <c r="D354" s="251" t="s">
        <v>139</v>
      </c>
      <c r="E354" s="252" t="s">
        <v>1</v>
      </c>
      <c r="F354" s="253" t="s">
        <v>291</v>
      </c>
      <c r="G354" s="250"/>
      <c r="H354" s="254">
        <v>292.66800000000001</v>
      </c>
      <c r="I354" s="255"/>
      <c r="J354" s="250"/>
      <c r="K354" s="250"/>
      <c r="L354" s="256"/>
      <c r="M354" s="257"/>
      <c r="N354" s="258"/>
      <c r="O354" s="258"/>
      <c r="P354" s="258"/>
      <c r="Q354" s="258"/>
      <c r="R354" s="258"/>
      <c r="S354" s="258"/>
      <c r="T354" s="25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0" t="s">
        <v>139</v>
      </c>
      <c r="AU354" s="260" t="s">
        <v>86</v>
      </c>
      <c r="AV354" s="13" t="s">
        <v>86</v>
      </c>
      <c r="AW354" s="13" t="s">
        <v>32</v>
      </c>
      <c r="AX354" s="13" t="s">
        <v>76</v>
      </c>
      <c r="AY354" s="260" t="s">
        <v>129</v>
      </c>
    </row>
    <row r="355" s="14" customFormat="1">
      <c r="A355" s="14"/>
      <c r="B355" s="261"/>
      <c r="C355" s="262"/>
      <c r="D355" s="251" t="s">
        <v>139</v>
      </c>
      <c r="E355" s="263" t="s">
        <v>1</v>
      </c>
      <c r="F355" s="264" t="s">
        <v>141</v>
      </c>
      <c r="G355" s="262"/>
      <c r="H355" s="265">
        <v>292.66800000000001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1" t="s">
        <v>139</v>
      </c>
      <c r="AU355" s="271" t="s">
        <v>86</v>
      </c>
      <c r="AV355" s="14" t="s">
        <v>137</v>
      </c>
      <c r="AW355" s="14" t="s">
        <v>32</v>
      </c>
      <c r="AX355" s="14" t="s">
        <v>84</v>
      </c>
      <c r="AY355" s="271" t="s">
        <v>129</v>
      </c>
    </row>
    <row r="356" s="2" customFormat="1" ht="21.75" customHeight="1">
      <c r="A356" s="39"/>
      <c r="B356" s="40"/>
      <c r="C356" s="236" t="s">
        <v>433</v>
      </c>
      <c r="D356" s="236" t="s">
        <v>132</v>
      </c>
      <c r="E356" s="237" t="s">
        <v>434</v>
      </c>
      <c r="F356" s="238" t="s">
        <v>435</v>
      </c>
      <c r="G356" s="239" t="s">
        <v>135</v>
      </c>
      <c r="H356" s="240">
        <v>292.66800000000001</v>
      </c>
      <c r="I356" s="241"/>
      <c r="J356" s="242">
        <f>ROUND(I356*H356,2)</f>
        <v>0</v>
      </c>
      <c r="K356" s="238" t="s">
        <v>136</v>
      </c>
      <c r="L356" s="45"/>
      <c r="M356" s="243" t="s">
        <v>1</v>
      </c>
      <c r="N356" s="244" t="s">
        <v>41</v>
      </c>
      <c r="O356" s="92"/>
      <c r="P356" s="245">
        <f>O356*H356</f>
        <v>0</v>
      </c>
      <c r="Q356" s="245">
        <v>6.0000000000000002E-05</v>
      </c>
      <c r="R356" s="245">
        <f>Q356*H356</f>
        <v>0.017560080000000002</v>
      </c>
      <c r="S356" s="245">
        <v>0</v>
      </c>
      <c r="T356" s="246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7" t="s">
        <v>212</v>
      </c>
      <c r="AT356" s="247" t="s">
        <v>132</v>
      </c>
      <c r="AU356" s="247" t="s">
        <v>86</v>
      </c>
      <c r="AY356" s="18" t="s">
        <v>129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18" t="s">
        <v>84</v>
      </c>
      <c r="BK356" s="248">
        <f>ROUND(I356*H356,2)</f>
        <v>0</v>
      </c>
      <c r="BL356" s="18" t="s">
        <v>212</v>
      </c>
      <c r="BM356" s="247" t="s">
        <v>436</v>
      </c>
    </row>
    <row r="357" s="2" customFormat="1" ht="21.75" customHeight="1">
      <c r="A357" s="39"/>
      <c r="B357" s="40"/>
      <c r="C357" s="236" t="s">
        <v>437</v>
      </c>
      <c r="D357" s="236" t="s">
        <v>132</v>
      </c>
      <c r="E357" s="237" t="s">
        <v>438</v>
      </c>
      <c r="F357" s="238" t="s">
        <v>439</v>
      </c>
      <c r="G357" s="239" t="s">
        <v>135</v>
      </c>
      <c r="H357" s="240">
        <v>292.66800000000001</v>
      </c>
      <c r="I357" s="241"/>
      <c r="J357" s="242">
        <f>ROUND(I357*H357,2)</f>
        <v>0</v>
      </c>
      <c r="K357" s="238" t="s">
        <v>136</v>
      </c>
      <c r="L357" s="45"/>
      <c r="M357" s="243" t="s">
        <v>1</v>
      </c>
      <c r="N357" s="244" t="s">
        <v>41</v>
      </c>
      <c r="O357" s="92"/>
      <c r="P357" s="245">
        <f>O357*H357</f>
        <v>0</v>
      </c>
      <c r="Q357" s="245">
        <v>0.00017000000000000001</v>
      </c>
      <c r="R357" s="245">
        <f>Q357*H357</f>
        <v>0.049753560000000002</v>
      </c>
      <c r="S357" s="245">
        <v>0</v>
      </c>
      <c r="T357" s="246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7" t="s">
        <v>212</v>
      </c>
      <c r="AT357" s="247" t="s">
        <v>132</v>
      </c>
      <c r="AU357" s="247" t="s">
        <v>86</v>
      </c>
      <c r="AY357" s="18" t="s">
        <v>129</v>
      </c>
      <c r="BE357" s="248">
        <f>IF(N357="základní",J357,0)</f>
        <v>0</v>
      </c>
      <c r="BF357" s="248">
        <f>IF(N357="snížená",J357,0)</f>
        <v>0</v>
      </c>
      <c r="BG357" s="248">
        <f>IF(N357="zákl. přenesená",J357,0)</f>
        <v>0</v>
      </c>
      <c r="BH357" s="248">
        <f>IF(N357="sníž. přenesená",J357,0)</f>
        <v>0</v>
      </c>
      <c r="BI357" s="248">
        <f>IF(N357="nulová",J357,0)</f>
        <v>0</v>
      </c>
      <c r="BJ357" s="18" t="s">
        <v>84</v>
      </c>
      <c r="BK357" s="248">
        <f>ROUND(I357*H357,2)</f>
        <v>0</v>
      </c>
      <c r="BL357" s="18" t="s">
        <v>212</v>
      </c>
      <c r="BM357" s="247" t="s">
        <v>440</v>
      </c>
    </row>
    <row r="358" s="2" customFormat="1" ht="21.75" customHeight="1">
      <c r="A358" s="39"/>
      <c r="B358" s="40"/>
      <c r="C358" s="236" t="s">
        <v>441</v>
      </c>
      <c r="D358" s="236" t="s">
        <v>132</v>
      </c>
      <c r="E358" s="237" t="s">
        <v>442</v>
      </c>
      <c r="F358" s="238" t="s">
        <v>443</v>
      </c>
      <c r="G358" s="239" t="s">
        <v>135</v>
      </c>
      <c r="H358" s="240">
        <v>292.66800000000001</v>
      </c>
      <c r="I358" s="241"/>
      <c r="J358" s="242">
        <f>ROUND(I358*H358,2)</f>
        <v>0</v>
      </c>
      <c r="K358" s="238" t="s">
        <v>136</v>
      </c>
      <c r="L358" s="45"/>
      <c r="M358" s="243" t="s">
        <v>1</v>
      </c>
      <c r="N358" s="244" t="s">
        <v>41</v>
      </c>
      <c r="O358" s="92"/>
      <c r="P358" s="245">
        <f>O358*H358</f>
        <v>0</v>
      </c>
      <c r="Q358" s="245">
        <v>0.00012</v>
      </c>
      <c r="R358" s="245">
        <f>Q358*H358</f>
        <v>0.035120160000000004</v>
      </c>
      <c r="S358" s="245">
        <v>0</v>
      </c>
      <c r="T358" s="24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7" t="s">
        <v>212</v>
      </c>
      <c r="AT358" s="247" t="s">
        <v>132</v>
      </c>
      <c r="AU358" s="247" t="s">
        <v>86</v>
      </c>
      <c r="AY358" s="18" t="s">
        <v>129</v>
      </c>
      <c r="BE358" s="248">
        <f>IF(N358="základní",J358,0)</f>
        <v>0</v>
      </c>
      <c r="BF358" s="248">
        <f>IF(N358="snížená",J358,0)</f>
        <v>0</v>
      </c>
      <c r="BG358" s="248">
        <f>IF(N358="zákl. přenesená",J358,0)</f>
        <v>0</v>
      </c>
      <c r="BH358" s="248">
        <f>IF(N358="sníž. přenesená",J358,0)</f>
        <v>0</v>
      </c>
      <c r="BI358" s="248">
        <f>IF(N358="nulová",J358,0)</f>
        <v>0</v>
      </c>
      <c r="BJ358" s="18" t="s">
        <v>84</v>
      </c>
      <c r="BK358" s="248">
        <f>ROUND(I358*H358,2)</f>
        <v>0</v>
      </c>
      <c r="BL358" s="18" t="s">
        <v>212</v>
      </c>
      <c r="BM358" s="247" t="s">
        <v>444</v>
      </c>
    </row>
    <row r="359" s="12" customFormat="1" ht="22.8" customHeight="1">
      <c r="A359" s="12"/>
      <c r="B359" s="220"/>
      <c r="C359" s="221"/>
      <c r="D359" s="222" t="s">
        <v>75</v>
      </c>
      <c r="E359" s="234" t="s">
        <v>445</v>
      </c>
      <c r="F359" s="234" t="s">
        <v>446</v>
      </c>
      <c r="G359" s="221"/>
      <c r="H359" s="221"/>
      <c r="I359" s="224"/>
      <c r="J359" s="235">
        <f>BK359</f>
        <v>0</v>
      </c>
      <c r="K359" s="221"/>
      <c r="L359" s="226"/>
      <c r="M359" s="227"/>
      <c r="N359" s="228"/>
      <c r="O359" s="228"/>
      <c r="P359" s="229">
        <f>SUM(P360:P371)</f>
        <v>0</v>
      </c>
      <c r="Q359" s="228"/>
      <c r="R359" s="229">
        <f>SUM(R360:R371)</f>
        <v>1.2562350999999998</v>
      </c>
      <c r="S359" s="228"/>
      <c r="T359" s="230">
        <f>SUM(T360:T371)</f>
        <v>0.26673484999999997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31" t="s">
        <v>86</v>
      </c>
      <c r="AT359" s="232" t="s">
        <v>75</v>
      </c>
      <c r="AU359" s="232" t="s">
        <v>84</v>
      </c>
      <c r="AY359" s="231" t="s">
        <v>129</v>
      </c>
      <c r="BK359" s="233">
        <f>SUM(BK360:BK371)</f>
        <v>0</v>
      </c>
    </row>
    <row r="360" s="2" customFormat="1" ht="21.75" customHeight="1">
      <c r="A360" s="39"/>
      <c r="B360" s="40"/>
      <c r="C360" s="236" t="s">
        <v>447</v>
      </c>
      <c r="D360" s="236" t="s">
        <v>132</v>
      </c>
      <c r="E360" s="237" t="s">
        <v>448</v>
      </c>
      <c r="F360" s="238" t="s">
        <v>449</v>
      </c>
      <c r="G360" s="239" t="s">
        <v>135</v>
      </c>
      <c r="H360" s="240">
        <v>860.43499999999995</v>
      </c>
      <c r="I360" s="241"/>
      <c r="J360" s="242">
        <f>ROUND(I360*H360,2)</f>
        <v>0</v>
      </c>
      <c r="K360" s="238" t="s">
        <v>136</v>
      </c>
      <c r="L360" s="45"/>
      <c r="M360" s="243" t="s">
        <v>1</v>
      </c>
      <c r="N360" s="244" t="s">
        <v>41</v>
      </c>
      <c r="O360" s="92"/>
      <c r="P360" s="245">
        <f>O360*H360</f>
        <v>0</v>
      </c>
      <c r="Q360" s="245">
        <v>0</v>
      </c>
      <c r="R360" s="245">
        <f>Q360*H360</f>
        <v>0</v>
      </c>
      <c r="S360" s="245">
        <v>0</v>
      </c>
      <c r="T360" s="246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7" t="s">
        <v>212</v>
      </c>
      <c r="AT360" s="247" t="s">
        <v>132</v>
      </c>
      <c r="AU360" s="247" t="s">
        <v>86</v>
      </c>
      <c r="AY360" s="18" t="s">
        <v>129</v>
      </c>
      <c r="BE360" s="248">
        <f>IF(N360="základní",J360,0)</f>
        <v>0</v>
      </c>
      <c r="BF360" s="248">
        <f>IF(N360="snížená",J360,0)</f>
        <v>0</v>
      </c>
      <c r="BG360" s="248">
        <f>IF(N360="zákl. přenesená",J360,0)</f>
        <v>0</v>
      </c>
      <c r="BH360" s="248">
        <f>IF(N360="sníž. přenesená",J360,0)</f>
        <v>0</v>
      </c>
      <c r="BI360" s="248">
        <f>IF(N360="nulová",J360,0)</f>
        <v>0</v>
      </c>
      <c r="BJ360" s="18" t="s">
        <v>84</v>
      </c>
      <c r="BK360" s="248">
        <f>ROUND(I360*H360,2)</f>
        <v>0</v>
      </c>
      <c r="BL360" s="18" t="s">
        <v>212</v>
      </c>
      <c r="BM360" s="247" t="s">
        <v>450</v>
      </c>
    </row>
    <row r="361" s="13" customFormat="1">
      <c r="A361" s="13"/>
      <c r="B361" s="249"/>
      <c r="C361" s="250"/>
      <c r="D361" s="251" t="s">
        <v>139</v>
      </c>
      <c r="E361" s="252" t="s">
        <v>1</v>
      </c>
      <c r="F361" s="253" t="s">
        <v>451</v>
      </c>
      <c r="G361" s="250"/>
      <c r="H361" s="254">
        <v>479.24000000000001</v>
      </c>
      <c r="I361" s="255"/>
      <c r="J361" s="250"/>
      <c r="K361" s="250"/>
      <c r="L361" s="256"/>
      <c r="M361" s="257"/>
      <c r="N361" s="258"/>
      <c r="O361" s="258"/>
      <c r="P361" s="258"/>
      <c r="Q361" s="258"/>
      <c r="R361" s="258"/>
      <c r="S361" s="258"/>
      <c r="T361" s="25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0" t="s">
        <v>139</v>
      </c>
      <c r="AU361" s="260" t="s">
        <v>86</v>
      </c>
      <c r="AV361" s="13" t="s">
        <v>86</v>
      </c>
      <c r="AW361" s="13" t="s">
        <v>32</v>
      </c>
      <c r="AX361" s="13" t="s">
        <v>76</v>
      </c>
      <c r="AY361" s="260" t="s">
        <v>129</v>
      </c>
    </row>
    <row r="362" s="13" customFormat="1">
      <c r="A362" s="13"/>
      <c r="B362" s="249"/>
      <c r="C362" s="250"/>
      <c r="D362" s="251" t="s">
        <v>139</v>
      </c>
      <c r="E362" s="252" t="s">
        <v>1</v>
      </c>
      <c r="F362" s="253" t="s">
        <v>452</v>
      </c>
      <c r="G362" s="250"/>
      <c r="H362" s="254">
        <v>92.834999999999994</v>
      </c>
      <c r="I362" s="255"/>
      <c r="J362" s="250"/>
      <c r="K362" s="250"/>
      <c r="L362" s="256"/>
      <c r="M362" s="257"/>
      <c r="N362" s="258"/>
      <c r="O362" s="258"/>
      <c r="P362" s="258"/>
      <c r="Q362" s="258"/>
      <c r="R362" s="258"/>
      <c r="S362" s="258"/>
      <c r="T362" s="25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0" t="s">
        <v>139</v>
      </c>
      <c r="AU362" s="260" t="s">
        <v>86</v>
      </c>
      <c r="AV362" s="13" t="s">
        <v>86</v>
      </c>
      <c r="AW362" s="13" t="s">
        <v>32</v>
      </c>
      <c r="AX362" s="13" t="s">
        <v>76</v>
      </c>
      <c r="AY362" s="260" t="s">
        <v>129</v>
      </c>
    </row>
    <row r="363" s="13" customFormat="1">
      <c r="A363" s="13"/>
      <c r="B363" s="249"/>
      <c r="C363" s="250"/>
      <c r="D363" s="251" t="s">
        <v>139</v>
      </c>
      <c r="E363" s="252" t="s">
        <v>1</v>
      </c>
      <c r="F363" s="253" t="s">
        <v>453</v>
      </c>
      <c r="G363" s="250"/>
      <c r="H363" s="254">
        <v>288.36000000000001</v>
      </c>
      <c r="I363" s="255"/>
      <c r="J363" s="250"/>
      <c r="K363" s="250"/>
      <c r="L363" s="256"/>
      <c r="M363" s="257"/>
      <c r="N363" s="258"/>
      <c r="O363" s="258"/>
      <c r="P363" s="258"/>
      <c r="Q363" s="258"/>
      <c r="R363" s="258"/>
      <c r="S363" s="258"/>
      <c r="T363" s="25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0" t="s">
        <v>139</v>
      </c>
      <c r="AU363" s="260" t="s">
        <v>86</v>
      </c>
      <c r="AV363" s="13" t="s">
        <v>86</v>
      </c>
      <c r="AW363" s="13" t="s">
        <v>32</v>
      </c>
      <c r="AX363" s="13" t="s">
        <v>76</v>
      </c>
      <c r="AY363" s="260" t="s">
        <v>129</v>
      </c>
    </row>
    <row r="364" s="14" customFormat="1">
      <c r="A364" s="14"/>
      <c r="B364" s="261"/>
      <c r="C364" s="262"/>
      <c r="D364" s="251" t="s">
        <v>139</v>
      </c>
      <c r="E364" s="263" t="s">
        <v>1</v>
      </c>
      <c r="F364" s="264" t="s">
        <v>141</v>
      </c>
      <c r="G364" s="262"/>
      <c r="H364" s="265">
        <v>860.43499999999995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1" t="s">
        <v>139</v>
      </c>
      <c r="AU364" s="271" t="s">
        <v>86</v>
      </c>
      <c r="AV364" s="14" t="s">
        <v>137</v>
      </c>
      <c r="AW364" s="14" t="s">
        <v>32</v>
      </c>
      <c r="AX364" s="14" t="s">
        <v>84</v>
      </c>
      <c r="AY364" s="271" t="s">
        <v>129</v>
      </c>
    </row>
    <row r="365" s="2" customFormat="1" ht="16.5" customHeight="1">
      <c r="A365" s="39"/>
      <c r="B365" s="40"/>
      <c r="C365" s="236" t="s">
        <v>454</v>
      </c>
      <c r="D365" s="236" t="s">
        <v>132</v>
      </c>
      <c r="E365" s="237" t="s">
        <v>455</v>
      </c>
      <c r="F365" s="238" t="s">
        <v>456</v>
      </c>
      <c r="G365" s="239" t="s">
        <v>135</v>
      </c>
      <c r="H365" s="240">
        <v>860.43499999999995</v>
      </c>
      <c r="I365" s="241"/>
      <c r="J365" s="242">
        <f>ROUND(I365*H365,2)</f>
        <v>0</v>
      </c>
      <c r="K365" s="238" t="s">
        <v>136</v>
      </c>
      <c r="L365" s="45"/>
      <c r="M365" s="243" t="s">
        <v>1</v>
      </c>
      <c r="N365" s="244" t="s">
        <v>41</v>
      </c>
      <c r="O365" s="92"/>
      <c r="P365" s="245">
        <f>O365*H365</f>
        <v>0</v>
      </c>
      <c r="Q365" s="245">
        <v>0.001</v>
      </c>
      <c r="R365" s="245">
        <f>Q365*H365</f>
        <v>0.86043499999999995</v>
      </c>
      <c r="S365" s="245">
        <v>0.00031</v>
      </c>
      <c r="T365" s="246">
        <f>S365*H365</f>
        <v>0.26673484999999997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7" t="s">
        <v>212</v>
      </c>
      <c r="AT365" s="247" t="s">
        <v>132</v>
      </c>
      <c r="AU365" s="247" t="s">
        <v>86</v>
      </c>
      <c r="AY365" s="18" t="s">
        <v>129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8" t="s">
        <v>84</v>
      </c>
      <c r="BK365" s="248">
        <f>ROUND(I365*H365,2)</f>
        <v>0</v>
      </c>
      <c r="BL365" s="18" t="s">
        <v>212</v>
      </c>
      <c r="BM365" s="247" t="s">
        <v>457</v>
      </c>
    </row>
    <row r="366" s="2" customFormat="1" ht="21.75" customHeight="1">
      <c r="A366" s="39"/>
      <c r="B366" s="40"/>
      <c r="C366" s="236" t="s">
        <v>458</v>
      </c>
      <c r="D366" s="236" t="s">
        <v>132</v>
      </c>
      <c r="E366" s="237" t="s">
        <v>459</v>
      </c>
      <c r="F366" s="238" t="s">
        <v>460</v>
      </c>
      <c r="G366" s="239" t="s">
        <v>135</v>
      </c>
      <c r="H366" s="240">
        <v>860.43499999999995</v>
      </c>
      <c r="I366" s="241"/>
      <c r="J366" s="242">
        <f>ROUND(I366*H366,2)</f>
        <v>0</v>
      </c>
      <c r="K366" s="238" t="s">
        <v>136</v>
      </c>
      <c r="L366" s="45"/>
      <c r="M366" s="243" t="s">
        <v>1</v>
      </c>
      <c r="N366" s="244" t="s">
        <v>41</v>
      </c>
      <c r="O366" s="92"/>
      <c r="P366" s="245">
        <f>O366*H366</f>
        <v>0</v>
      </c>
      <c r="Q366" s="245">
        <v>0.00020000000000000001</v>
      </c>
      <c r="R366" s="245">
        <f>Q366*H366</f>
        <v>0.17208699999999999</v>
      </c>
      <c r="S366" s="245">
        <v>0</v>
      </c>
      <c r="T366" s="246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7" t="s">
        <v>212</v>
      </c>
      <c r="AT366" s="247" t="s">
        <v>132</v>
      </c>
      <c r="AU366" s="247" t="s">
        <v>86</v>
      </c>
      <c r="AY366" s="18" t="s">
        <v>129</v>
      </c>
      <c r="BE366" s="248">
        <f>IF(N366="základní",J366,0)</f>
        <v>0</v>
      </c>
      <c r="BF366" s="248">
        <f>IF(N366="snížená",J366,0)</f>
        <v>0</v>
      </c>
      <c r="BG366" s="248">
        <f>IF(N366="zákl. přenesená",J366,0)</f>
        <v>0</v>
      </c>
      <c r="BH366" s="248">
        <f>IF(N366="sníž. přenesená",J366,0)</f>
        <v>0</v>
      </c>
      <c r="BI366" s="248">
        <f>IF(N366="nulová",J366,0)</f>
        <v>0</v>
      </c>
      <c r="BJ366" s="18" t="s">
        <v>84</v>
      </c>
      <c r="BK366" s="248">
        <f>ROUND(I366*H366,2)</f>
        <v>0</v>
      </c>
      <c r="BL366" s="18" t="s">
        <v>212</v>
      </c>
      <c r="BM366" s="247" t="s">
        <v>461</v>
      </c>
    </row>
    <row r="367" s="13" customFormat="1">
      <c r="A367" s="13"/>
      <c r="B367" s="249"/>
      <c r="C367" s="250"/>
      <c r="D367" s="251" t="s">
        <v>139</v>
      </c>
      <c r="E367" s="252" t="s">
        <v>1</v>
      </c>
      <c r="F367" s="253" t="s">
        <v>451</v>
      </c>
      <c r="G367" s="250"/>
      <c r="H367" s="254">
        <v>479.24000000000001</v>
      </c>
      <c r="I367" s="255"/>
      <c r="J367" s="250"/>
      <c r="K367" s="250"/>
      <c r="L367" s="256"/>
      <c r="M367" s="257"/>
      <c r="N367" s="258"/>
      <c r="O367" s="258"/>
      <c r="P367" s="258"/>
      <c r="Q367" s="258"/>
      <c r="R367" s="258"/>
      <c r="S367" s="258"/>
      <c r="T367" s="25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0" t="s">
        <v>139</v>
      </c>
      <c r="AU367" s="260" t="s">
        <v>86</v>
      </c>
      <c r="AV367" s="13" t="s">
        <v>86</v>
      </c>
      <c r="AW367" s="13" t="s">
        <v>32</v>
      </c>
      <c r="AX367" s="13" t="s">
        <v>76</v>
      </c>
      <c r="AY367" s="260" t="s">
        <v>129</v>
      </c>
    </row>
    <row r="368" s="13" customFormat="1">
      <c r="A368" s="13"/>
      <c r="B368" s="249"/>
      <c r="C368" s="250"/>
      <c r="D368" s="251" t="s">
        <v>139</v>
      </c>
      <c r="E368" s="252" t="s">
        <v>1</v>
      </c>
      <c r="F368" s="253" t="s">
        <v>452</v>
      </c>
      <c r="G368" s="250"/>
      <c r="H368" s="254">
        <v>92.834999999999994</v>
      </c>
      <c r="I368" s="255"/>
      <c r="J368" s="250"/>
      <c r="K368" s="250"/>
      <c r="L368" s="256"/>
      <c r="M368" s="257"/>
      <c r="N368" s="258"/>
      <c r="O368" s="258"/>
      <c r="P368" s="258"/>
      <c r="Q368" s="258"/>
      <c r="R368" s="258"/>
      <c r="S368" s="258"/>
      <c r="T368" s="25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0" t="s">
        <v>139</v>
      </c>
      <c r="AU368" s="260" t="s">
        <v>86</v>
      </c>
      <c r="AV368" s="13" t="s">
        <v>86</v>
      </c>
      <c r="AW368" s="13" t="s">
        <v>32</v>
      </c>
      <c r="AX368" s="13" t="s">
        <v>76</v>
      </c>
      <c r="AY368" s="260" t="s">
        <v>129</v>
      </c>
    </row>
    <row r="369" s="13" customFormat="1">
      <c r="A369" s="13"/>
      <c r="B369" s="249"/>
      <c r="C369" s="250"/>
      <c r="D369" s="251" t="s">
        <v>139</v>
      </c>
      <c r="E369" s="252" t="s">
        <v>1</v>
      </c>
      <c r="F369" s="253" t="s">
        <v>453</v>
      </c>
      <c r="G369" s="250"/>
      <c r="H369" s="254">
        <v>288.36000000000001</v>
      </c>
      <c r="I369" s="255"/>
      <c r="J369" s="250"/>
      <c r="K369" s="250"/>
      <c r="L369" s="256"/>
      <c r="M369" s="257"/>
      <c r="N369" s="258"/>
      <c r="O369" s="258"/>
      <c r="P369" s="258"/>
      <c r="Q369" s="258"/>
      <c r="R369" s="258"/>
      <c r="S369" s="258"/>
      <c r="T369" s="25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0" t="s">
        <v>139</v>
      </c>
      <c r="AU369" s="260" t="s">
        <v>86</v>
      </c>
      <c r="AV369" s="13" t="s">
        <v>86</v>
      </c>
      <c r="AW369" s="13" t="s">
        <v>32</v>
      </c>
      <c r="AX369" s="13" t="s">
        <v>76</v>
      </c>
      <c r="AY369" s="260" t="s">
        <v>129</v>
      </c>
    </row>
    <row r="370" s="14" customFormat="1">
      <c r="A370" s="14"/>
      <c r="B370" s="261"/>
      <c r="C370" s="262"/>
      <c r="D370" s="251" t="s">
        <v>139</v>
      </c>
      <c r="E370" s="263" t="s">
        <v>1</v>
      </c>
      <c r="F370" s="264" t="s">
        <v>141</v>
      </c>
      <c r="G370" s="262"/>
      <c r="H370" s="265">
        <v>860.43499999999995</v>
      </c>
      <c r="I370" s="266"/>
      <c r="J370" s="262"/>
      <c r="K370" s="262"/>
      <c r="L370" s="267"/>
      <c r="M370" s="268"/>
      <c r="N370" s="269"/>
      <c r="O370" s="269"/>
      <c r="P370" s="269"/>
      <c r="Q370" s="269"/>
      <c r="R370" s="269"/>
      <c r="S370" s="269"/>
      <c r="T370" s="27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1" t="s">
        <v>139</v>
      </c>
      <c r="AU370" s="271" t="s">
        <v>86</v>
      </c>
      <c r="AV370" s="14" t="s">
        <v>137</v>
      </c>
      <c r="AW370" s="14" t="s">
        <v>32</v>
      </c>
      <c r="AX370" s="14" t="s">
        <v>84</v>
      </c>
      <c r="AY370" s="271" t="s">
        <v>129</v>
      </c>
    </row>
    <row r="371" s="2" customFormat="1" ht="21.75" customHeight="1">
      <c r="A371" s="39"/>
      <c r="B371" s="40"/>
      <c r="C371" s="236" t="s">
        <v>462</v>
      </c>
      <c r="D371" s="236" t="s">
        <v>132</v>
      </c>
      <c r="E371" s="237" t="s">
        <v>463</v>
      </c>
      <c r="F371" s="238" t="s">
        <v>464</v>
      </c>
      <c r="G371" s="239" t="s">
        <v>135</v>
      </c>
      <c r="H371" s="240">
        <v>860.43499999999995</v>
      </c>
      <c r="I371" s="241"/>
      <c r="J371" s="242">
        <f>ROUND(I371*H371,2)</f>
        <v>0</v>
      </c>
      <c r="K371" s="238" t="s">
        <v>136</v>
      </c>
      <c r="L371" s="45"/>
      <c r="M371" s="306" t="s">
        <v>1</v>
      </c>
      <c r="N371" s="307" t="s">
        <v>41</v>
      </c>
      <c r="O371" s="308"/>
      <c r="P371" s="309">
        <f>O371*H371</f>
        <v>0</v>
      </c>
      <c r="Q371" s="309">
        <v>0.00025999999999999998</v>
      </c>
      <c r="R371" s="309">
        <f>Q371*H371</f>
        <v>0.22371309999999997</v>
      </c>
      <c r="S371" s="309">
        <v>0</v>
      </c>
      <c r="T371" s="31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7" t="s">
        <v>212</v>
      </c>
      <c r="AT371" s="247" t="s">
        <v>132</v>
      </c>
      <c r="AU371" s="247" t="s">
        <v>86</v>
      </c>
      <c r="AY371" s="18" t="s">
        <v>129</v>
      </c>
      <c r="BE371" s="248">
        <f>IF(N371="základní",J371,0)</f>
        <v>0</v>
      </c>
      <c r="BF371" s="248">
        <f>IF(N371="snížená",J371,0)</f>
        <v>0</v>
      </c>
      <c r="BG371" s="248">
        <f>IF(N371="zákl. přenesená",J371,0)</f>
        <v>0</v>
      </c>
      <c r="BH371" s="248">
        <f>IF(N371="sníž. přenesená",J371,0)</f>
        <v>0</v>
      </c>
      <c r="BI371" s="248">
        <f>IF(N371="nulová",J371,0)</f>
        <v>0</v>
      </c>
      <c r="BJ371" s="18" t="s">
        <v>84</v>
      </c>
      <c r="BK371" s="248">
        <f>ROUND(I371*H371,2)</f>
        <v>0</v>
      </c>
      <c r="BL371" s="18" t="s">
        <v>212</v>
      </c>
      <c r="BM371" s="247" t="s">
        <v>465</v>
      </c>
    </row>
    <row r="372" s="2" customFormat="1" ht="6.96" customHeight="1">
      <c r="A372" s="39"/>
      <c r="B372" s="67"/>
      <c r="C372" s="68"/>
      <c r="D372" s="68"/>
      <c r="E372" s="68"/>
      <c r="F372" s="68"/>
      <c r="G372" s="68"/>
      <c r="H372" s="68"/>
      <c r="I372" s="184"/>
      <c r="J372" s="68"/>
      <c r="K372" s="68"/>
      <c r="L372" s="45"/>
      <c r="M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</row>
  </sheetData>
  <sheetProtection sheet="1" autoFilter="0" formatColumns="0" formatRows="0" objects="1" scenarios="1" spinCount="100000" saltValue="kt1vJEPjSuYuWYBVJyZDMjbUOWe3B1+q5Sa2aYreylUzbdy1vCz4n9mJ5IQfGaLg2Pmve6slqbLBsLvVJ7Gvrg==" hashValue="+A1Fovs82DhCeIxt1orTf5s3JW3gzKtnJHn8Q+0Tfen7CfgtA/Ej89WrW0tspqPXTK/Mt6ybC9uTTPNb9Z1IhA==" algorithmName="SHA-512" password="CC35"/>
  <autoFilter ref="C128:K37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93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Výměna střešních oken speciální škola HK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466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28. 5. 2020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27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ROUND((SUM(BE124:BE163)),  2)</f>
        <v>0</v>
      </c>
      <c r="G33" s="39"/>
      <c r="H33" s="39"/>
      <c r="I33" s="163">
        <v>0.20999999999999999</v>
      </c>
      <c r="J33" s="162">
        <f>ROUND(((SUM(BE124:BE163))*I33),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ROUND((SUM(BF124:BF163)),  2)</f>
        <v>0</v>
      </c>
      <c r="G34" s="39"/>
      <c r="H34" s="39"/>
      <c r="I34" s="163">
        <v>0.14999999999999999</v>
      </c>
      <c r="J34" s="162">
        <f>ROUND(((SUM(BF124:BF163))*I34),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ROUND((SUM(BG124:BG163)),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ROUND((SUM(BH124:BH163)),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ROUND((SUM(BI124:BI163)),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Výměna střešních oken speciální škola HK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Odstranění zatékání do spojovacích chodeb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objekt p.č. st. 1902/1</v>
      </c>
      <c r="G89" s="41"/>
      <c r="H89" s="41"/>
      <c r="I89" s="148" t="s">
        <v>22</v>
      </c>
      <c r="J89" s="80" t="str">
        <f>IF(J12="","",J12)</f>
        <v>28. 5. 2020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KHK Pivovarské náměstí 1245/2 Hradec Králové</v>
      </c>
      <c r="G91" s="41"/>
      <c r="H91" s="41"/>
      <c r="I91" s="148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101</v>
      </c>
      <c r="E97" s="197"/>
      <c r="F97" s="197"/>
      <c r="G97" s="197"/>
      <c r="H97" s="197"/>
      <c r="I97" s="198"/>
      <c r="J97" s="199">
        <f>J125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102</v>
      </c>
      <c r="E98" s="204"/>
      <c r="F98" s="204"/>
      <c r="G98" s="204"/>
      <c r="H98" s="204"/>
      <c r="I98" s="205"/>
      <c r="J98" s="206">
        <f>J126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103</v>
      </c>
      <c r="E99" s="204"/>
      <c r="F99" s="204"/>
      <c r="G99" s="204"/>
      <c r="H99" s="204"/>
      <c r="I99" s="205"/>
      <c r="J99" s="206">
        <f>J134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104</v>
      </c>
      <c r="E100" s="204"/>
      <c r="F100" s="204"/>
      <c r="G100" s="204"/>
      <c r="H100" s="204"/>
      <c r="I100" s="205"/>
      <c r="J100" s="206">
        <f>J141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105</v>
      </c>
      <c r="E101" s="204"/>
      <c r="F101" s="204"/>
      <c r="G101" s="204"/>
      <c r="H101" s="204"/>
      <c r="I101" s="205"/>
      <c r="J101" s="206">
        <f>J147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4"/>
      <c r="C102" s="195"/>
      <c r="D102" s="196" t="s">
        <v>106</v>
      </c>
      <c r="E102" s="197"/>
      <c r="F102" s="197"/>
      <c r="G102" s="197"/>
      <c r="H102" s="197"/>
      <c r="I102" s="198"/>
      <c r="J102" s="199">
        <f>J150</f>
        <v>0</v>
      </c>
      <c r="K102" s="195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1"/>
      <c r="C103" s="202"/>
      <c r="D103" s="203" t="s">
        <v>110</v>
      </c>
      <c r="E103" s="204"/>
      <c r="F103" s="204"/>
      <c r="G103" s="204"/>
      <c r="H103" s="204"/>
      <c r="I103" s="205"/>
      <c r="J103" s="206">
        <f>J151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467</v>
      </c>
      <c r="E104" s="204"/>
      <c r="F104" s="204"/>
      <c r="G104" s="204"/>
      <c r="H104" s="204"/>
      <c r="I104" s="205"/>
      <c r="J104" s="206">
        <f>J157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184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187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114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8" t="str">
        <f>E7</f>
        <v>Výměna střešních oken speciální škola HK</v>
      </c>
      <c r="F114" s="33"/>
      <c r="G114" s="33"/>
      <c r="H114" s="33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94</v>
      </c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02 - Odstranění zatékání do spojovacích chodeb</v>
      </c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objekt p.č. st. 1902/1</v>
      </c>
      <c r="G118" s="41"/>
      <c r="H118" s="41"/>
      <c r="I118" s="148" t="s">
        <v>22</v>
      </c>
      <c r="J118" s="80" t="str">
        <f>IF(J12="","",J12)</f>
        <v>28. 5. 2020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KHK Pivovarské náměstí 1245/2 Hradec Králové</v>
      </c>
      <c r="G120" s="41"/>
      <c r="H120" s="41"/>
      <c r="I120" s="148" t="s">
        <v>30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148" t="s">
        <v>33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8"/>
      <c r="B123" s="209"/>
      <c r="C123" s="210" t="s">
        <v>115</v>
      </c>
      <c r="D123" s="211" t="s">
        <v>61</v>
      </c>
      <c r="E123" s="211" t="s">
        <v>57</v>
      </c>
      <c r="F123" s="211" t="s">
        <v>58</v>
      </c>
      <c r="G123" s="211" t="s">
        <v>116</v>
      </c>
      <c r="H123" s="211" t="s">
        <v>117</v>
      </c>
      <c r="I123" s="212" t="s">
        <v>118</v>
      </c>
      <c r="J123" s="211" t="s">
        <v>98</v>
      </c>
      <c r="K123" s="213" t="s">
        <v>119</v>
      </c>
      <c r="L123" s="214"/>
      <c r="M123" s="101" t="s">
        <v>1</v>
      </c>
      <c r="N123" s="102" t="s">
        <v>40</v>
      </c>
      <c r="O123" s="102" t="s">
        <v>120</v>
      </c>
      <c r="P123" s="102" t="s">
        <v>121</v>
      </c>
      <c r="Q123" s="102" t="s">
        <v>122</v>
      </c>
      <c r="R123" s="102" t="s">
        <v>123</v>
      </c>
      <c r="S123" s="102" t="s">
        <v>124</v>
      </c>
      <c r="T123" s="103" t="s">
        <v>125</v>
      </c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</row>
    <row r="124" s="2" customFormat="1" ht="22.8" customHeight="1">
      <c r="A124" s="39"/>
      <c r="B124" s="40"/>
      <c r="C124" s="108" t="s">
        <v>126</v>
      </c>
      <c r="D124" s="41"/>
      <c r="E124" s="41"/>
      <c r="F124" s="41"/>
      <c r="G124" s="41"/>
      <c r="H124" s="41"/>
      <c r="I124" s="145"/>
      <c r="J124" s="215">
        <f>BK124</f>
        <v>0</v>
      </c>
      <c r="K124" s="41"/>
      <c r="L124" s="45"/>
      <c r="M124" s="104"/>
      <c r="N124" s="216"/>
      <c r="O124" s="105"/>
      <c r="P124" s="217">
        <f>P125+P150</f>
        <v>0</v>
      </c>
      <c r="Q124" s="105"/>
      <c r="R124" s="217">
        <f>R125+R150</f>
        <v>0.30538374999999995</v>
      </c>
      <c r="S124" s="105"/>
      <c r="T124" s="218">
        <f>T125+T150</f>
        <v>1.56037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100</v>
      </c>
      <c r="BK124" s="219">
        <f>BK125+BK150</f>
        <v>0</v>
      </c>
    </row>
    <row r="125" s="12" customFormat="1" ht="25.92" customHeight="1">
      <c r="A125" s="12"/>
      <c r="B125" s="220"/>
      <c r="C125" s="221"/>
      <c r="D125" s="222" t="s">
        <v>75</v>
      </c>
      <c r="E125" s="223" t="s">
        <v>127</v>
      </c>
      <c r="F125" s="223" t="s">
        <v>128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P126+P134+P141+P147</f>
        <v>0</v>
      </c>
      <c r="Q125" s="228"/>
      <c r="R125" s="229">
        <f>R126+R134+R141+R147</f>
        <v>0.02218125</v>
      </c>
      <c r="S125" s="228"/>
      <c r="T125" s="230">
        <f>T126+T134+T141+T147</f>
        <v>0.11375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75</v>
      </c>
      <c r="AU125" s="232" t="s">
        <v>76</v>
      </c>
      <c r="AY125" s="231" t="s">
        <v>129</v>
      </c>
      <c r="BK125" s="233">
        <f>BK126+BK134+BK141+BK147</f>
        <v>0</v>
      </c>
    </row>
    <row r="126" s="12" customFormat="1" ht="22.8" customHeight="1">
      <c r="A126" s="12"/>
      <c r="B126" s="220"/>
      <c r="C126" s="221"/>
      <c r="D126" s="222" t="s">
        <v>75</v>
      </c>
      <c r="E126" s="234" t="s">
        <v>130</v>
      </c>
      <c r="F126" s="234" t="s">
        <v>131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SUM(P127:P133)</f>
        <v>0</v>
      </c>
      <c r="Q126" s="228"/>
      <c r="R126" s="229">
        <f>SUM(R127:R133)</f>
        <v>0.012512500000000001</v>
      </c>
      <c r="S126" s="228"/>
      <c r="T126" s="230">
        <f>SUM(T127:T133)</f>
        <v>0.11375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75</v>
      </c>
      <c r="AU126" s="232" t="s">
        <v>84</v>
      </c>
      <c r="AY126" s="231" t="s">
        <v>129</v>
      </c>
      <c r="BK126" s="233">
        <f>SUM(BK127:BK133)</f>
        <v>0</v>
      </c>
    </row>
    <row r="127" s="2" customFormat="1" ht="16.5" customHeight="1">
      <c r="A127" s="39"/>
      <c r="B127" s="40"/>
      <c r="C127" s="236" t="s">
        <v>84</v>
      </c>
      <c r="D127" s="236" t="s">
        <v>132</v>
      </c>
      <c r="E127" s="237" t="s">
        <v>149</v>
      </c>
      <c r="F127" s="238" t="s">
        <v>150</v>
      </c>
      <c r="G127" s="239" t="s">
        <v>135</v>
      </c>
      <c r="H127" s="240">
        <v>56.875</v>
      </c>
      <c r="I127" s="241"/>
      <c r="J127" s="242">
        <f>ROUND(I127*H127,2)</f>
        <v>0</v>
      </c>
      <c r="K127" s="238" t="s">
        <v>136</v>
      </c>
      <c r="L127" s="45"/>
      <c r="M127" s="243" t="s">
        <v>1</v>
      </c>
      <c r="N127" s="244" t="s">
        <v>41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137</v>
      </c>
      <c r="AT127" s="247" t="s">
        <v>132</v>
      </c>
      <c r="AU127" s="247" t="s">
        <v>86</v>
      </c>
      <c r="AY127" s="18" t="s">
        <v>129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84</v>
      </c>
      <c r="BK127" s="248">
        <f>ROUND(I127*H127,2)</f>
        <v>0</v>
      </c>
      <c r="BL127" s="18" t="s">
        <v>137</v>
      </c>
      <c r="BM127" s="247" t="s">
        <v>468</v>
      </c>
    </row>
    <row r="128" s="13" customFormat="1">
      <c r="A128" s="13"/>
      <c r="B128" s="249"/>
      <c r="C128" s="250"/>
      <c r="D128" s="251" t="s">
        <v>139</v>
      </c>
      <c r="E128" s="252" t="s">
        <v>1</v>
      </c>
      <c r="F128" s="253" t="s">
        <v>469</v>
      </c>
      <c r="G128" s="250"/>
      <c r="H128" s="254">
        <v>56.875</v>
      </c>
      <c r="I128" s="255"/>
      <c r="J128" s="250"/>
      <c r="K128" s="250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139</v>
      </c>
      <c r="AU128" s="260" t="s">
        <v>86</v>
      </c>
      <c r="AV128" s="13" t="s">
        <v>86</v>
      </c>
      <c r="AW128" s="13" t="s">
        <v>32</v>
      </c>
      <c r="AX128" s="13" t="s">
        <v>76</v>
      </c>
      <c r="AY128" s="260" t="s">
        <v>129</v>
      </c>
    </row>
    <row r="129" s="14" customFormat="1">
      <c r="A129" s="14"/>
      <c r="B129" s="261"/>
      <c r="C129" s="262"/>
      <c r="D129" s="251" t="s">
        <v>139</v>
      </c>
      <c r="E129" s="263" t="s">
        <v>1</v>
      </c>
      <c r="F129" s="264" t="s">
        <v>141</v>
      </c>
      <c r="G129" s="262"/>
      <c r="H129" s="265">
        <v>56.875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139</v>
      </c>
      <c r="AU129" s="271" t="s">
        <v>86</v>
      </c>
      <c r="AV129" s="14" t="s">
        <v>137</v>
      </c>
      <c r="AW129" s="14" t="s">
        <v>32</v>
      </c>
      <c r="AX129" s="14" t="s">
        <v>84</v>
      </c>
      <c r="AY129" s="271" t="s">
        <v>129</v>
      </c>
    </row>
    <row r="130" s="2" customFormat="1" ht="21.75" customHeight="1">
      <c r="A130" s="39"/>
      <c r="B130" s="40"/>
      <c r="C130" s="236" t="s">
        <v>86</v>
      </c>
      <c r="D130" s="236" t="s">
        <v>132</v>
      </c>
      <c r="E130" s="237" t="s">
        <v>154</v>
      </c>
      <c r="F130" s="238" t="s">
        <v>155</v>
      </c>
      <c r="G130" s="239" t="s">
        <v>135</v>
      </c>
      <c r="H130" s="240">
        <v>80</v>
      </c>
      <c r="I130" s="241"/>
      <c r="J130" s="242">
        <f>ROUND(I130*H130,2)</f>
        <v>0</v>
      </c>
      <c r="K130" s="238" t="s">
        <v>136</v>
      </c>
      <c r="L130" s="45"/>
      <c r="M130" s="243" t="s">
        <v>1</v>
      </c>
      <c r="N130" s="244" t="s">
        <v>41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137</v>
      </c>
      <c r="AT130" s="247" t="s">
        <v>132</v>
      </c>
      <c r="AU130" s="247" t="s">
        <v>86</v>
      </c>
      <c r="AY130" s="18" t="s">
        <v>129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84</v>
      </c>
      <c r="BK130" s="248">
        <f>ROUND(I130*H130,2)</f>
        <v>0</v>
      </c>
      <c r="BL130" s="18" t="s">
        <v>137</v>
      </c>
      <c r="BM130" s="247" t="s">
        <v>470</v>
      </c>
    </row>
    <row r="131" s="13" customFormat="1">
      <c r="A131" s="13"/>
      <c r="B131" s="249"/>
      <c r="C131" s="250"/>
      <c r="D131" s="251" t="s">
        <v>139</v>
      </c>
      <c r="E131" s="252" t="s">
        <v>1</v>
      </c>
      <c r="F131" s="253" t="s">
        <v>471</v>
      </c>
      <c r="G131" s="250"/>
      <c r="H131" s="254">
        <v>80</v>
      </c>
      <c r="I131" s="255"/>
      <c r="J131" s="250"/>
      <c r="K131" s="250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139</v>
      </c>
      <c r="AU131" s="260" t="s">
        <v>86</v>
      </c>
      <c r="AV131" s="13" t="s">
        <v>86</v>
      </c>
      <c r="AW131" s="13" t="s">
        <v>32</v>
      </c>
      <c r="AX131" s="13" t="s">
        <v>76</v>
      </c>
      <c r="AY131" s="260" t="s">
        <v>129</v>
      </c>
    </row>
    <row r="132" s="14" customFormat="1">
      <c r="A132" s="14"/>
      <c r="B132" s="261"/>
      <c r="C132" s="262"/>
      <c r="D132" s="251" t="s">
        <v>139</v>
      </c>
      <c r="E132" s="263" t="s">
        <v>1</v>
      </c>
      <c r="F132" s="264" t="s">
        <v>141</v>
      </c>
      <c r="G132" s="262"/>
      <c r="H132" s="265">
        <v>80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1" t="s">
        <v>139</v>
      </c>
      <c r="AU132" s="271" t="s">
        <v>86</v>
      </c>
      <c r="AV132" s="14" t="s">
        <v>137</v>
      </c>
      <c r="AW132" s="14" t="s">
        <v>32</v>
      </c>
      <c r="AX132" s="14" t="s">
        <v>84</v>
      </c>
      <c r="AY132" s="271" t="s">
        <v>129</v>
      </c>
    </row>
    <row r="133" s="2" customFormat="1" ht="21.75" customHeight="1">
      <c r="A133" s="39"/>
      <c r="B133" s="40"/>
      <c r="C133" s="236" t="s">
        <v>145</v>
      </c>
      <c r="D133" s="236" t="s">
        <v>132</v>
      </c>
      <c r="E133" s="237" t="s">
        <v>167</v>
      </c>
      <c r="F133" s="238" t="s">
        <v>168</v>
      </c>
      <c r="G133" s="239" t="s">
        <v>135</v>
      </c>
      <c r="H133" s="240">
        <v>56.875</v>
      </c>
      <c r="I133" s="241"/>
      <c r="J133" s="242">
        <f>ROUND(I133*H133,2)</f>
        <v>0</v>
      </c>
      <c r="K133" s="238" t="s">
        <v>136</v>
      </c>
      <c r="L133" s="45"/>
      <c r="M133" s="243" t="s">
        <v>1</v>
      </c>
      <c r="N133" s="244" t="s">
        <v>41</v>
      </c>
      <c r="O133" s="92"/>
      <c r="P133" s="245">
        <f>O133*H133</f>
        <v>0</v>
      </c>
      <c r="Q133" s="245">
        <v>0.00022000000000000001</v>
      </c>
      <c r="R133" s="245">
        <f>Q133*H133</f>
        <v>0.012512500000000001</v>
      </c>
      <c r="S133" s="245">
        <v>0.002</v>
      </c>
      <c r="T133" s="246">
        <f>S133*H133</f>
        <v>0.11375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137</v>
      </c>
      <c r="AT133" s="247" t="s">
        <v>132</v>
      </c>
      <c r="AU133" s="247" t="s">
        <v>86</v>
      </c>
      <c r="AY133" s="18" t="s">
        <v>129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84</v>
      </c>
      <c r="BK133" s="248">
        <f>ROUND(I133*H133,2)</f>
        <v>0</v>
      </c>
      <c r="BL133" s="18" t="s">
        <v>137</v>
      </c>
      <c r="BM133" s="247" t="s">
        <v>472</v>
      </c>
    </row>
    <row r="134" s="12" customFormat="1" ht="22.8" customHeight="1">
      <c r="A134" s="12"/>
      <c r="B134" s="220"/>
      <c r="C134" s="221"/>
      <c r="D134" s="222" t="s">
        <v>75</v>
      </c>
      <c r="E134" s="234" t="s">
        <v>170</v>
      </c>
      <c r="F134" s="234" t="s">
        <v>171</v>
      </c>
      <c r="G134" s="221"/>
      <c r="H134" s="221"/>
      <c r="I134" s="224"/>
      <c r="J134" s="235">
        <f>BK134</f>
        <v>0</v>
      </c>
      <c r="K134" s="221"/>
      <c r="L134" s="226"/>
      <c r="M134" s="227"/>
      <c r="N134" s="228"/>
      <c r="O134" s="228"/>
      <c r="P134" s="229">
        <f>SUM(P135:P140)</f>
        <v>0</v>
      </c>
      <c r="Q134" s="228"/>
      <c r="R134" s="229">
        <f>SUM(R135:R140)</f>
        <v>0.0096687500000000003</v>
      </c>
      <c r="S134" s="228"/>
      <c r="T134" s="230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1" t="s">
        <v>84</v>
      </c>
      <c r="AT134" s="232" t="s">
        <v>75</v>
      </c>
      <c r="AU134" s="232" t="s">
        <v>84</v>
      </c>
      <c r="AY134" s="231" t="s">
        <v>129</v>
      </c>
      <c r="BK134" s="233">
        <f>SUM(BK135:BK140)</f>
        <v>0</v>
      </c>
    </row>
    <row r="135" s="2" customFormat="1" ht="21.75" customHeight="1">
      <c r="A135" s="39"/>
      <c r="B135" s="40"/>
      <c r="C135" s="236" t="s">
        <v>137</v>
      </c>
      <c r="D135" s="236" t="s">
        <v>132</v>
      </c>
      <c r="E135" s="237" t="s">
        <v>173</v>
      </c>
      <c r="F135" s="238" t="s">
        <v>174</v>
      </c>
      <c r="G135" s="239" t="s">
        <v>175</v>
      </c>
      <c r="H135" s="240">
        <v>7</v>
      </c>
      <c r="I135" s="241"/>
      <c r="J135" s="242">
        <f>ROUND(I135*H135,2)</f>
        <v>0</v>
      </c>
      <c r="K135" s="238" t="s">
        <v>136</v>
      </c>
      <c r="L135" s="45"/>
      <c r="M135" s="243" t="s">
        <v>1</v>
      </c>
      <c r="N135" s="244" t="s">
        <v>41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137</v>
      </c>
      <c r="AT135" s="247" t="s">
        <v>132</v>
      </c>
      <c r="AU135" s="247" t="s">
        <v>86</v>
      </c>
      <c r="AY135" s="18" t="s">
        <v>129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84</v>
      </c>
      <c r="BK135" s="248">
        <f>ROUND(I135*H135,2)</f>
        <v>0</v>
      </c>
      <c r="BL135" s="18" t="s">
        <v>137</v>
      </c>
      <c r="BM135" s="247" t="s">
        <v>473</v>
      </c>
    </row>
    <row r="136" s="2" customFormat="1" ht="21.75" customHeight="1">
      <c r="A136" s="39"/>
      <c r="B136" s="40"/>
      <c r="C136" s="236" t="s">
        <v>153</v>
      </c>
      <c r="D136" s="236" t="s">
        <v>132</v>
      </c>
      <c r="E136" s="237" t="s">
        <v>177</v>
      </c>
      <c r="F136" s="238" t="s">
        <v>178</v>
      </c>
      <c r="G136" s="239" t="s">
        <v>179</v>
      </c>
      <c r="H136" s="240">
        <v>22</v>
      </c>
      <c r="I136" s="241"/>
      <c r="J136" s="242">
        <f>ROUND(I136*H136,2)</f>
        <v>0</v>
      </c>
      <c r="K136" s="238" t="s">
        <v>136</v>
      </c>
      <c r="L136" s="45"/>
      <c r="M136" s="243" t="s">
        <v>1</v>
      </c>
      <c r="N136" s="244" t="s">
        <v>41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137</v>
      </c>
      <c r="AT136" s="247" t="s">
        <v>132</v>
      </c>
      <c r="AU136" s="247" t="s">
        <v>86</v>
      </c>
      <c r="AY136" s="18" t="s">
        <v>129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84</v>
      </c>
      <c r="BK136" s="248">
        <f>ROUND(I136*H136,2)</f>
        <v>0</v>
      </c>
      <c r="BL136" s="18" t="s">
        <v>137</v>
      </c>
      <c r="BM136" s="247" t="s">
        <v>474</v>
      </c>
    </row>
    <row r="137" s="2" customFormat="1" ht="21.75" customHeight="1">
      <c r="A137" s="39"/>
      <c r="B137" s="40"/>
      <c r="C137" s="236" t="s">
        <v>130</v>
      </c>
      <c r="D137" s="236" t="s">
        <v>132</v>
      </c>
      <c r="E137" s="237" t="s">
        <v>182</v>
      </c>
      <c r="F137" s="238" t="s">
        <v>183</v>
      </c>
      <c r="G137" s="239" t="s">
        <v>135</v>
      </c>
      <c r="H137" s="240">
        <v>56.875</v>
      </c>
      <c r="I137" s="241"/>
      <c r="J137" s="242">
        <f>ROUND(I137*H137,2)</f>
        <v>0</v>
      </c>
      <c r="K137" s="238" t="s">
        <v>136</v>
      </c>
      <c r="L137" s="45"/>
      <c r="M137" s="243" t="s">
        <v>1</v>
      </c>
      <c r="N137" s="244" t="s">
        <v>41</v>
      </c>
      <c r="O137" s="92"/>
      <c r="P137" s="245">
        <f>O137*H137</f>
        <v>0</v>
      </c>
      <c r="Q137" s="245">
        <v>0.00012999999999999999</v>
      </c>
      <c r="R137" s="245">
        <f>Q137*H137</f>
        <v>0.0073937499999999993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137</v>
      </c>
      <c r="AT137" s="247" t="s">
        <v>132</v>
      </c>
      <c r="AU137" s="247" t="s">
        <v>86</v>
      </c>
      <c r="AY137" s="18" t="s">
        <v>129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84</v>
      </c>
      <c r="BK137" s="248">
        <f>ROUND(I137*H137,2)</f>
        <v>0</v>
      </c>
      <c r="BL137" s="18" t="s">
        <v>137</v>
      </c>
      <c r="BM137" s="247" t="s">
        <v>475</v>
      </c>
    </row>
    <row r="138" s="13" customFormat="1">
      <c r="A138" s="13"/>
      <c r="B138" s="249"/>
      <c r="C138" s="250"/>
      <c r="D138" s="251" t="s">
        <v>139</v>
      </c>
      <c r="E138" s="252" t="s">
        <v>1</v>
      </c>
      <c r="F138" s="253" t="s">
        <v>476</v>
      </c>
      <c r="G138" s="250"/>
      <c r="H138" s="254">
        <v>56.875</v>
      </c>
      <c r="I138" s="255"/>
      <c r="J138" s="250"/>
      <c r="K138" s="250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139</v>
      </c>
      <c r="AU138" s="260" t="s">
        <v>86</v>
      </c>
      <c r="AV138" s="13" t="s">
        <v>86</v>
      </c>
      <c r="AW138" s="13" t="s">
        <v>32</v>
      </c>
      <c r="AX138" s="13" t="s">
        <v>84</v>
      </c>
      <c r="AY138" s="260" t="s">
        <v>129</v>
      </c>
    </row>
    <row r="139" s="2" customFormat="1" ht="21.75" customHeight="1">
      <c r="A139" s="39"/>
      <c r="B139" s="40"/>
      <c r="C139" s="236" t="s">
        <v>166</v>
      </c>
      <c r="D139" s="236" t="s">
        <v>132</v>
      </c>
      <c r="E139" s="237" t="s">
        <v>191</v>
      </c>
      <c r="F139" s="238" t="s">
        <v>192</v>
      </c>
      <c r="G139" s="239" t="s">
        <v>135</v>
      </c>
      <c r="H139" s="240">
        <v>56.875</v>
      </c>
      <c r="I139" s="241"/>
      <c r="J139" s="242">
        <f>ROUND(I139*H139,2)</f>
        <v>0</v>
      </c>
      <c r="K139" s="238" t="s">
        <v>136</v>
      </c>
      <c r="L139" s="45"/>
      <c r="M139" s="243" t="s">
        <v>1</v>
      </c>
      <c r="N139" s="244" t="s">
        <v>41</v>
      </c>
      <c r="O139" s="92"/>
      <c r="P139" s="245">
        <f>O139*H139</f>
        <v>0</v>
      </c>
      <c r="Q139" s="245">
        <v>4.0000000000000003E-05</v>
      </c>
      <c r="R139" s="245">
        <f>Q139*H139</f>
        <v>0.0022750000000000001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137</v>
      </c>
      <c r="AT139" s="247" t="s">
        <v>132</v>
      </c>
      <c r="AU139" s="247" t="s">
        <v>86</v>
      </c>
      <c r="AY139" s="18" t="s">
        <v>129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84</v>
      </c>
      <c r="BK139" s="248">
        <f>ROUND(I139*H139,2)</f>
        <v>0</v>
      </c>
      <c r="BL139" s="18" t="s">
        <v>137</v>
      </c>
      <c r="BM139" s="247" t="s">
        <v>477</v>
      </c>
    </row>
    <row r="140" s="13" customFormat="1">
      <c r="A140" s="13"/>
      <c r="B140" s="249"/>
      <c r="C140" s="250"/>
      <c r="D140" s="251" t="s">
        <v>139</v>
      </c>
      <c r="E140" s="252" t="s">
        <v>1</v>
      </c>
      <c r="F140" s="253" t="s">
        <v>478</v>
      </c>
      <c r="G140" s="250"/>
      <c r="H140" s="254">
        <v>56.875</v>
      </c>
      <c r="I140" s="255"/>
      <c r="J140" s="250"/>
      <c r="K140" s="250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139</v>
      </c>
      <c r="AU140" s="260" t="s">
        <v>86</v>
      </c>
      <c r="AV140" s="13" t="s">
        <v>86</v>
      </c>
      <c r="AW140" s="13" t="s">
        <v>32</v>
      </c>
      <c r="AX140" s="13" t="s">
        <v>84</v>
      </c>
      <c r="AY140" s="260" t="s">
        <v>129</v>
      </c>
    </row>
    <row r="141" s="12" customFormat="1" ht="22.8" customHeight="1">
      <c r="A141" s="12"/>
      <c r="B141" s="220"/>
      <c r="C141" s="221"/>
      <c r="D141" s="222" t="s">
        <v>75</v>
      </c>
      <c r="E141" s="234" t="s">
        <v>206</v>
      </c>
      <c r="F141" s="234" t="s">
        <v>207</v>
      </c>
      <c r="G141" s="221"/>
      <c r="H141" s="221"/>
      <c r="I141" s="224"/>
      <c r="J141" s="235">
        <f>BK141</f>
        <v>0</v>
      </c>
      <c r="K141" s="221"/>
      <c r="L141" s="226"/>
      <c r="M141" s="227"/>
      <c r="N141" s="228"/>
      <c r="O141" s="228"/>
      <c r="P141" s="229">
        <f>SUM(P142:P146)</f>
        <v>0</v>
      </c>
      <c r="Q141" s="228"/>
      <c r="R141" s="229">
        <f>SUM(R142:R146)</f>
        <v>0</v>
      </c>
      <c r="S141" s="228"/>
      <c r="T141" s="230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1" t="s">
        <v>84</v>
      </c>
      <c r="AT141" s="232" t="s">
        <v>75</v>
      </c>
      <c r="AU141" s="232" t="s">
        <v>84</v>
      </c>
      <c r="AY141" s="231" t="s">
        <v>129</v>
      </c>
      <c r="BK141" s="233">
        <f>SUM(BK142:BK146)</f>
        <v>0</v>
      </c>
    </row>
    <row r="142" s="2" customFormat="1" ht="21.75" customHeight="1">
      <c r="A142" s="39"/>
      <c r="B142" s="40"/>
      <c r="C142" s="236" t="s">
        <v>172</v>
      </c>
      <c r="D142" s="236" t="s">
        <v>132</v>
      </c>
      <c r="E142" s="237" t="s">
        <v>479</v>
      </c>
      <c r="F142" s="238" t="s">
        <v>480</v>
      </c>
      <c r="G142" s="239" t="s">
        <v>210</v>
      </c>
      <c r="H142" s="240">
        <v>1.5600000000000001</v>
      </c>
      <c r="I142" s="241"/>
      <c r="J142" s="242">
        <f>ROUND(I142*H142,2)</f>
        <v>0</v>
      </c>
      <c r="K142" s="238" t="s">
        <v>136</v>
      </c>
      <c r="L142" s="45"/>
      <c r="M142" s="243" t="s">
        <v>1</v>
      </c>
      <c r="N142" s="244" t="s">
        <v>41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137</v>
      </c>
      <c r="AT142" s="247" t="s">
        <v>132</v>
      </c>
      <c r="AU142" s="247" t="s">
        <v>86</v>
      </c>
      <c r="AY142" s="18" t="s">
        <v>129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84</v>
      </c>
      <c r="BK142" s="248">
        <f>ROUND(I142*H142,2)</f>
        <v>0</v>
      </c>
      <c r="BL142" s="18" t="s">
        <v>137</v>
      </c>
      <c r="BM142" s="247" t="s">
        <v>481</v>
      </c>
    </row>
    <row r="143" s="2" customFormat="1" ht="21.75" customHeight="1">
      <c r="A143" s="39"/>
      <c r="B143" s="40"/>
      <c r="C143" s="236" t="s">
        <v>170</v>
      </c>
      <c r="D143" s="236" t="s">
        <v>132</v>
      </c>
      <c r="E143" s="237" t="s">
        <v>213</v>
      </c>
      <c r="F143" s="238" t="s">
        <v>214</v>
      </c>
      <c r="G143" s="239" t="s">
        <v>210</v>
      </c>
      <c r="H143" s="240">
        <v>1.5600000000000001</v>
      </c>
      <c r="I143" s="241"/>
      <c r="J143" s="242">
        <f>ROUND(I143*H143,2)</f>
        <v>0</v>
      </c>
      <c r="K143" s="238" t="s">
        <v>136</v>
      </c>
      <c r="L143" s="45"/>
      <c r="M143" s="243" t="s">
        <v>1</v>
      </c>
      <c r="N143" s="244" t="s">
        <v>41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137</v>
      </c>
      <c r="AT143" s="247" t="s">
        <v>132</v>
      </c>
      <c r="AU143" s="247" t="s">
        <v>86</v>
      </c>
      <c r="AY143" s="18" t="s">
        <v>129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84</v>
      </c>
      <c r="BK143" s="248">
        <f>ROUND(I143*H143,2)</f>
        <v>0</v>
      </c>
      <c r="BL143" s="18" t="s">
        <v>137</v>
      </c>
      <c r="BM143" s="247" t="s">
        <v>482</v>
      </c>
    </row>
    <row r="144" s="2" customFormat="1" ht="21.75" customHeight="1">
      <c r="A144" s="39"/>
      <c r="B144" s="40"/>
      <c r="C144" s="236" t="s">
        <v>181</v>
      </c>
      <c r="D144" s="236" t="s">
        <v>132</v>
      </c>
      <c r="E144" s="237" t="s">
        <v>217</v>
      </c>
      <c r="F144" s="238" t="s">
        <v>218</v>
      </c>
      <c r="G144" s="239" t="s">
        <v>210</v>
      </c>
      <c r="H144" s="240">
        <v>29.640000000000001</v>
      </c>
      <c r="I144" s="241"/>
      <c r="J144" s="242">
        <f>ROUND(I144*H144,2)</f>
        <v>0</v>
      </c>
      <c r="K144" s="238" t="s">
        <v>136</v>
      </c>
      <c r="L144" s="45"/>
      <c r="M144" s="243" t="s">
        <v>1</v>
      </c>
      <c r="N144" s="244" t="s">
        <v>41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137</v>
      </c>
      <c r="AT144" s="247" t="s">
        <v>132</v>
      </c>
      <c r="AU144" s="247" t="s">
        <v>86</v>
      </c>
      <c r="AY144" s="18" t="s">
        <v>129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84</v>
      </c>
      <c r="BK144" s="248">
        <f>ROUND(I144*H144,2)</f>
        <v>0</v>
      </c>
      <c r="BL144" s="18" t="s">
        <v>137</v>
      </c>
      <c r="BM144" s="247" t="s">
        <v>483</v>
      </c>
    </row>
    <row r="145" s="13" customFormat="1">
      <c r="A145" s="13"/>
      <c r="B145" s="249"/>
      <c r="C145" s="250"/>
      <c r="D145" s="251" t="s">
        <v>139</v>
      </c>
      <c r="E145" s="250"/>
      <c r="F145" s="253" t="s">
        <v>484</v>
      </c>
      <c r="G145" s="250"/>
      <c r="H145" s="254">
        <v>29.640000000000001</v>
      </c>
      <c r="I145" s="255"/>
      <c r="J145" s="250"/>
      <c r="K145" s="250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139</v>
      </c>
      <c r="AU145" s="260" t="s">
        <v>86</v>
      </c>
      <c r="AV145" s="13" t="s">
        <v>86</v>
      </c>
      <c r="AW145" s="13" t="s">
        <v>4</v>
      </c>
      <c r="AX145" s="13" t="s">
        <v>84</v>
      </c>
      <c r="AY145" s="260" t="s">
        <v>129</v>
      </c>
    </row>
    <row r="146" s="2" customFormat="1" ht="21.75" customHeight="1">
      <c r="A146" s="39"/>
      <c r="B146" s="40"/>
      <c r="C146" s="236" t="s">
        <v>186</v>
      </c>
      <c r="D146" s="236" t="s">
        <v>132</v>
      </c>
      <c r="E146" s="237" t="s">
        <v>485</v>
      </c>
      <c r="F146" s="238" t="s">
        <v>486</v>
      </c>
      <c r="G146" s="239" t="s">
        <v>210</v>
      </c>
      <c r="H146" s="240">
        <v>1.5600000000000001</v>
      </c>
      <c r="I146" s="241"/>
      <c r="J146" s="242">
        <f>ROUND(I146*H146,2)</f>
        <v>0</v>
      </c>
      <c r="K146" s="238" t="s">
        <v>136</v>
      </c>
      <c r="L146" s="45"/>
      <c r="M146" s="243" t="s">
        <v>1</v>
      </c>
      <c r="N146" s="244" t="s">
        <v>41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137</v>
      </c>
      <c r="AT146" s="247" t="s">
        <v>132</v>
      </c>
      <c r="AU146" s="247" t="s">
        <v>86</v>
      </c>
      <c r="AY146" s="18" t="s">
        <v>129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84</v>
      </c>
      <c r="BK146" s="248">
        <f>ROUND(I146*H146,2)</f>
        <v>0</v>
      </c>
      <c r="BL146" s="18" t="s">
        <v>137</v>
      </c>
      <c r="BM146" s="247" t="s">
        <v>487</v>
      </c>
    </row>
    <row r="147" s="12" customFormat="1" ht="22.8" customHeight="1">
      <c r="A147" s="12"/>
      <c r="B147" s="220"/>
      <c r="C147" s="221"/>
      <c r="D147" s="222" t="s">
        <v>75</v>
      </c>
      <c r="E147" s="234" t="s">
        <v>225</v>
      </c>
      <c r="F147" s="234" t="s">
        <v>226</v>
      </c>
      <c r="G147" s="221"/>
      <c r="H147" s="221"/>
      <c r="I147" s="224"/>
      <c r="J147" s="235">
        <f>BK147</f>
        <v>0</v>
      </c>
      <c r="K147" s="221"/>
      <c r="L147" s="226"/>
      <c r="M147" s="227"/>
      <c r="N147" s="228"/>
      <c r="O147" s="228"/>
      <c r="P147" s="229">
        <f>SUM(P148:P149)</f>
        <v>0</v>
      </c>
      <c r="Q147" s="228"/>
      <c r="R147" s="229">
        <f>SUM(R148:R149)</f>
        <v>0</v>
      </c>
      <c r="S147" s="228"/>
      <c r="T147" s="230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1" t="s">
        <v>84</v>
      </c>
      <c r="AT147" s="232" t="s">
        <v>75</v>
      </c>
      <c r="AU147" s="232" t="s">
        <v>84</v>
      </c>
      <c r="AY147" s="231" t="s">
        <v>129</v>
      </c>
      <c r="BK147" s="233">
        <f>SUM(BK148:BK149)</f>
        <v>0</v>
      </c>
    </row>
    <row r="148" s="2" customFormat="1" ht="16.5" customHeight="1">
      <c r="A148" s="39"/>
      <c r="B148" s="40"/>
      <c r="C148" s="236" t="s">
        <v>190</v>
      </c>
      <c r="D148" s="236" t="s">
        <v>132</v>
      </c>
      <c r="E148" s="237" t="s">
        <v>488</v>
      </c>
      <c r="F148" s="238" t="s">
        <v>489</v>
      </c>
      <c r="G148" s="239" t="s">
        <v>210</v>
      </c>
      <c r="H148" s="240">
        <v>0.021999999999999999</v>
      </c>
      <c r="I148" s="241"/>
      <c r="J148" s="242">
        <f>ROUND(I148*H148,2)</f>
        <v>0</v>
      </c>
      <c r="K148" s="238" t="s">
        <v>136</v>
      </c>
      <c r="L148" s="45"/>
      <c r="M148" s="243" t="s">
        <v>1</v>
      </c>
      <c r="N148" s="244" t="s">
        <v>41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137</v>
      </c>
      <c r="AT148" s="247" t="s">
        <v>132</v>
      </c>
      <c r="AU148" s="247" t="s">
        <v>86</v>
      </c>
      <c r="AY148" s="18" t="s">
        <v>129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84</v>
      </c>
      <c r="BK148" s="248">
        <f>ROUND(I148*H148,2)</f>
        <v>0</v>
      </c>
      <c r="BL148" s="18" t="s">
        <v>137</v>
      </c>
      <c r="BM148" s="247" t="s">
        <v>490</v>
      </c>
    </row>
    <row r="149" s="2" customFormat="1" ht="21.75" customHeight="1">
      <c r="A149" s="39"/>
      <c r="B149" s="40"/>
      <c r="C149" s="236" t="s">
        <v>195</v>
      </c>
      <c r="D149" s="236" t="s">
        <v>132</v>
      </c>
      <c r="E149" s="237" t="s">
        <v>232</v>
      </c>
      <c r="F149" s="238" t="s">
        <v>233</v>
      </c>
      <c r="G149" s="239" t="s">
        <v>210</v>
      </c>
      <c r="H149" s="240">
        <v>0.021999999999999999</v>
      </c>
      <c r="I149" s="241"/>
      <c r="J149" s="242">
        <f>ROUND(I149*H149,2)</f>
        <v>0</v>
      </c>
      <c r="K149" s="238" t="s">
        <v>136</v>
      </c>
      <c r="L149" s="45"/>
      <c r="M149" s="243" t="s">
        <v>1</v>
      </c>
      <c r="N149" s="244" t="s">
        <v>41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137</v>
      </c>
      <c r="AT149" s="247" t="s">
        <v>132</v>
      </c>
      <c r="AU149" s="247" t="s">
        <v>86</v>
      </c>
      <c r="AY149" s="18" t="s">
        <v>129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84</v>
      </c>
      <c r="BK149" s="248">
        <f>ROUND(I149*H149,2)</f>
        <v>0</v>
      </c>
      <c r="BL149" s="18" t="s">
        <v>137</v>
      </c>
      <c r="BM149" s="247" t="s">
        <v>491</v>
      </c>
    </row>
    <row r="150" s="12" customFormat="1" ht="25.92" customHeight="1">
      <c r="A150" s="12"/>
      <c r="B150" s="220"/>
      <c r="C150" s="221"/>
      <c r="D150" s="222" t="s">
        <v>75</v>
      </c>
      <c r="E150" s="223" t="s">
        <v>235</v>
      </c>
      <c r="F150" s="223" t="s">
        <v>236</v>
      </c>
      <c r="G150" s="221"/>
      <c r="H150" s="221"/>
      <c r="I150" s="224"/>
      <c r="J150" s="225">
        <f>BK150</f>
        <v>0</v>
      </c>
      <c r="K150" s="221"/>
      <c r="L150" s="226"/>
      <c r="M150" s="227"/>
      <c r="N150" s="228"/>
      <c r="O150" s="228"/>
      <c r="P150" s="229">
        <f>P151+P157</f>
        <v>0</v>
      </c>
      <c r="Q150" s="228"/>
      <c r="R150" s="229">
        <f>R151+R157</f>
        <v>0.28320249999999997</v>
      </c>
      <c r="S150" s="228"/>
      <c r="T150" s="230">
        <f>T151+T157</f>
        <v>1.44662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1" t="s">
        <v>86</v>
      </c>
      <c r="AT150" s="232" t="s">
        <v>75</v>
      </c>
      <c r="AU150" s="232" t="s">
        <v>76</v>
      </c>
      <c r="AY150" s="231" t="s">
        <v>129</v>
      </c>
      <c r="BK150" s="233">
        <f>BK151+BK157</f>
        <v>0</v>
      </c>
    </row>
    <row r="151" s="12" customFormat="1" ht="22.8" customHeight="1">
      <c r="A151" s="12"/>
      <c r="B151" s="220"/>
      <c r="C151" s="221"/>
      <c r="D151" s="222" t="s">
        <v>75</v>
      </c>
      <c r="E151" s="234" t="s">
        <v>390</v>
      </c>
      <c r="F151" s="234" t="s">
        <v>391</v>
      </c>
      <c r="G151" s="221"/>
      <c r="H151" s="221"/>
      <c r="I151" s="224"/>
      <c r="J151" s="235">
        <f>BK151</f>
        <v>0</v>
      </c>
      <c r="K151" s="221"/>
      <c r="L151" s="226"/>
      <c r="M151" s="227"/>
      <c r="N151" s="228"/>
      <c r="O151" s="228"/>
      <c r="P151" s="229">
        <f>SUM(P152:P156)</f>
        <v>0</v>
      </c>
      <c r="Q151" s="228"/>
      <c r="R151" s="229">
        <f>SUM(R152:R156)</f>
        <v>0.039549999999999995</v>
      </c>
      <c r="S151" s="228"/>
      <c r="T151" s="230">
        <f>SUM(T152:T156)</f>
        <v>0.01337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1" t="s">
        <v>86</v>
      </c>
      <c r="AT151" s="232" t="s">
        <v>75</v>
      </c>
      <c r="AU151" s="232" t="s">
        <v>84</v>
      </c>
      <c r="AY151" s="231" t="s">
        <v>129</v>
      </c>
      <c r="BK151" s="233">
        <f>SUM(BK152:BK156)</f>
        <v>0</v>
      </c>
    </row>
    <row r="152" s="2" customFormat="1" ht="21.75" customHeight="1">
      <c r="A152" s="39"/>
      <c r="B152" s="40"/>
      <c r="C152" s="236" t="s">
        <v>201</v>
      </c>
      <c r="D152" s="236" t="s">
        <v>132</v>
      </c>
      <c r="E152" s="237" t="s">
        <v>393</v>
      </c>
      <c r="F152" s="238" t="s">
        <v>394</v>
      </c>
      <c r="G152" s="239" t="s">
        <v>335</v>
      </c>
      <c r="H152" s="240">
        <v>7</v>
      </c>
      <c r="I152" s="241"/>
      <c r="J152" s="242">
        <f>ROUND(I152*H152,2)</f>
        <v>0</v>
      </c>
      <c r="K152" s="238" t="s">
        <v>136</v>
      </c>
      <c r="L152" s="45"/>
      <c r="M152" s="243" t="s">
        <v>1</v>
      </c>
      <c r="N152" s="244" t="s">
        <v>41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0.00191</v>
      </c>
      <c r="T152" s="246">
        <f>S152*H152</f>
        <v>0.01337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212</v>
      </c>
      <c r="AT152" s="247" t="s">
        <v>132</v>
      </c>
      <c r="AU152" s="247" t="s">
        <v>86</v>
      </c>
      <c r="AY152" s="18" t="s">
        <v>129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84</v>
      </c>
      <c r="BK152" s="248">
        <f>ROUND(I152*H152,2)</f>
        <v>0</v>
      </c>
      <c r="BL152" s="18" t="s">
        <v>212</v>
      </c>
      <c r="BM152" s="247" t="s">
        <v>492</v>
      </c>
    </row>
    <row r="153" s="13" customFormat="1">
      <c r="A153" s="13"/>
      <c r="B153" s="249"/>
      <c r="C153" s="250"/>
      <c r="D153" s="251" t="s">
        <v>139</v>
      </c>
      <c r="E153" s="252" t="s">
        <v>1</v>
      </c>
      <c r="F153" s="253" t="s">
        <v>493</v>
      </c>
      <c r="G153" s="250"/>
      <c r="H153" s="254">
        <v>7</v>
      </c>
      <c r="I153" s="255"/>
      <c r="J153" s="250"/>
      <c r="K153" s="250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139</v>
      </c>
      <c r="AU153" s="260" t="s">
        <v>86</v>
      </c>
      <c r="AV153" s="13" t="s">
        <v>86</v>
      </c>
      <c r="AW153" s="13" t="s">
        <v>32</v>
      </c>
      <c r="AX153" s="13" t="s">
        <v>84</v>
      </c>
      <c r="AY153" s="260" t="s">
        <v>129</v>
      </c>
    </row>
    <row r="154" s="2" customFormat="1" ht="21.75" customHeight="1">
      <c r="A154" s="39"/>
      <c r="B154" s="40"/>
      <c r="C154" s="236" t="s">
        <v>8</v>
      </c>
      <c r="D154" s="236" t="s">
        <v>132</v>
      </c>
      <c r="E154" s="237" t="s">
        <v>494</v>
      </c>
      <c r="F154" s="238" t="s">
        <v>495</v>
      </c>
      <c r="G154" s="239" t="s">
        <v>335</v>
      </c>
      <c r="H154" s="240">
        <v>7</v>
      </c>
      <c r="I154" s="241"/>
      <c r="J154" s="242">
        <f>ROUND(I154*H154,2)</f>
        <v>0</v>
      </c>
      <c r="K154" s="238" t="s">
        <v>136</v>
      </c>
      <c r="L154" s="45"/>
      <c r="M154" s="243" t="s">
        <v>1</v>
      </c>
      <c r="N154" s="244" t="s">
        <v>41</v>
      </c>
      <c r="O154" s="92"/>
      <c r="P154" s="245">
        <f>O154*H154</f>
        <v>0</v>
      </c>
      <c r="Q154" s="245">
        <v>0.0056499999999999996</v>
      </c>
      <c r="R154" s="245">
        <f>Q154*H154</f>
        <v>0.039549999999999995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212</v>
      </c>
      <c r="AT154" s="247" t="s">
        <v>132</v>
      </c>
      <c r="AU154" s="247" t="s">
        <v>86</v>
      </c>
      <c r="AY154" s="18" t="s">
        <v>129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84</v>
      </c>
      <c r="BK154" s="248">
        <f>ROUND(I154*H154,2)</f>
        <v>0</v>
      </c>
      <c r="BL154" s="18" t="s">
        <v>212</v>
      </c>
      <c r="BM154" s="247" t="s">
        <v>496</v>
      </c>
    </row>
    <row r="155" s="13" customFormat="1">
      <c r="A155" s="13"/>
      <c r="B155" s="249"/>
      <c r="C155" s="250"/>
      <c r="D155" s="251" t="s">
        <v>139</v>
      </c>
      <c r="E155" s="252" t="s">
        <v>1</v>
      </c>
      <c r="F155" s="253" t="s">
        <v>497</v>
      </c>
      <c r="G155" s="250"/>
      <c r="H155" s="254">
        <v>7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139</v>
      </c>
      <c r="AU155" s="260" t="s">
        <v>86</v>
      </c>
      <c r="AV155" s="13" t="s">
        <v>86</v>
      </c>
      <c r="AW155" s="13" t="s">
        <v>32</v>
      </c>
      <c r="AX155" s="13" t="s">
        <v>84</v>
      </c>
      <c r="AY155" s="260" t="s">
        <v>129</v>
      </c>
    </row>
    <row r="156" s="2" customFormat="1" ht="21.75" customHeight="1">
      <c r="A156" s="39"/>
      <c r="B156" s="40"/>
      <c r="C156" s="236" t="s">
        <v>212</v>
      </c>
      <c r="D156" s="236" t="s">
        <v>132</v>
      </c>
      <c r="E156" s="237" t="s">
        <v>498</v>
      </c>
      <c r="F156" s="238" t="s">
        <v>499</v>
      </c>
      <c r="G156" s="239" t="s">
        <v>210</v>
      </c>
      <c r="H156" s="240">
        <v>0.040000000000000001</v>
      </c>
      <c r="I156" s="241"/>
      <c r="J156" s="242">
        <f>ROUND(I156*H156,2)</f>
        <v>0</v>
      </c>
      <c r="K156" s="238" t="s">
        <v>136</v>
      </c>
      <c r="L156" s="45"/>
      <c r="M156" s="243" t="s">
        <v>1</v>
      </c>
      <c r="N156" s="244" t="s">
        <v>41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212</v>
      </c>
      <c r="AT156" s="247" t="s">
        <v>132</v>
      </c>
      <c r="AU156" s="247" t="s">
        <v>86</v>
      </c>
      <c r="AY156" s="18" t="s">
        <v>129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84</v>
      </c>
      <c r="BK156" s="248">
        <f>ROUND(I156*H156,2)</f>
        <v>0</v>
      </c>
      <c r="BL156" s="18" t="s">
        <v>212</v>
      </c>
      <c r="BM156" s="247" t="s">
        <v>500</v>
      </c>
    </row>
    <row r="157" s="12" customFormat="1" ht="22.8" customHeight="1">
      <c r="A157" s="12"/>
      <c r="B157" s="220"/>
      <c r="C157" s="221"/>
      <c r="D157" s="222" t="s">
        <v>75</v>
      </c>
      <c r="E157" s="234" t="s">
        <v>501</v>
      </c>
      <c r="F157" s="234" t="s">
        <v>502</v>
      </c>
      <c r="G157" s="221"/>
      <c r="H157" s="221"/>
      <c r="I157" s="224"/>
      <c r="J157" s="235">
        <f>BK157</f>
        <v>0</v>
      </c>
      <c r="K157" s="221"/>
      <c r="L157" s="226"/>
      <c r="M157" s="227"/>
      <c r="N157" s="228"/>
      <c r="O157" s="228"/>
      <c r="P157" s="229">
        <f>SUM(P158:P163)</f>
        <v>0</v>
      </c>
      <c r="Q157" s="228"/>
      <c r="R157" s="229">
        <f>SUM(R158:R163)</f>
        <v>0.24365249999999999</v>
      </c>
      <c r="S157" s="228"/>
      <c r="T157" s="230">
        <f>SUM(T158:T163)</f>
        <v>1.4332499999999999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1" t="s">
        <v>86</v>
      </c>
      <c r="AT157" s="232" t="s">
        <v>75</v>
      </c>
      <c r="AU157" s="232" t="s">
        <v>84</v>
      </c>
      <c r="AY157" s="231" t="s">
        <v>129</v>
      </c>
      <c r="BK157" s="233">
        <f>SUM(BK158:BK163)</f>
        <v>0</v>
      </c>
    </row>
    <row r="158" s="2" customFormat="1" ht="16.5" customHeight="1">
      <c r="A158" s="39"/>
      <c r="B158" s="40"/>
      <c r="C158" s="236" t="s">
        <v>216</v>
      </c>
      <c r="D158" s="236" t="s">
        <v>132</v>
      </c>
      <c r="E158" s="237" t="s">
        <v>503</v>
      </c>
      <c r="F158" s="238" t="s">
        <v>504</v>
      </c>
      <c r="G158" s="239" t="s">
        <v>135</v>
      </c>
      <c r="H158" s="240">
        <v>79.625</v>
      </c>
      <c r="I158" s="241"/>
      <c r="J158" s="242">
        <f>ROUND(I158*H158,2)</f>
        <v>0</v>
      </c>
      <c r="K158" s="238" t="s">
        <v>1</v>
      </c>
      <c r="L158" s="45"/>
      <c r="M158" s="243" t="s">
        <v>1</v>
      </c>
      <c r="N158" s="244" t="s">
        <v>41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0.017999999999999999</v>
      </c>
      <c r="T158" s="246">
        <f>S158*H158</f>
        <v>1.4332499999999999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212</v>
      </c>
      <c r="AT158" s="247" t="s">
        <v>132</v>
      </c>
      <c r="AU158" s="247" t="s">
        <v>86</v>
      </c>
      <c r="AY158" s="18" t="s">
        <v>129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84</v>
      </c>
      <c r="BK158" s="248">
        <f>ROUND(I158*H158,2)</f>
        <v>0</v>
      </c>
      <c r="BL158" s="18" t="s">
        <v>212</v>
      </c>
      <c r="BM158" s="247" t="s">
        <v>505</v>
      </c>
    </row>
    <row r="159" s="2" customFormat="1">
      <c r="A159" s="39"/>
      <c r="B159" s="40"/>
      <c r="C159" s="41"/>
      <c r="D159" s="251" t="s">
        <v>260</v>
      </c>
      <c r="E159" s="41"/>
      <c r="F159" s="293" t="s">
        <v>506</v>
      </c>
      <c r="G159" s="41"/>
      <c r="H159" s="41"/>
      <c r="I159" s="145"/>
      <c r="J159" s="41"/>
      <c r="K159" s="41"/>
      <c r="L159" s="45"/>
      <c r="M159" s="294"/>
      <c r="N159" s="295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260</v>
      </c>
      <c r="AU159" s="18" t="s">
        <v>86</v>
      </c>
    </row>
    <row r="160" s="13" customFormat="1">
      <c r="A160" s="13"/>
      <c r="B160" s="249"/>
      <c r="C160" s="250"/>
      <c r="D160" s="251" t="s">
        <v>139</v>
      </c>
      <c r="E160" s="252" t="s">
        <v>1</v>
      </c>
      <c r="F160" s="253" t="s">
        <v>507</v>
      </c>
      <c r="G160" s="250"/>
      <c r="H160" s="254">
        <v>79.625</v>
      </c>
      <c r="I160" s="255"/>
      <c r="J160" s="250"/>
      <c r="K160" s="250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139</v>
      </c>
      <c r="AU160" s="260" t="s">
        <v>86</v>
      </c>
      <c r="AV160" s="13" t="s">
        <v>86</v>
      </c>
      <c r="AW160" s="13" t="s">
        <v>32</v>
      </c>
      <c r="AX160" s="13" t="s">
        <v>84</v>
      </c>
      <c r="AY160" s="260" t="s">
        <v>129</v>
      </c>
    </row>
    <row r="161" s="2" customFormat="1" ht="55.5" customHeight="1">
      <c r="A161" s="39"/>
      <c r="B161" s="40"/>
      <c r="C161" s="236" t="s">
        <v>221</v>
      </c>
      <c r="D161" s="236" t="s">
        <v>132</v>
      </c>
      <c r="E161" s="237" t="s">
        <v>508</v>
      </c>
      <c r="F161" s="238" t="s">
        <v>509</v>
      </c>
      <c r="G161" s="239" t="s">
        <v>135</v>
      </c>
      <c r="H161" s="240">
        <v>79.625</v>
      </c>
      <c r="I161" s="241"/>
      <c r="J161" s="242">
        <f>ROUND(I161*H161,2)</f>
        <v>0</v>
      </c>
      <c r="K161" s="238" t="s">
        <v>1</v>
      </c>
      <c r="L161" s="45"/>
      <c r="M161" s="243" t="s">
        <v>1</v>
      </c>
      <c r="N161" s="244" t="s">
        <v>41</v>
      </c>
      <c r="O161" s="92"/>
      <c r="P161" s="245">
        <f>O161*H161</f>
        <v>0</v>
      </c>
      <c r="Q161" s="245">
        <v>0.0030599999999999998</v>
      </c>
      <c r="R161" s="245">
        <f>Q161*H161</f>
        <v>0.24365249999999999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212</v>
      </c>
      <c r="AT161" s="247" t="s">
        <v>132</v>
      </c>
      <c r="AU161" s="247" t="s">
        <v>86</v>
      </c>
      <c r="AY161" s="18" t="s">
        <v>129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84</v>
      </c>
      <c r="BK161" s="248">
        <f>ROUND(I161*H161,2)</f>
        <v>0</v>
      </c>
      <c r="BL161" s="18" t="s">
        <v>212</v>
      </c>
      <c r="BM161" s="247" t="s">
        <v>510</v>
      </c>
    </row>
    <row r="162" s="2" customFormat="1">
      <c r="A162" s="39"/>
      <c r="B162" s="40"/>
      <c r="C162" s="41"/>
      <c r="D162" s="251" t="s">
        <v>260</v>
      </c>
      <c r="E162" s="41"/>
      <c r="F162" s="293" t="s">
        <v>511</v>
      </c>
      <c r="G162" s="41"/>
      <c r="H162" s="41"/>
      <c r="I162" s="145"/>
      <c r="J162" s="41"/>
      <c r="K162" s="41"/>
      <c r="L162" s="45"/>
      <c r="M162" s="294"/>
      <c r="N162" s="295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260</v>
      </c>
      <c r="AU162" s="18" t="s">
        <v>86</v>
      </c>
    </row>
    <row r="163" s="13" customFormat="1">
      <c r="A163" s="13"/>
      <c r="B163" s="249"/>
      <c r="C163" s="250"/>
      <c r="D163" s="251" t="s">
        <v>139</v>
      </c>
      <c r="E163" s="252" t="s">
        <v>1</v>
      </c>
      <c r="F163" s="253" t="s">
        <v>507</v>
      </c>
      <c r="G163" s="250"/>
      <c r="H163" s="254">
        <v>79.625</v>
      </c>
      <c r="I163" s="255"/>
      <c r="J163" s="250"/>
      <c r="K163" s="250"/>
      <c r="L163" s="256"/>
      <c r="M163" s="311"/>
      <c r="N163" s="312"/>
      <c r="O163" s="312"/>
      <c r="P163" s="312"/>
      <c r="Q163" s="312"/>
      <c r="R163" s="312"/>
      <c r="S163" s="312"/>
      <c r="T163" s="3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139</v>
      </c>
      <c r="AU163" s="260" t="s">
        <v>86</v>
      </c>
      <c r="AV163" s="13" t="s">
        <v>86</v>
      </c>
      <c r="AW163" s="13" t="s">
        <v>32</v>
      </c>
      <c r="AX163" s="13" t="s">
        <v>84</v>
      </c>
      <c r="AY163" s="260" t="s">
        <v>129</v>
      </c>
    </row>
    <row r="164" s="2" customFormat="1" ht="6.96" customHeight="1">
      <c r="A164" s="39"/>
      <c r="B164" s="67"/>
      <c r="C164" s="68"/>
      <c r="D164" s="68"/>
      <c r="E164" s="68"/>
      <c r="F164" s="68"/>
      <c r="G164" s="68"/>
      <c r="H164" s="68"/>
      <c r="I164" s="184"/>
      <c r="J164" s="68"/>
      <c r="K164" s="68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UuKweoie1CA80ZaeeMNrij0LzbDePb/UwnXFZxaN7HHHHI74SlaLhoZSk7mK/rOWuVHftSKBpNOkYGbUX5RXog==" hashValue="q0XPSGHotsdfABoq6f2CRMhIbYmjn2oXqDRI0ggHUywnnIkM6G3oXL9z9DTvsQNoRFm5tKZTxOsByOBKhNhcmg==" algorithmName="SHA-512" password="CC35"/>
  <autoFilter ref="C123:K16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86</v>
      </c>
    </row>
    <row r="4" s="1" customFormat="1" ht="24.96" customHeight="1">
      <c r="B4" s="21"/>
      <c r="D4" s="141" t="s">
        <v>93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Výměna střešních oken speciální škola HK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512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28. 5. 2020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27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ROUND((SUM(BE117:BE129)),  2)</f>
        <v>0</v>
      </c>
      <c r="G33" s="39"/>
      <c r="H33" s="39"/>
      <c r="I33" s="163">
        <v>0.20999999999999999</v>
      </c>
      <c r="J33" s="162">
        <f>ROUND(((SUM(BE117:BE129))*I33),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ROUND((SUM(BF117:BF129)),  2)</f>
        <v>0</v>
      </c>
      <c r="G34" s="39"/>
      <c r="H34" s="39"/>
      <c r="I34" s="163">
        <v>0.14999999999999999</v>
      </c>
      <c r="J34" s="162">
        <f>ROUND(((SUM(BF117:BF129))*I34),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ROUND((SUM(BG117:BG129)),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ROUND((SUM(BH117:BH129)),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ROUND((SUM(BI117:BI129)),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Výměna střešních oken speciální škola HK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objekt p.č. st. 1902/1</v>
      </c>
      <c r="G89" s="41"/>
      <c r="H89" s="41"/>
      <c r="I89" s="148" t="s">
        <v>22</v>
      </c>
      <c r="J89" s="80" t="str">
        <f>IF(J12="","",J12)</f>
        <v>28. 5. 2020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KHK Pivovarské náměstí 1245/2 Hradec Králové</v>
      </c>
      <c r="G91" s="41"/>
      <c r="H91" s="41"/>
      <c r="I91" s="148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97</v>
      </c>
      <c r="D94" s="190"/>
      <c r="E94" s="190"/>
      <c r="F94" s="190"/>
      <c r="G94" s="190"/>
      <c r="H94" s="190"/>
      <c r="I94" s="191"/>
      <c r="J94" s="192" t="s">
        <v>98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99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94"/>
      <c r="C97" s="195"/>
      <c r="D97" s="196" t="s">
        <v>512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114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Výměna střešních oken speciální škola HK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94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 - Vedlejší rozpočtové náklady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objekt p.č. st. 1902/1</v>
      </c>
      <c r="G111" s="41"/>
      <c r="H111" s="41"/>
      <c r="I111" s="148" t="s">
        <v>22</v>
      </c>
      <c r="J111" s="80" t="str">
        <f>IF(J12="","",J12)</f>
        <v>28. 5. 2020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>KHK Pivovarské náměstí 1245/2 Hradec Králové</v>
      </c>
      <c r="G113" s="41"/>
      <c r="H113" s="41"/>
      <c r="I113" s="148" t="s">
        <v>30</v>
      </c>
      <c r="J113" s="37" t="str">
        <f>E21</f>
        <v xml:space="preserve">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148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115</v>
      </c>
      <c r="D116" s="211" t="s">
        <v>61</v>
      </c>
      <c r="E116" s="211" t="s">
        <v>57</v>
      </c>
      <c r="F116" s="211" t="s">
        <v>58</v>
      </c>
      <c r="G116" s="211" t="s">
        <v>116</v>
      </c>
      <c r="H116" s="211" t="s">
        <v>117</v>
      </c>
      <c r="I116" s="212" t="s">
        <v>118</v>
      </c>
      <c r="J116" s="211" t="s">
        <v>98</v>
      </c>
      <c r="K116" s="213" t="s">
        <v>119</v>
      </c>
      <c r="L116" s="214"/>
      <c r="M116" s="101" t="s">
        <v>1</v>
      </c>
      <c r="N116" s="102" t="s">
        <v>40</v>
      </c>
      <c r="O116" s="102" t="s">
        <v>120</v>
      </c>
      <c r="P116" s="102" t="s">
        <v>121</v>
      </c>
      <c r="Q116" s="102" t="s">
        <v>122</v>
      </c>
      <c r="R116" s="102" t="s">
        <v>123</v>
      </c>
      <c r="S116" s="102" t="s">
        <v>124</v>
      </c>
      <c r="T116" s="103" t="s">
        <v>125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126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100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75</v>
      </c>
      <c r="E118" s="223" t="s">
        <v>90</v>
      </c>
      <c r="F118" s="223" t="s">
        <v>91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SUM(P119:P129)</f>
        <v>0</v>
      </c>
      <c r="Q118" s="228"/>
      <c r="R118" s="229">
        <f>SUM(R119:R129)</f>
        <v>0</v>
      </c>
      <c r="S118" s="228"/>
      <c r="T118" s="230">
        <f>SUM(T119:T129)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153</v>
      </c>
      <c r="AT118" s="232" t="s">
        <v>75</v>
      </c>
      <c r="AU118" s="232" t="s">
        <v>76</v>
      </c>
      <c r="AY118" s="231" t="s">
        <v>129</v>
      </c>
      <c r="BK118" s="233">
        <f>SUM(BK119:BK129)</f>
        <v>0</v>
      </c>
    </row>
    <row r="119" s="2" customFormat="1" ht="16.5" customHeight="1">
      <c r="A119" s="39"/>
      <c r="B119" s="40"/>
      <c r="C119" s="236" t="s">
        <v>84</v>
      </c>
      <c r="D119" s="236" t="s">
        <v>132</v>
      </c>
      <c r="E119" s="237" t="s">
        <v>513</v>
      </c>
      <c r="F119" s="238" t="s">
        <v>514</v>
      </c>
      <c r="G119" s="239" t="s">
        <v>515</v>
      </c>
      <c r="H119" s="240">
        <v>1</v>
      </c>
      <c r="I119" s="241"/>
      <c r="J119" s="242">
        <f>ROUND(I119*H119,2)</f>
        <v>0</v>
      </c>
      <c r="K119" s="238" t="s">
        <v>136</v>
      </c>
      <c r="L119" s="45"/>
      <c r="M119" s="243" t="s">
        <v>1</v>
      </c>
      <c r="N119" s="244" t="s">
        <v>41</v>
      </c>
      <c r="O119" s="92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516</v>
      </c>
      <c r="AT119" s="247" t="s">
        <v>132</v>
      </c>
      <c r="AU119" s="247" t="s">
        <v>84</v>
      </c>
      <c r="AY119" s="18" t="s">
        <v>129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84</v>
      </c>
      <c r="BK119" s="248">
        <f>ROUND(I119*H119,2)</f>
        <v>0</v>
      </c>
      <c r="BL119" s="18" t="s">
        <v>516</v>
      </c>
      <c r="BM119" s="247" t="s">
        <v>517</v>
      </c>
    </row>
    <row r="120" s="2" customFormat="1" ht="16.5" customHeight="1">
      <c r="A120" s="39"/>
      <c r="B120" s="40"/>
      <c r="C120" s="236" t="s">
        <v>86</v>
      </c>
      <c r="D120" s="236" t="s">
        <v>132</v>
      </c>
      <c r="E120" s="237" t="s">
        <v>518</v>
      </c>
      <c r="F120" s="238" t="s">
        <v>519</v>
      </c>
      <c r="G120" s="239" t="s">
        <v>515</v>
      </c>
      <c r="H120" s="240">
        <v>1</v>
      </c>
      <c r="I120" s="241"/>
      <c r="J120" s="242">
        <f>ROUND(I120*H120,2)</f>
        <v>0</v>
      </c>
      <c r="K120" s="238" t="s">
        <v>136</v>
      </c>
      <c r="L120" s="45"/>
      <c r="M120" s="243" t="s">
        <v>1</v>
      </c>
      <c r="N120" s="244" t="s">
        <v>41</v>
      </c>
      <c r="O120" s="92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7" t="s">
        <v>516</v>
      </c>
      <c r="AT120" s="247" t="s">
        <v>132</v>
      </c>
      <c r="AU120" s="247" t="s">
        <v>84</v>
      </c>
      <c r="AY120" s="18" t="s">
        <v>129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18" t="s">
        <v>84</v>
      </c>
      <c r="BK120" s="248">
        <f>ROUND(I120*H120,2)</f>
        <v>0</v>
      </c>
      <c r="BL120" s="18" t="s">
        <v>516</v>
      </c>
      <c r="BM120" s="247" t="s">
        <v>520</v>
      </c>
    </row>
    <row r="121" s="2" customFormat="1">
      <c r="A121" s="39"/>
      <c r="B121" s="40"/>
      <c r="C121" s="41"/>
      <c r="D121" s="251" t="s">
        <v>260</v>
      </c>
      <c r="E121" s="41"/>
      <c r="F121" s="293" t="s">
        <v>521</v>
      </c>
      <c r="G121" s="41"/>
      <c r="H121" s="41"/>
      <c r="I121" s="145"/>
      <c r="J121" s="41"/>
      <c r="K121" s="41"/>
      <c r="L121" s="45"/>
      <c r="M121" s="294"/>
      <c r="N121" s="295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260</v>
      </c>
      <c r="AU121" s="18" t="s">
        <v>84</v>
      </c>
    </row>
    <row r="122" s="2" customFormat="1" ht="16.5" customHeight="1">
      <c r="A122" s="39"/>
      <c r="B122" s="40"/>
      <c r="C122" s="236" t="s">
        <v>145</v>
      </c>
      <c r="D122" s="236" t="s">
        <v>132</v>
      </c>
      <c r="E122" s="237" t="s">
        <v>522</v>
      </c>
      <c r="F122" s="238" t="s">
        <v>523</v>
      </c>
      <c r="G122" s="239" t="s">
        <v>515</v>
      </c>
      <c r="H122" s="240">
        <v>1</v>
      </c>
      <c r="I122" s="241"/>
      <c r="J122" s="242">
        <f>ROUND(I122*H122,2)</f>
        <v>0</v>
      </c>
      <c r="K122" s="238" t="s">
        <v>136</v>
      </c>
      <c r="L122" s="45"/>
      <c r="M122" s="243" t="s">
        <v>1</v>
      </c>
      <c r="N122" s="244" t="s">
        <v>41</v>
      </c>
      <c r="O122" s="92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7" t="s">
        <v>516</v>
      </c>
      <c r="AT122" s="247" t="s">
        <v>132</v>
      </c>
      <c r="AU122" s="247" t="s">
        <v>84</v>
      </c>
      <c r="AY122" s="18" t="s">
        <v>129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18" t="s">
        <v>84</v>
      </c>
      <c r="BK122" s="248">
        <f>ROUND(I122*H122,2)</f>
        <v>0</v>
      </c>
      <c r="BL122" s="18" t="s">
        <v>516</v>
      </c>
      <c r="BM122" s="247" t="s">
        <v>524</v>
      </c>
    </row>
    <row r="123" s="2" customFormat="1" ht="16.5" customHeight="1">
      <c r="A123" s="39"/>
      <c r="B123" s="40"/>
      <c r="C123" s="236" t="s">
        <v>137</v>
      </c>
      <c r="D123" s="236" t="s">
        <v>132</v>
      </c>
      <c r="E123" s="237" t="s">
        <v>525</v>
      </c>
      <c r="F123" s="238" t="s">
        <v>526</v>
      </c>
      <c r="G123" s="239" t="s">
        <v>515</v>
      </c>
      <c r="H123" s="240">
        <v>1</v>
      </c>
      <c r="I123" s="241"/>
      <c r="J123" s="242">
        <f>ROUND(I123*H123,2)</f>
        <v>0</v>
      </c>
      <c r="K123" s="238" t="s">
        <v>136</v>
      </c>
      <c r="L123" s="45"/>
      <c r="M123" s="243" t="s">
        <v>1</v>
      </c>
      <c r="N123" s="244" t="s">
        <v>41</v>
      </c>
      <c r="O123" s="92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7" t="s">
        <v>516</v>
      </c>
      <c r="AT123" s="247" t="s">
        <v>132</v>
      </c>
      <c r="AU123" s="247" t="s">
        <v>84</v>
      </c>
      <c r="AY123" s="18" t="s">
        <v>129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8" t="s">
        <v>84</v>
      </c>
      <c r="BK123" s="248">
        <f>ROUND(I123*H123,2)</f>
        <v>0</v>
      </c>
      <c r="BL123" s="18" t="s">
        <v>516</v>
      </c>
      <c r="BM123" s="247" t="s">
        <v>527</v>
      </c>
    </row>
    <row r="124" s="2" customFormat="1" ht="16.5" customHeight="1">
      <c r="A124" s="39"/>
      <c r="B124" s="40"/>
      <c r="C124" s="236" t="s">
        <v>153</v>
      </c>
      <c r="D124" s="236" t="s">
        <v>132</v>
      </c>
      <c r="E124" s="237" t="s">
        <v>528</v>
      </c>
      <c r="F124" s="238" t="s">
        <v>529</v>
      </c>
      <c r="G124" s="239" t="s">
        <v>515</v>
      </c>
      <c r="H124" s="240">
        <v>1</v>
      </c>
      <c r="I124" s="241"/>
      <c r="J124" s="242">
        <f>ROUND(I124*H124,2)</f>
        <v>0</v>
      </c>
      <c r="K124" s="238" t="s">
        <v>136</v>
      </c>
      <c r="L124" s="45"/>
      <c r="M124" s="243" t="s">
        <v>1</v>
      </c>
      <c r="N124" s="244" t="s">
        <v>41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516</v>
      </c>
      <c r="AT124" s="247" t="s">
        <v>132</v>
      </c>
      <c r="AU124" s="247" t="s">
        <v>84</v>
      </c>
      <c r="AY124" s="18" t="s">
        <v>129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84</v>
      </c>
      <c r="BK124" s="248">
        <f>ROUND(I124*H124,2)</f>
        <v>0</v>
      </c>
      <c r="BL124" s="18" t="s">
        <v>516</v>
      </c>
      <c r="BM124" s="247" t="s">
        <v>530</v>
      </c>
    </row>
    <row r="125" s="2" customFormat="1" ht="16.5" customHeight="1">
      <c r="A125" s="39"/>
      <c r="B125" s="40"/>
      <c r="C125" s="236" t="s">
        <v>130</v>
      </c>
      <c r="D125" s="236" t="s">
        <v>132</v>
      </c>
      <c r="E125" s="237" t="s">
        <v>531</v>
      </c>
      <c r="F125" s="238" t="s">
        <v>532</v>
      </c>
      <c r="G125" s="239" t="s">
        <v>515</v>
      </c>
      <c r="H125" s="240">
        <v>1</v>
      </c>
      <c r="I125" s="241"/>
      <c r="J125" s="242">
        <f>ROUND(I125*H125,2)</f>
        <v>0</v>
      </c>
      <c r="K125" s="238" t="s">
        <v>136</v>
      </c>
      <c r="L125" s="45"/>
      <c r="M125" s="243" t="s">
        <v>1</v>
      </c>
      <c r="N125" s="244" t="s">
        <v>41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516</v>
      </c>
      <c r="AT125" s="247" t="s">
        <v>132</v>
      </c>
      <c r="AU125" s="247" t="s">
        <v>84</v>
      </c>
      <c r="AY125" s="18" t="s">
        <v>129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84</v>
      </c>
      <c r="BK125" s="248">
        <f>ROUND(I125*H125,2)</f>
        <v>0</v>
      </c>
      <c r="BL125" s="18" t="s">
        <v>516</v>
      </c>
      <c r="BM125" s="247" t="s">
        <v>533</v>
      </c>
    </row>
    <row r="126" s="2" customFormat="1">
      <c r="A126" s="39"/>
      <c r="B126" s="40"/>
      <c r="C126" s="41"/>
      <c r="D126" s="251" t="s">
        <v>260</v>
      </c>
      <c r="E126" s="41"/>
      <c r="F126" s="293" t="s">
        <v>534</v>
      </c>
      <c r="G126" s="41"/>
      <c r="H126" s="41"/>
      <c r="I126" s="145"/>
      <c r="J126" s="41"/>
      <c r="K126" s="41"/>
      <c r="L126" s="45"/>
      <c r="M126" s="294"/>
      <c r="N126" s="295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260</v>
      </c>
      <c r="AU126" s="18" t="s">
        <v>84</v>
      </c>
    </row>
    <row r="127" s="2" customFormat="1" ht="16.5" customHeight="1">
      <c r="A127" s="39"/>
      <c r="B127" s="40"/>
      <c r="C127" s="236" t="s">
        <v>166</v>
      </c>
      <c r="D127" s="236" t="s">
        <v>132</v>
      </c>
      <c r="E127" s="237" t="s">
        <v>535</v>
      </c>
      <c r="F127" s="238" t="s">
        <v>536</v>
      </c>
      <c r="G127" s="239" t="s">
        <v>515</v>
      </c>
      <c r="H127" s="240">
        <v>1</v>
      </c>
      <c r="I127" s="241"/>
      <c r="J127" s="242">
        <f>ROUND(I127*H127,2)</f>
        <v>0</v>
      </c>
      <c r="K127" s="238" t="s">
        <v>1</v>
      </c>
      <c r="L127" s="45"/>
      <c r="M127" s="243" t="s">
        <v>1</v>
      </c>
      <c r="N127" s="244" t="s">
        <v>41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516</v>
      </c>
      <c r="AT127" s="247" t="s">
        <v>132</v>
      </c>
      <c r="AU127" s="247" t="s">
        <v>84</v>
      </c>
      <c r="AY127" s="18" t="s">
        <v>129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84</v>
      </c>
      <c r="BK127" s="248">
        <f>ROUND(I127*H127,2)</f>
        <v>0</v>
      </c>
      <c r="BL127" s="18" t="s">
        <v>516</v>
      </c>
      <c r="BM127" s="247" t="s">
        <v>537</v>
      </c>
    </row>
    <row r="128" s="2" customFormat="1" ht="16.5" customHeight="1">
      <c r="A128" s="39"/>
      <c r="B128" s="40"/>
      <c r="C128" s="236" t="s">
        <v>172</v>
      </c>
      <c r="D128" s="236" t="s">
        <v>132</v>
      </c>
      <c r="E128" s="237" t="s">
        <v>538</v>
      </c>
      <c r="F128" s="238" t="s">
        <v>539</v>
      </c>
      <c r="G128" s="239" t="s">
        <v>515</v>
      </c>
      <c r="H128" s="240">
        <v>1</v>
      </c>
      <c r="I128" s="241"/>
      <c r="J128" s="242">
        <f>ROUND(I128*H128,2)</f>
        <v>0</v>
      </c>
      <c r="K128" s="238" t="s">
        <v>136</v>
      </c>
      <c r="L128" s="45"/>
      <c r="M128" s="243" t="s">
        <v>1</v>
      </c>
      <c r="N128" s="244" t="s">
        <v>41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516</v>
      </c>
      <c r="AT128" s="247" t="s">
        <v>132</v>
      </c>
      <c r="AU128" s="247" t="s">
        <v>84</v>
      </c>
      <c r="AY128" s="18" t="s">
        <v>129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84</v>
      </c>
      <c r="BK128" s="248">
        <f>ROUND(I128*H128,2)</f>
        <v>0</v>
      </c>
      <c r="BL128" s="18" t="s">
        <v>516</v>
      </c>
      <c r="BM128" s="247" t="s">
        <v>540</v>
      </c>
    </row>
    <row r="129" s="2" customFormat="1">
      <c r="A129" s="39"/>
      <c r="B129" s="40"/>
      <c r="C129" s="41"/>
      <c r="D129" s="251" t="s">
        <v>260</v>
      </c>
      <c r="E129" s="41"/>
      <c r="F129" s="293" t="s">
        <v>541</v>
      </c>
      <c r="G129" s="41"/>
      <c r="H129" s="41"/>
      <c r="I129" s="145"/>
      <c r="J129" s="41"/>
      <c r="K129" s="41"/>
      <c r="L129" s="45"/>
      <c r="M129" s="314"/>
      <c r="N129" s="315"/>
      <c r="O129" s="308"/>
      <c r="P129" s="308"/>
      <c r="Q129" s="308"/>
      <c r="R129" s="308"/>
      <c r="S129" s="308"/>
      <c r="T129" s="31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260</v>
      </c>
      <c r="AU129" s="18" t="s">
        <v>84</v>
      </c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184"/>
      <c r="J130" s="68"/>
      <c r="K130" s="68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oaJhZ4VtVSfvQzInR3K/bnybe6vhsRyA1H730FqIfCUoq4lfs982T2Aq5zwe8pAi1lv45pAoZ0mRrJDzFpNUXQ==" hashValue="qJwQNBgfmO8Ey9M1IDfDt520ZLPA16rxs+2+tUKuiybjuGIdjVYGSkTxJeNq/9QOj9MLMm5Z68Q0ccHOnbw0Sw==" algorithmName="SHA-512" password="CC35"/>
  <autoFilter ref="C116:K12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LAPTOP-R3519A97\PC01</dc:creator>
  <cp:lastModifiedBy>LAPTOP-R3519A97\PC01</cp:lastModifiedBy>
  <dcterms:created xsi:type="dcterms:W3CDTF">2020-05-28T12:49:48Z</dcterms:created>
  <dcterms:modified xsi:type="dcterms:W3CDTF">2020-05-28T12:49:52Z</dcterms:modified>
</cp:coreProperties>
</file>