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estavba výtahu" sheetId="2" r:id="rId2"/>
    <sheet name="02 - Elektroinstalace" sheetId="3" r:id="rId3"/>
    <sheet name="03 - Ústřední vytápění" sheetId="4" r:id="rId4"/>
    <sheet name="VRN - Vedlejší rozpočtové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Vestavba výtahu'!$C$139:$K$667</definedName>
    <definedName name="_xlnm.Print_Area" localSheetId="1">'01 - Vestavba výtahu'!$C$4:$J$76,'01 - Vestavba výtahu'!$C$82:$J$121,'01 - Vestavba výtahu'!$C$127:$K$667</definedName>
    <definedName name="_xlnm.Print_Titles" localSheetId="1">'01 - Vestavba výtahu'!$139:$139</definedName>
    <definedName name="_xlnm._FilterDatabase" localSheetId="2" hidden="1">'02 - Elektroinstalace'!$C$121:$K$184</definedName>
    <definedName name="_xlnm.Print_Area" localSheetId="2">'02 - Elektroinstalace'!$C$4:$J$76,'02 - Elektroinstalace'!$C$82:$J$103,'02 - Elektroinstalace'!$C$109:$K$184</definedName>
    <definedName name="_xlnm.Print_Titles" localSheetId="2">'02 - Elektroinstalace'!$121:$121</definedName>
    <definedName name="_xlnm._FilterDatabase" localSheetId="3" hidden="1">'03 - Ústřední vytápění'!$C$121:$K$145</definedName>
    <definedName name="_xlnm.Print_Area" localSheetId="3">'03 - Ústřední vytápění'!$C$4:$J$76,'03 - Ústřední vytápění'!$C$82:$J$103,'03 - Ústřední vytápění'!$C$109:$K$145</definedName>
    <definedName name="_xlnm.Print_Titles" localSheetId="3">'03 - Ústřední vytápění'!$121:$121</definedName>
    <definedName name="_xlnm._FilterDatabase" localSheetId="4" hidden="1">'VRN - Vedlejší rozpočtové...'!$C$116:$K$144</definedName>
    <definedName name="_xlnm.Print_Area" localSheetId="4">'VRN - Vedlejší rozpočtové...'!$C$4:$J$76,'VRN - Vedlejší rozpočtové...'!$C$82:$J$98,'VRN - Vedlejší rozpočtové...'!$C$104:$K$144</definedName>
    <definedName name="_xlnm.Print_Titles" localSheetId="4">'VRN - Vedlejší rozpočtové...'!$116:$116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1"/>
  <c r="BH121"/>
  <c r="BG121"/>
  <c r="BE121"/>
  <c r="T121"/>
  <c r="R121"/>
  <c r="P121"/>
  <c r="BI119"/>
  <c r="BH119"/>
  <c r="BG119"/>
  <c r="BE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111"/>
  <c r="E7"/>
  <c r="E107"/>
  <c i="4" r="J37"/>
  <c r="J36"/>
  <c i="1" r="AY97"/>
  <c i="4" r="J35"/>
  <c i="1" r="AX97"/>
  <c i="4"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5"/>
  <c r="BH125"/>
  <c r="BG125"/>
  <c r="BE125"/>
  <c r="T125"/>
  <c r="T124"/>
  <c r="T123"/>
  <c r="R125"/>
  <c r="R124"/>
  <c r="R123"/>
  <c r="P125"/>
  <c r="P124"/>
  <c r="P123"/>
  <c r="J118"/>
  <c r="F118"/>
  <c r="F116"/>
  <c r="E114"/>
  <c r="J91"/>
  <c r="F91"/>
  <c r="F89"/>
  <c r="E87"/>
  <c r="J24"/>
  <c r="E24"/>
  <c r="J119"/>
  <c r="J23"/>
  <c r="J18"/>
  <c r="E18"/>
  <c r="F92"/>
  <c r="J17"/>
  <c r="J12"/>
  <c r="J89"/>
  <c r="E7"/>
  <c r="E112"/>
  <c i="3" r="J37"/>
  <c r="J36"/>
  <c i="1" r="AY96"/>
  <c i="3" r="J35"/>
  <c i="1" r="AX96"/>
  <c i="3" r="BI184"/>
  <c r="BH184"/>
  <c r="BG184"/>
  <c r="BE184"/>
  <c r="T184"/>
  <c r="T183"/>
  <c r="R184"/>
  <c r="R183"/>
  <c r="P184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116"/>
  <c r="E7"/>
  <c r="E112"/>
  <c i="2" r="J37"/>
  <c r="J36"/>
  <c i="1" r="AY95"/>
  <c i="2" r="J35"/>
  <c i="1" r="AX95"/>
  <c i="2" r="BI665"/>
  <c r="BH665"/>
  <c r="BG665"/>
  <c r="BE665"/>
  <c r="T665"/>
  <c r="T664"/>
  <c r="R665"/>
  <c r="R664"/>
  <c r="P665"/>
  <c r="P664"/>
  <c r="BI662"/>
  <c r="BH662"/>
  <c r="BG662"/>
  <c r="BE662"/>
  <c r="T662"/>
  <c r="R662"/>
  <c r="P662"/>
  <c r="BI660"/>
  <c r="BH660"/>
  <c r="BG660"/>
  <c r="BE660"/>
  <c r="T660"/>
  <c r="R660"/>
  <c r="P660"/>
  <c r="BI658"/>
  <c r="BH658"/>
  <c r="BG658"/>
  <c r="BE658"/>
  <c r="T658"/>
  <c r="R658"/>
  <c r="P658"/>
  <c r="BI655"/>
  <c r="BH655"/>
  <c r="BG655"/>
  <c r="BE655"/>
  <c r="T655"/>
  <c r="R655"/>
  <c r="P655"/>
  <c r="BI649"/>
  <c r="BH649"/>
  <c r="BG649"/>
  <c r="BE649"/>
  <c r="T649"/>
  <c r="R649"/>
  <c r="P649"/>
  <c r="BI648"/>
  <c r="BH648"/>
  <c r="BG648"/>
  <c r="BE648"/>
  <c r="T648"/>
  <c r="R648"/>
  <c r="P648"/>
  <c r="BI647"/>
  <c r="BH647"/>
  <c r="BG647"/>
  <c r="BE647"/>
  <c r="T647"/>
  <c r="R647"/>
  <c r="P647"/>
  <c r="BI644"/>
  <c r="BH644"/>
  <c r="BG644"/>
  <c r="BE644"/>
  <c r="T644"/>
  <c r="R644"/>
  <c r="P644"/>
  <c r="BI643"/>
  <c r="BH643"/>
  <c r="BG643"/>
  <c r="BE643"/>
  <c r="T643"/>
  <c r="R643"/>
  <c r="P643"/>
  <c r="BI639"/>
  <c r="BH639"/>
  <c r="BG639"/>
  <c r="BE639"/>
  <c r="T639"/>
  <c r="R639"/>
  <c r="P639"/>
  <c r="BI633"/>
  <c r="BH633"/>
  <c r="BG633"/>
  <c r="BE633"/>
  <c r="T633"/>
  <c r="R633"/>
  <c r="P633"/>
  <c r="BI629"/>
  <c r="BH629"/>
  <c r="BG629"/>
  <c r="BE629"/>
  <c r="T629"/>
  <c r="R629"/>
  <c r="P629"/>
  <c r="BI626"/>
  <c r="BH626"/>
  <c r="BG626"/>
  <c r="BE626"/>
  <c r="T626"/>
  <c r="R626"/>
  <c r="P626"/>
  <c r="BI623"/>
  <c r="BH623"/>
  <c r="BG623"/>
  <c r="BE623"/>
  <c r="T623"/>
  <c r="R623"/>
  <c r="P623"/>
  <c r="BI606"/>
  <c r="BH606"/>
  <c r="BG606"/>
  <c r="BE606"/>
  <c r="T606"/>
  <c r="R606"/>
  <c r="P606"/>
  <c r="BI603"/>
  <c r="BH603"/>
  <c r="BG603"/>
  <c r="BE603"/>
  <c r="T603"/>
  <c r="R603"/>
  <c r="P603"/>
  <c r="BI593"/>
  <c r="BH593"/>
  <c r="BG593"/>
  <c r="BE593"/>
  <c r="T593"/>
  <c r="R593"/>
  <c r="P593"/>
  <c r="BI589"/>
  <c r="BH589"/>
  <c r="BG589"/>
  <c r="BE589"/>
  <c r="T589"/>
  <c r="T588"/>
  <c r="R589"/>
  <c r="R588"/>
  <c r="P589"/>
  <c r="P588"/>
  <c r="BI586"/>
  <c r="BH586"/>
  <c r="BG586"/>
  <c r="BE586"/>
  <c r="T586"/>
  <c r="T585"/>
  <c r="R586"/>
  <c r="R585"/>
  <c r="P586"/>
  <c r="P585"/>
  <c r="BI584"/>
  <c r="BH584"/>
  <c r="BG584"/>
  <c r="BE584"/>
  <c r="T584"/>
  <c r="R584"/>
  <c r="P584"/>
  <c r="BI583"/>
  <c r="BH583"/>
  <c r="BG583"/>
  <c r="BE583"/>
  <c r="T583"/>
  <c r="R583"/>
  <c r="P583"/>
  <c r="BI581"/>
  <c r="BH581"/>
  <c r="BG581"/>
  <c r="BE581"/>
  <c r="T581"/>
  <c r="R581"/>
  <c r="P581"/>
  <c r="BI578"/>
  <c r="BH578"/>
  <c r="BG578"/>
  <c r="BE578"/>
  <c r="T578"/>
  <c r="R578"/>
  <c r="P578"/>
  <c r="BI575"/>
  <c r="BH575"/>
  <c r="BG575"/>
  <c r="BE575"/>
  <c r="T575"/>
  <c r="R575"/>
  <c r="P575"/>
  <c r="BI574"/>
  <c r="BH574"/>
  <c r="BG574"/>
  <c r="BE574"/>
  <c r="T574"/>
  <c r="R574"/>
  <c r="P574"/>
  <c r="BI572"/>
  <c r="BH572"/>
  <c r="BG572"/>
  <c r="BE572"/>
  <c r="T572"/>
  <c r="R572"/>
  <c r="P572"/>
  <c r="BI570"/>
  <c r="BH570"/>
  <c r="BG570"/>
  <c r="BE570"/>
  <c r="T570"/>
  <c r="R570"/>
  <c r="P570"/>
  <c r="BI568"/>
  <c r="BH568"/>
  <c r="BG568"/>
  <c r="BE568"/>
  <c r="T568"/>
  <c r="R568"/>
  <c r="P568"/>
  <c r="BI566"/>
  <c r="BH566"/>
  <c r="BG566"/>
  <c r="BE566"/>
  <c r="T566"/>
  <c r="R566"/>
  <c r="P566"/>
  <c r="BI562"/>
  <c r="BH562"/>
  <c r="BG562"/>
  <c r="BE562"/>
  <c r="T562"/>
  <c r="R562"/>
  <c r="P562"/>
  <c r="BI554"/>
  <c r="BH554"/>
  <c r="BG554"/>
  <c r="BE554"/>
  <c r="T554"/>
  <c r="R554"/>
  <c r="P554"/>
  <c r="BI552"/>
  <c r="BH552"/>
  <c r="BG552"/>
  <c r="BE552"/>
  <c r="T552"/>
  <c r="R552"/>
  <c r="P552"/>
  <c r="BI551"/>
  <c r="BH551"/>
  <c r="BG551"/>
  <c r="BE551"/>
  <c r="T551"/>
  <c r="R551"/>
  <c r="P551"/>
  <c r="BI547"/>
  <c r="BH547"/>
  <c r="BG547"/>
  <c r="BE547"/>
  <c r="T547"/>
  <c r="R547"/>
  <c r="P547"/>
  <c r="BI543"/>
  <c r="BH543"/>
  <c r="BG543"/>
  <c r="BE543"/>
  <c r="T543"/>
  <c r="R543"/>
  <c r="P543"/>
  <c r="BI540"/>
  <c r="BH540"/>
  <c r="BG540"/>
  <c r="BE540"/>
  <c r="T540"/>
  <c r="R540"/>
  <c r="P540"/>
  <c r="BI539"/>
  <c r="BH539"/>
  <c r="BG539"/>
  <c r="BE539"/>
  <c r="T539"/>
  <c r="R539"/>
  <c r="P539"/>
  <c r="BI536"/>
  <c r="BH536"/>
  <c r="BG536"/>
  <c r="BE536"/>
  <c r="T536"/>
  <c r="R536"/>
  <c r="P536"/>
  <c r="BI533"/>
  <c r="BH533"/>
  <c r="BG533"/>
  <c r="BE533"/>
  <c r="T533"/>
  <c r="R533"/>
  <c r="P533"/>
  <c r="BI530"/>
  <c r="BH530"/>
  <c r="BG530"/>
  <c r="BE530"/>
  <c r="T530"/>
  <c r="R530"/>
  <c r="P530"/>
  <c r="BI528"/>
  <c r="BH528"/>
  <c r="BG528"/>
  <c r="BE528"/>
  <c r="T528"/>
  <c r="R528"/>
  <c r="P528"/>
  <c r="BI526"/>
  <c r="BH526"/>
  <c r="BG526"/>
  <c r="BE526"/>
  <c r="T526"/>
  <c r="R526"/>
  <c r="P526"/>
  <c r="BI524"/>
  <c r="BH524"/>
  <c r="BG524"/>
  <c r="BE524"/>
  <c r="T524"/>
  <c r="R524"/>
  <c r="P524"/>
  <c r="BI522"/>
  <c r="BH522"/>
  <c r="BG522"/>
  <c r="BE522"/>
  <c r="T522"/>
  <c r="R522"/>
  <c r="P522"/>
  <c r="BI518"/>
  <c r="BH518"/>
  <c r="BG518"/>
  <c r="BE518"/>
  <c r="T518"/>
  <c r="R518"/>
  <c r="P518"/>
  <c r="BI515"/>
  <c r="BH515"/>
  <c r="BG515"/>
  <c r="BE515"/>
  <c r="T515"/>
  <c r="R515"/>
  <c r="P515"/>
  <c r="BI512"/>
  <c r="BH512"/>
  <c r="BG512"/>
  <c r="BE512"/>
  <c r="T512"/>
  <c r="R512"/>
  <c r="P512"/>
  <c r="BI510"/>
  <c r="BH510"/>
  <c r="BG510"/>
  <c r="BE510"/>
  <c r="T510"/>
  <c r="R510"/>
  <c r="P510"/>
  <c r="BI509"/>
  <c r="BH509"/>
  <c r="BG509"/>
  <c r="BE509"/>
  <c r="T509"/>
  <c r="R509"/>
  <c r="P509"/>
  <c r="BI507"/>
  <c r="BH507"/>
  <c r="BG507"/>
  <c r="BE507"/>
  <c r="T507"/>
  <c r="R507"/>
  <c r="P507"/>
  <c r="BI503"/>
  <c r="BH503"/>
  <c r="BG503"/>
  <c r="BE503"/>
  <c r="T503"/>
  <c r="R503"/>
  <c r="P503"/>
  <c r="BI501"/>
  <c r="BH501"/>
  <c r="BG501"/>
  <c r="BE501"/>
  <c r="T501"/>
  <c r="R501"/>
  <c r="P501"/>
  <c r="BI498"/>
  <c r="BH498"/>
  <c r="BG498"/>
  <c r="BE498"/>
  <c r="T498"/>
  <c r="R498"/>
  <c r="P498"/>
  <c r="BI496"/>
  <c r="BH496"/>
  <c r="BG496"/>
  <c r="BE496"/>
  <c r="T496"/>
  <c r="R496"/>
  <c r="P496"/>
  <c r="BI493"/>
  <c r="BH493"/>
  <c r="BG493"/>
  <c r="BE493"/>
  <c r="T493"/>
  <c r="R493"/>
  <c r="P493"/>
  <c r="BI491"/>
  <c r="BH491"/>
  <c r="BG491"/>
  <c r="BE491"/>
  <c r="T491"/>
  <c r="R491"/>
  <c r="P491"/>
  <c r="BI490"/>
  <c r="BH490"/>
  <c r="BG490"/>
  <c r="BE490"/>
  <c r="T490"/>
  <c r="R490"/>
  <c r="P490"/>
  <c r="BI488"/>
  <c r="BH488"/>
  <c r="BG488"/>
  <c r="BE488"/>
  <c r="T488"/>
  <c r="R488"/>
  <c r="P488"/>
  <c r="BI481"/>
  <c r="BH481"/>
  <c r="BG481"/>
  <c r="BE481"/>
  <c r="T481"/>
  <c r="R481"/>
  <c r="P481"/>
  <c r="BI478"/>
  <c r="BH478"/>
  <c r="BG478"/>
  <c r="BE478"/>
  <c r="T478"/>
  <c r="R478"/>
  <c r="P478"/>
  <c r="BI473"/>
  <c r="BH473"/>
  <c r="BG473"/>
  <c r="BE473"/>
  <c r="T473"/>
  <c r="R473"/>
  <c r="P473"/>
  <c r="BI470"/>
  <c r="BH470"/>
  <c r="BG470"/>
  <c r="BE470"/>
  <c r="T470"/>
  <c r="R470"/>
  <c r="P470"/>
  <c r="BI469"/>
  <c r="BH469"/>
  <c r="BG469"/>
  <c r="BE469"/>
  <c r="T469"/>
  <c r="R469"/>
  <c r="P469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59"/>
  <c r="BH459"/>
  <c r="BG459"/>
  <c r="BE459"/>
  <c r="T459"/>
  <c r="R459"/>
  <c r="P459"/>
  <c r="BI458"/>
  <c r="BH458"/>
  <c r="BG458"/>
  <c r="BE458"/>
  <c r="T458"/>
  <c r="R458"/>
  <c r="P458"/>
  <c r="BI455"/>
  <c r="BH455"/>
  <c r="BG455"/>
  <c r="BE455"/>
  <c r="T455"/>
  <c r="R455"/>
  <c r="P455"/>
  <c r="BI451"/>
  <c r="BH451"/>
  <c r="BG451"/>
  <c r="BE451"/>
  <c r="T451"/>
  <c r="R451"/>
  <c r="P451"/>
  <c r="BI446"/>
  <c r="BH446"/>
  <c r="BG446"/>
  <c r="BE446"/>
  <c r="T446"/>
  <c r="R446"/>
  <c r="P446"/>
  <c r="BI442"/>
  <c r="BH442"/>
  <c r="BG442"/>
  <c r="BE442"/>
  <c r="T442"/>
  <c r="R442"/>
  <c r="P442"/>
  <c r="BI438"/>
  <c r="BH438"/>
  <c r="BG438"/>
  <c r="BE438"/>
  <c r="T438"/>
  <c r="R438"/>
  <c r="P438"/>
  <c r="BI434"/>
  <c r="BH434"/>
  <c r="BG434"/>
  <c r="BE434"/>
  <c r="T434"/>
  <c r="R434"/>
  <c r="P434"/>
  <c r="BI432"/>
  <c r="BH432"/>
  <c r="BG432"/>
  <c r="BE432"/>
  <c r="T432"/>
  <c r="R432"/>
  <c r="P432"/>
  <c r="BI430"/>
  <c r="BH430"/>
  <c r="BG430"/>
  <c r="BE430"/>
  <c r="T430"/>
  <c r="R430"/>
  <c r="P430"/>
  <c r="BI428"/>
  <c r="BH428"/>
  <c r="BG428"/>
  <c r="BE428"/>
  <c r="T428"/>
  <c r="R428"/>
  <c r="P428"/>
  <c r="BI426"/>
  <c r="BH426"/>
  <c r="BG426"/>
  <c r="BE426"/>
  <c r="T426"/>
  <c r="R426"/>
  <c r="P426"/>
  <c r="BI425"/>
  <c r="BH425"/>
  <c r="BG425"/>
  <c r="BE425"/>
  <c r="T425"/>
  <c r="R425"/>
  <c r="P425"/>
  <c r="BI419"/>
  <c r="BH419"/>
  <c r="BG419"/>
  <c r="BE419"/>
  <c r="T419"/>
  <c r="R419"/>
  <c r="P419"/>
  <c r="BI415"/>
  <c r="BH415"/>
  <c r="BG415"/>
  <c r="BE415"/>
  <c r="T415"/>
  <c r="R415"/>
  <c r="P415"/>
  <c r="BI413"/>
  <c r="BH413"/>
  <c r="BG413"/>
  <c r="BE413"/>
  <c r="T413"/>
  <c r="R413"/>
  <c r="P413"/>
  <c r="BI410"/>
  <c r="BH410"/>
  <c r="BG410"/>
  <c r="BE410"/>
  <c r="T410"/>
  <c r="R410"/>
  <c r="P410"/>
  <c r="BI407"/>
  <c r="BH407"/>
  <c r="BG407"/>
  <c r="BE407"/>
  <c r="T407"/>
  <c r="R407"/>
  <c r="P407"/>
  <c r="BI403"/>
  <c r="BH403"/>
  <c r="BG403"/>
  <c r="BE403"/>
  <c r="T403"/>
  <c r="R403"/>
  <c r="P403"/>
  <c r="BI400"/>
  <c r="BH400"/>
  <c r="BG400"/>
  <c r="BE400"/>
  <c r="T400"/>
  <c r="R400"/>
  <c r="P400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88"/>
  <c r="BH388"/>
  <c r="BG388"/>
  <c r="BE388"/>
  <c r="T388"/>
  <c r="R388"/>
  <c r="P388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6"/>
  <c r="BH376"/>
  <c r="BG376"/>
  <c r="BE376"/>
  <c r="T376"/>
  <c r="R376"/>
  <c r="P376"/>
  <c r="BI375"/>
  <c r="BH375"/>
  <c r="BG375"/>
  <c r="BE375"/>
  <c r="T375"/>
  <c r="R375"/>
  <c r="P375"/>
  <c r="BI372"/>
  <c r="BH372"/>
  <c r="BG372"/>
  <c r="BE372"/>
  <c r="T372"/>
  <c r="R372"/>
  <c r="P372"/>
  <c r="BI369"/>
  <c r="BH369"/>
  <c r="BG369"/>
  <c r="BE369"/>
  <c r="T369"/>
  <c r="R369"/>
  <c r="P369"/>
  <c r="BI365"/>
  <c r="BH365"/>
  <c r="BG365"/>
  <c r="BE365"/>
  <c r="T365"/>
  <c r="R365"/>
  <c r="P365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46"/>
  <c r="BH346"/>
  <c r="BG346"/>
  <c r="BE346"/>
  <c r="T346"/>
  <c r="R346"/>
  <c r="P346"/>
  <c r="BI342"/>
  <c r="BH342"/>
  <c r="BG342"/>
  <c r="BE342"/>
  <c r="T342"/>
  <c r="R342"/>
  <c r="P342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20"/>
  <c r="BH320"/>
  <c r="BG320"/>
  <c r="BE320"/>
  <c r="T320"/>
  <c r="R320"/>
  <c r="P320"/>
  <c r="BI316"/>
  <c r="BH316"/>
  <c r="BG316"/>
  <c r="BE316"/>
  <c r="T316"/>
  <c r="R316"/>
  <c r="P316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2"/>
  <c r="BH302"/>
  <c r="BG302"/>
  <c r="BE302"/>
  <c r="T302"/>
  <c r="R302"/>
  <c r="P302"/>
  <c r="BI298"/>
  <c r="BH298"/>
  <c r="BG298"/>
  <c r="BE298"/>
  <c r="T298"/>
  <c r="R298"/>
  <c r="P298"/>
  <c r="BI295"/>
  <c r="BH295"/>
  <c r="BG295"/>
  <c r="BE295"/>
  <c r="T295"/>
  <c r="R295"/>
  <c r="P295"/>
  <c r="BI288"/>
  <c r="BH288"/>
  <c r="BG288"/>
  <c r="BE288"/>
  <c r="T288"/>
  <c r="R288"/>
  <c r="P288"/>
  <c r="BI286"/>
  <c r="BH286"/>
  <c r="BG286"/>
  <c r="BE286"/>
  <c r="T286"/>
  <c r="R286"/>
  <c r="P286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60"/>
  <c r="BH260"/>
  <c r="BG260"/>
  <c r="BE260"/>
  <c r="T260"/>
  <c r="R260"/>
  <c r="P260"/>
  <c r="BI255"/>
  <c r="BH255"/>
  <c r="BG255"/>
  <c r="BE255"/>
  <c r="T255"/>
  <c r="R255"/>
  <c r="P255"/>
  <c r="BI248"/>
  <c r="BH248"/>
  <c r="BG248"/>
  <c r="BE248"/>
  <c r="T248"/>
  <c r="R248"/>
  <c r="P248"/>
  <c r="BI242"/>
  <c r="BH242"/>
  <c r="BG242"/>
  <c r="BE242"/>
  <c r="T242"/>
  <c r="R242"/>
  <c r="P242"/>
  <c r="BI240"/>
  <c r="BH240"/>
  <c r="BG240"/>
  <c r="BE240"/>
  <c r="T240"/>
  <c r="R240"/>
  <c r="P240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5"/>
  <c r="BH225"/>
  <c r="BG225"/>
  <c r="BE225"/>
  <c r="T225"/>
  <c r="R225"/>
  <c r="P225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09"/>
  <c r="BH209"/>
  <c r="BG209"/>
  <c r="BE209"/>
  <c r="T209"/>
  <c r="R209"/>
  <c r="P209"/>
  <c r="BI198"/>
  <c r="BH198"/>
  <c r="BG198"/>
  <c r="BE198"/>
  <c r="T198"/>
  <c r="R198"/>
  <c r="P198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3"/>
  <c r="BH173"/>
  <c r="BG173"/>
  <c r="BE173"/>
  <c r="T173"/>
  <c r="R173"/>
  <c r="P173"/>
  <c r="BI169"/>
  <c r="BH169"/>
  <c r="BG169"/>
  <c r="BE169"/>
  <c r="T169"/>
  <c r="R169"/>
  <c r="P169"/>
  <c r="BI165"/>
  <c r="BH165"/>
  <c r="BG165"/>
  <c r="BE165"/>
  <c r="T165"/>
  <c r="R165"/>
  <c r="P165"/>
  <c r="BI160"/>
  <c r="BH160"/>
  <c r="BG160"/>
  <c r="BE160"/>
  <c r="T160"/>
  <c r="R160"/>
  <c r="P160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3"/>
  <c r="BH143"/>
  <c r="BG143"/>
  <c r="BE143"/>
  <c r="T143"/>
  <c r="R143"/>
  <c r="P143"/>
  <c r="J136"/>
  <c r="F136"/>
  <c r="F134"/>
  <c r="E132"/>
  <c r="J91"/>
  <c r="F91"/>
  <c r="F89"/>
  <c r="E87"/>
  <c r="J24"/>
  <c r="E24"/>
  <c r="J137"/>
  <c r="J23"/>
  <c r="J18"/>
  <c r="E18"/>
  <c r="F137"/>
  <c r="J17"/>
  <c r="J12"/>
  <c r="J134"/>
  <c r="E7"/>
  <c r="E130"/>
  <c i="1" r="L90"/>
  <c r="AM90"/>
  <c r="AM89"/>
  <c r="L89"/>
  <c r="AM87"/>
  <c r="L87"/>
  <c r="L85"/>
  <c r="L84"/>
  <c i="5" r="BK141"/>
  <c r="J132"/>
  <c r="J124"/>
  <c i="4" r="J129"/>
  <c i="3" r="BK184"/>
  <c r="J182"/>
  <c r="BK181"/>
  <c r="BK146"/>
  <c r="J145"/>
  <c r="BK143"/>
  <c r="J142"/>
  <c r="J141"/>
  <c r="J136"/>
  <c i="2" r="J574"/>
  <c r="BK566"/>
  <c r="J551"/>
  <c r="BK507"/>
  <c r="J498"/>
  <c r="BK490"/>
  <c r="BK463"/>
  <c r="BK462"/>
  <c r="BK455"/>
  <c r="J438"/>
  <c r="J419"/>
  <c r="J413"/>
  <c r="BK346"/>
  <c r="BK342"/>
  <c r="BK333"/>
  <c r="BK320"/>
  <c r="BK255"/>
  <c r="BK242"/>
  <c r="J231"/>
  <c r="J188"/>
  <c r="J180"/>
  <c r="BK165"/>
  <c r="J149"/>
  <c i="5" r="BK140"/>
  <c r="J139"/>
  <c r="J138"/>
  <c r="J135"/>
  <c i="4" r="BK125"/>
  <c i="3" r="BK170"/>
  <c r="J169"/>
  <c r="BK167"/>
  <c r="J158"/>
  <c r="BK155"/>
  <c r="J148"/>
  <c r="BK145"/>
  <c r="J144"/>
  <c r="BK130"/>
  <c r="J125"/>
  <c i="2" r="BK570"/>
  <c r="BK552"/>
  <c r="BK543"/>
  <c r="BK522"/>
  <c r="BK498"/>
  <c r="J470"/>
  <c r="J403"/>
  <c r="BK392"/>
  <c r="J388"/>
  <c r="BK385"/>
  <c r="J381"/>
  <c r="J360"/>
  <c r="J352"/>
  <c r="J308"/>
  <c r="BK306"/>
  <c r="BK248"/>
  <c r="J242"/>
  <c r="BK240"/>
  <c r="J233"/>
  <c r="J147"/>
  <c i="5" r="J141"/>
  <c r="J134"/>
  <c r="BK132"/>
  <c r="BK131"/>
  <c r="J121"/>
  <c r="J119"/>
  <c i="4" r="J138"/>
  <c i="3" r="J181"/>
  <c r="BK173"/>
  <c r="J161"/>
  <c r="J153"/>
  <c r="J151"/>
  <c r="BK150"/>
  <c r="J149"/>
  <c r="BK148"/>
  <c r="J137"/>
  <c r="J134"/>
  <c r="J133"/>
  <c r="BK132"/>
  <c r="BK129"/>
  <c i="2" r="J581"/>
  <c r="BK572"/>
  <c r="BK524"/>
  <c r="BK488"/>
  <c r="BK415"/>
  <c r="BK410"/>
  <c r="BK393"/>
  <c r="J392"/>
  <c r="J369"/>
  <c r="BK335"/>
  <c r="J274"/>
  <c r="J216"/>
  <c r="BK214"/>
  <c r="BK198"/>
  <c r="J165"/>
  <c r="BK156"/>
  <c r="J153"/>
  <c i="1" r="AS94"/>
  <c i="5" r="J137"/>
  <c r="J131"/>
  <c r="BK130"/>
  <c i="4" r="J145"/>
  <c r="J143"/>
  <c r="BK132"/>
  <c r="BK130"/>
  <c i="3" r="J180"/>
  <c r="BK178"/>
  <c r="J173"/>
  <c r="BK172"/>
  <c r="J171"/>
  <c r="J167"/>
  <c r="BK161"/>
  <c r="BK160"/>
  <c r="BK159"/>
  <c r="BK158"/>
  <c r="BK157"/>
  <c r="BK156"/>
  <c r="J154"/>
  <c r="J150"/>
  <c r="J143"/>
  <c r="BK141"/>
  <c r="BK140"/>
  <c r="BK135"/>
  <c r="BK134"/>
  <c r="BK133"/>
  <c r="BK128"/>
  <c i="2" r="J648"/>
  <c r="J644"/>
  <c r="BK643"/>
  <c r="BK633"/>
  <c r="J589"/>
  <c r="J586"/>
  <c r="J583"/>
  <c r="J575"/>
  <c r="J570"/>
  <c r="BK533"/>
  <c r="J522"/>
  <c r="J518"/>
  <c r="BK515"/>
  <c r="BK509"/>
  <c r="J491"/>
  <c r="BK413"/>
  <c r="J407"/>
  <c r="BK396"/>
  <c r="J393"/>
  <c r="J384"/>
  <c r="J375"/>
  <c r="J337"/>
  <c r="BK336"/>
  <c r="BK334"/>
  <c r="BK316"/>
  <c r="J225"/>
  <c r="BK218"/>
  <c r="J209"/>
  <c r="BK190"/>
  <c r="J175"/>
  <c r="J156"/>
  <c r="BK150"/>
  <c i="5" r="J133"/>
  <c r="BK122"/>
  <c i="4" r="BK145"/>
  <c r="J142"/>
  <c r="BK138"/>
  <c i="3" r="BK179"/>
  <c r="J164"/>
  <c r="J163"/>
  <c r="BK162"/>
  <c r="J147"/>
  <c r="J146"/>
  <c r="BK138"/>
  <c r="BK137"/>
  <c i="2" r="BK574"/>
  <c r="J547"/>
  <c r="J503"/>
  <c r="J400"/>
  <c r="BK399"/>
  <c r="J397"/>
  <c r="BK383"/>
  <c r="BK369"/>
  <c r="J316"/>
  <c r="BK313"/>
  <c r="BK302"/>
  <c r="J298"/>
  <c r="J271"/>
  <c r="J230"/>
  <c r="J214"/>
  <c r="BK192"/>
  <c r="BK180"/>
  <c r="J173"/>
  <c r="BK157"/>
  <c i="5" r="BK138"/>
  <c r="BK129"/>
  <c r="BK124"/>
  <c i="4" r="BK144"/>
  <c r="J141"/>
  <c r="BK137"/>
  <c r="J135"/>
  <c r="J131"/>
  <c i="3" r="J179"/>
  <c r="J174"/>
  <c r="BK171"/>
  <c r="BK165"/>
  <c r="BK163"/>
  <c r="J157"/>
  <c r="J156"/>
  <c r="BK154"/>
  <c r="BK153"/>
  <c r="J152"/>
  <c r="BK151"/>
  <c r="BK144"/>
  <c r="J140"/>
  <c r="J139"/>
  <c r="BK127"/>
  <c i="2" r="BK660"/>
  <c r="J649"/>
  <c r="BK648"/>
  <c r="BK647"/>
  <c r="J643"/>
  <c r="J639"/>
  <c r="J633"/>
  <c r="BK629"/>
  <c r="BK623"/>
  <c r="BK593"/>
  <c r="BK589"/>
  <c r="BK586"/>
  <c r="BK584"/>
  <c r="BK581"/>
  <c r="J536"/>
  <c r="BK496"/>
  <c r="J493"/>
  <c r="J490"/>
  <c r="BK478"/>
  <c r="BK469"/>
  <c r="J467"/>
  <c r="BK458"/>
  <c r="J458"/>
  <c r="BK434"/>
  <c r="J425"/>
  <c r="J396"/>
  <c r="BK395"/>
  <c r="J383"/>
  <c r="BK381"/>
  <c r="J365"/>
  <c r="J362"/>
  <c r="J358"/>
  <c r="BK354"/>
  <c r="J311"/>
  <c r="J302"/>
  <c r="BK273"/>
  <c r="BK271"/>
  <c r="BK260"/>
  <c r="BK178"/>
  <c r="J157"/>
  <c r="BK149"/>
  <c i="5" r="J140"/>
  <c r="J136"/>
  <c r="BK134"/>
  <c i="4" r="J144"/>
  <c r="BK141"/>
  <c r="J139"/>
  <c r="BK128"/>
  <c i="3" r="J184"/>
  <c r="J160"/>
  <c r="J159"/>
  <c r="BK152"/>
  <c r="BK136"/>
  <c r="J132"/>
  <c r="J126"/>
  <c i="2" r="J665"/>
  <c r="J662"/>
  <c r="J658"/>
  <c r="BK655"/>
  <c r="BK649"/>
  <c r="BK639"/>
  <c r="J629"/>
  <c r="J626"/>
  <c r="J606"/>
  <c r="BK603"/>
  <c r="J584"/>
  <c r="BK562"/>
  <c r="BK551"/>
  <c r="BK547"/>
  <c r="J539"/>
  <c r="BK536"/>
  <c r="J526"/>
  <c r="J524"/>
  <c r="BK518"/>
  <c r="BK491"/>
  <c r="J481"/>
  <c r="J469"/>
  <c r="J455"/>
  <c r="BK442"/>
  <c r="BK432"/>
  <c r="BK430"/>
  <c r="J428"/>
  <c r="BK384"/>
  <c r="BK376"/>
  <c r="BK375"/>
  <c r="BK360"/>
  <c r="J334"/>
  <c r="J333"/>
  <c r="J310"/>
  <c r="J260"/>
  <c r="J248"/>
  <c r="J190"/>
  <c r="BK188"/>
  <c r="BK175"/>
  <c i="5" r="BK143"/>
  <c r="BK142"/>
  <c r="BK135"/>
  <c r="BK133"/>
  <c r="J129"/>
  <c r="BK126"/>
  <c r="BK121"/>
  <c r="BK119"/>
  <c i="4" r="J137"/>
  <c r="BK135"/>
  <c r="BK133"/>
  <c r="J132"/>
  <c i="3" r="J175"/>
  <c r="BK174"/>
  <c r="BK164"/>
  <c r="J131"/>
  <c i="2" r="J660"/>
  <c r="BK658"/>
  <c r="J647"/>
  <c r="J623"/>
  <c r="BK606"/>
  <c r="J593"/>
  <c r="BK583"/>
  <c r="J578"/>
  <c r="J543"/>
  <c r="BK528"/>
  <c r="BK501"/>
  <c r="J473"/>
  <c r="BK470"/>
  <c r="J451"/>
  <c r="BK438"/>
  <c r="J432"/>
  <c r="J426"/>
  <c r="BK419"/>
  <c r="BK407"/>
  <c r="BK397"/>
  <c r="J353"/>
  <c r="J336"/>
  <c r="J313"/>
  <c r="BK310"/>
  <c r="J286"/>
  <c r="BK274"/>
  <c r="BK230"/>
  <c r="BK147"/>
  <c i="5" r="J143"/>
  <c i="4" r="BK143"/>
  <c r="BK142"/>
  <c r="BK139"/>
  <c r="J136"/>
  <c i="3" r="BK182"/>
  <c r="J165"/>
  <c r="J127"/>
  <c i="2" r="BK578"/>
  <c r="J562"/>
  <c r="J554"/>
  <c r="J530"/>
  <c r="BK526"/>
  <c r="J515"/>
  <c r="BK512"/>
  <c r="J510"/>
  <c r="J509"/>
  <c r="BK451"/>
  <c r="BK446"/>
  <c r="J442"/>
  <c r="BK426"/>
  <c r="J415"/>
  <c r="BK400"/>
  <c r="BK388"/>
  <c r="J376"/>
  <c r="BK311"/>
  <c r="J273"/>
  <c r="BK233"/>
  <c r="BK231"/>
  <c r="BK225"/>
  <c r="J218"/>
  <c r="BK209"/>
  <c r="J192"/>
  <c r="BK173"/>
  <c r="J169"/>
  <c r="BK155"/>
  <c r="J143"/>
  <c i="5" r="BK136"/>
  <c r="J130"/>
  <c i="4" r="BK129"/>
  <c r="J128"/>
  <c i="3" r="J178"/>
  <c r="J170"/>
  <c r="BK149"/>
  <c r="J129"/>
  <c r="BK125"/>
  <c i="2" r="BK575"/>
  <c r="J568"/>
  <c r="BK554"/>
  <c r="J552"/>
  <c r="J540"/>
  <c r="BK530"/>
  <c r="J512"/>
  <c r="J501"/>
  <c r="J478"/>
  <c r="BK473"/>
  <c r="BK467"/>
  <c r="BK464"/>
  <c r="J464"/>
  <c r="J463"/>
  <c r="J462"/>
  <c r="BK459"/>
  <c r="J434"/>
  <c r="BK428"/>
  <c r="BK425"/>
  <c r="J399"/>
  <c r="J379"/>
  <c r="J372"/>
  <c r="BK365"/>
  <c r="BK362"/>
  <c r="BK358"/>
  <c r="BK353"/>
  <c r="BK352"/>
  <c r="J335"/>
  <c r="J306"/>
  <c r="BK298"/>
  <c r="BK295"/>
  <c r="BK185"/>
  <c r="J155"/>
  <c r="BK143"/>
  <c i="5" r="J142"/>
  <c r="BK139"/>
  <c r="BK137"/>
  <c r="J127"/>
  <c i="4" r="J133"/>
  <c r="J125"/>
  <c i="3" r="J177"/>
  <c r="J172"/>
  <c r="J162"/>
  <c r="BK147"/>
  <c r="BK142"/>
  <c r="BK139"/>
  <c r="J135"/>
  <c r="J130"/>
  <c r="BK126"/>
  <c i="2" r="BK665"/>
  <c r="BK662"/>
  <c r="J655"/>
  <c r="BK644"/>
  <c r="BK626"/>
  <c r="J603"/>
  <c r="BK568"/>
  <c r="J566"/>
  <c r="J528"/>
  <c r="BK503"/>
  <c r="J496"/>
  <c r="J488"/>
  <c r="BK481"/>
  <c r="BK465"/>
  <c r="J459"/>
  <c r="BK403"/>
  <c r="J395"/>
  <c r="BK387"/>
  <c r="J385"/>
  <c r="BK379"/>
  <c r="BK372"/>
  <c r="J354"/>
  <c r="J346"/>
  <c r="J342"/>
  <c r="BK337"/>
  <c r="BK288"/>
  <c r="J240"/>
  <c r="J198"/>
  <c r="J185"/>
  <c r="BK169"/>
  <c r="BK160"/>
  <c r="BK153"/>
  <c i="5" r="BK127"/>
  <c r="J126"/>
  <c r="J122"/>
  <c i="4" r="BK136"/>
  <c r="BK131"/>
  <c r="J130"/>
  <c i="3" r="BK180"/>
  <c r="BK177"/>
  <c r="BK175"/>
  <c r="BK169"/>
  <c r="J155"/>
  <c r="J138"/>
  <c r="BK131"/>
  <c r="J128"/>
  <c i="2" r="J572"/>
  <c r="BK540"/>
  <c r="BK539"/>
  <c r="J533"/>
  <c r="BK510"/>
  <c r="J507"/>
  <c r="BK493"/>
  <c r="J465"/>
  <c r="J446"/>
  <c r="J430"/>
  <c r="J410"/>
  <c r="J387"/>
  <c r="J320"/>
  <c r="BK308"/>
  <c r="J295"/>
  <c r="J288"/>
  <c r="BK286"/>
  <c r="J255"/>
  <c r="BK216"/>
  <c r="J178"/>
  <c r="J160"/>
  <c r="J150"/>
  <c l="1" r="R197"/>
  <c r="BK239"/>
  <c r="J239"/>
  <c r="J101"/>
  <c r="T472"/>
  <c r="T553"/>
  <c r="P622"/>
  <c r="BK654"/>
  <c r="J654"/>
  <c r="J118"/>
  <c i="3" r="R168"/>
  <c i="2" r="R159"/>
  <c r="T378"/>
  <c r="R468"/>
  <c r="R511"/>
  <c r="T592"/>
  <c r="P642"/>
  <c r="P659"/>
  <c i="3" r="R176"/>
  <c i="4" r="P127"/>
  <c i="2" r="T197"/>
  <c r="T239"/>
  <c r="BK461"/>
  <c r="J461"/>
  <c r="J104"/>
  <c r="BK492"/>
  <c r="J492"/>
  <c r="J108"/>
  <c r="R521"/>
  <c r="P632"/>
  <c i="4" r="P140"/>
  <c i="2" r="T142"/>
  <c r="P294"/>
  <c r="BK472"/>
  <c r="P511"/>
  <c r="R592"/>
  <c r="R642"/>
  <c i="3" r="BK124"/>
  <c r="J124"/>
  <c r="J98"/>
  <c i="4" r="R134"/>
  <c i="2" r="BK142"/>
  <c r="J142"/>
  <c r="J98"/>
  <c r="T294"/>
  <c r="P472"/>
  <c r="R553"/>
  <c r="BK632"/>
  <c r="J632"/>
  <c r="J116"/>
  <c r="R659"/>
  <c i="3" r="T124"/>
  <c i="4" r="BK127"/>
  <c r="R140"/>
  <c i="2" r="R142"/>
  <c r="BK294"/>
  <c r="J294"/>
  <c r="J102"/>
  <c r="P461"/>
  <c r="T468"/>
  <c r="T511"/>
  <c r="BK592"/>
  <c r="J592"/>
  <c r="J114"/>
  <c r="T632"/>
  <c r="T654"/>
  <c i="3" r="R124"/>
  <c r="R123"/>
  <c r="R122"/>
  <c r="P176"/>
  <c i="4" r="T140"/>
  <c i="2" r="BK197"/>
  <c r="J197"/>
  <c r="J100"/>
  <c r="P239"/>
  <c r="T461"/>
  <c r="P492"/>
  <c r="P521"/>
  <c r="T642"/>
  <c i="3" r="T168"/>
  <c i="4" r="P134"/>
  <c i="5" r="BK118"/>
  <c r="BK117"/>
  <c r="J117"/>
  <c i="2" r="P197"/>
  <c r="R239"/>
  <c r="R461"/>
  <c r="R492"/>
  <c r="P553"/>
  <c r="R632"/>
  <c r="BK659"/>
  <c r="J659"/>
  <c r="J119"/>
  <c i="3" r="BK168"/>
  <c r="J168"/>
  <c r="J100"/>
  <c i="4" r="BK134"/>
  <c r="J134"/>
  <c r="J101"/>
  <c i="5" r="R118"/>
  <c r="R117"/>
  <c i="2" r="P142"/>
  <c r="R294"/>
  <c r="R472"/>
  <c r="R471"/>
  <c r="T521"/>
  <c r="R622"/>
  <c r="R654"/>
  <c i="3" r="P124"/>
  <c i="4" r="BK140"/>
  <c r="J140"/>
  <c r="J102"/>
  <c i="2" r="T159"/>
  <c r="R378"/>
  <c r="BK511"/>
  <c r="J511"/>
  <c r="J109"/>
  <c r="P592"/>
  <c r="BK642"/>
  <c r="J642"/>
  <c r="J117"/>
  <c i="3" r="P168"/>
  <c i="4" r="T134"/>
  <c i="5" r="T118"/>
  <c r="T117"/>
  <c i="2" r="BK159"/>
  <c r="J159"/>
  <c r="J99"/>
  <c r="P378"/>
  <c r="P468"/>
  <c r="BK521"/>
  <c r="J521"/>
  <c r="J110"/>
  <c r="BK622"/>
  <c r="J622"/>
  <c r="J115"/>
  <c r="T659"/>
  <c i="3" r="BK176"/>
  <c r="J176"/>
  <c r="J101"/>
  <c i="4" r="T127"/>
  <c r="T126"/>
  <c r="T122"/>
  <c i="2" r="P159"/>
  <c r="BK378"/>
  <c r="J378"/>
  <c r="J103"/>
  <c r="BK468"/>
  <c r="J468"/>
  <c r="J105"/>
  <c r="T492"/>
  <c r="BK553"/>
  <c r="J553"/>
  <c r="J111"/>
  <c r="T622"/>
  <c r="P654"/>
  <c i="3" r="T176"/>
  <c i="4" r="R127"/>
  <c r="R126"/>
  <c r="R122"/>
  <c i="5" r="P118"/>
  <c r="P117"/>
  <c i="1" r="AU98"/>
  <c i="2" r="BF169"/>
  <c r="BF180"/>
  <c r="BF240"/>
  <c r="BF376"/>
  <c r="BF379"/>
  <c r="BF393"/>
  <c r="BF396"/>
  <c r="BF413"/>
  <c r="BF425"/>
  <c r="BF490"/>
  <c r="BF524"/>
  <c r="BK588"/>
  <c r="J588"/>
  <c r="J113"/>
  <c i="3" r="E85"/>
  <c r="F92"/>
  <c r="BF125"/>
  <c r="BF156"/>
  <c r="BF170"/>
  <c i="4" r="J116"/>
  <c r="BF125"/>
  <c i="5" r="BF129"/>
  <c i="2" r="J89"/>
  <c r="BF157"/>
  <c r="BF188"/>
  <c r="BF192"/>
  <c r="BF198"/>
  <c r="BF230"/>
  <c r="BF260"/>
  <c r="BF334"/>
  <c r="BF372"/>
  <c r="BF381"/>
  <c r="BF399"/>
  <c r="BF415"/>
  <c r="BF469"/>
  <c r="BF510"/>
  <c r="BF515"/>
  <c r="BF518"/>
  <c r="BF533"/>
  <c r="BF536"/>
  <c r="BF551"/>
  <c r="BF586"/>
  <c r="BF593"/>
  <c r="BF603"/>
  <c r="BF629"/>
  <c r="BF643"/>
  <c r="BF655"/>
  <c r="BF665"/>
  <c i="3" r="BF143"/>
  <c r="BF148"/>
  <c r="BF150"/>
  <c r="BF163"/>
  <c r="BF173"/>
  <c i="4" r="E85"/>
  <c r="BF128"/>
  <c r="BF129"/>
  <c r="BF138"/>
  <c i="5" r="J89"/>
  <c r="BF121"/>
  <c r="BF133"/>
  <c i="2" r="J92"/>
  <c r="BF149"/>
  <c r="BF173"/>
  <c r="BF214"/>
  <c r="BF218"/>
  <c r="BF248"/>
  <c r="BF316"/>
  <c r="BF333"/>
  <c r="BF383"/>
  <c r="BF438"/>
  <c r="BF463"/>
  <c r="BF491"/>
  <c r="BF507"/>
  <c r="BF543"/>
  <c i="3" r="BF155"/>
  <c i="4" r="BF132"/>
  <c r="BF136"/>
  <c i="5" r="J92"/>
  <c r="BF124"/>
  <c r="BF141"/>
  <c r="BF143"/>
  <c i="2" r="BF302"/>
  <c r="BF337"/>
  <c r="BF342"/>
  <c r="BF354"/>
  <c r="BF360"/>
  <c r="BF392"/>
  <c r="BF428"/>
  <c r="BF459"/>
  <c r="BF465"/>
  <c r="BF488"/>
  <c r="BF539"/>
  <c r="BF570"/>
  <c r="BK664"/>
  <c r="J664"/>
  <c r="J120"/>
  <c i="3" r="BF140"/>
  <c r="BF144"/>
  <c r="BF154"/>
  <c r="BF158"/>
  <c r="BF160"/>
  <c r="BF172"/>
  <c i="5" r="F92"/>
  <c r="BF130"/>
  <c r="BF139"/>
  <c i="2" r="E85"/>
  <c r="F92"/>
  <c r="BF231"/>
  <c r="BF298"/>
  <c r="BF410"/>
  <c r="BF442"/>
  <c r="BF478"/>
  <c r="BF503"/>
  <c r="BF522"/>
  <c r="BF547"/>
  <c r="BF574"/>
  <c r="BF639"/>
  <c r="BF644"/>
  <c r="BF649"/>
  <c r="BF658"/>
  <c i="3" r="BF145"/>
  <c r="BF152"/>
  <c i="4" r="BF130"/>
  <c r="BF141"/>
  <c i="5" r="E85"/>
  <c r="BF132"/>
  <c i="2" r="BF147"/>
  <c r="BF346"/>
  <c r="BF365"/>
  <c r="BF512"/>
  <c r="BF528"/>
  <c r="BF530"/>
  <c r="BF566"/>
  <c r="BF606"/>
  <c r="BF623"/>
  <c r="BF633"/>
  <c r="BF648"/>
  <c r="BF660"/>
  <c i="3" r="J119"/>
  <c r="BF137"/>
  <c r="BF138"/>
  <c r="BF142"/>
  <c r="BF146"/>
  <c r="BF149"/>
  <c r="BF153"/>
  <c r="BF164"/>
  <c r="BF178"/>
  <c i="4" r="BF137"/>
  <c i="2" r="BF155"/>
  <c r="BF225"/>
  <c r="BF242"/>
  <c r="BF335"/>
  <c r="BF387"/>
  <c r="BF419"/>
  <c r="BF434"/>
  <c r="BF455"/>
  <c r="BF458"/>
  <c r="BF470"/>
  <c r="BF509"/>
  <c r="BF552"/>
  <c r="BF572"/>
  <c r="BF583"/>
  <c r="BF584"/>
  <c r="BF626"/>
  <c r="BF647"/>
  <c r="BF662"/>
  <c r="BK585"/>
  <c r="J585"/>
  <c r="J112"/>
  <c i="3" r="J89"/>
  <c r="BF128"/>
  <c r="BF147"/>
  <c r="BF175"/>
  <c r="BF177"/>
  <c i="4" r="F119"/>
  <c i="2" r="BF150"/>
  <c r="BF165"/>
  <c r="BF175"/>
  <c r="BF310"/>
  <c r="BF496"/>
  <c r="BF568"/>
  <c i="3" r="BF131"/>
  <c r="BF132"/>
  <c r="BF134"/>
  <c r="BF159"/>
  <c r="BF165"/>
  <c r="BF167"/>
  <c r="BF180"/>
  <c i="5" r="BF140"/>
  <c r="BF142"/>
  <c i="2" r="BF160"/>
  <c r="BF178"/>
  <c r="BF216"/>
  <c r="BF233"/>
  <c r="BF271"/>
  <c r="BF273"/>
  <c r="BF308"/>
  <c r="BF311"/>
  <c r="BF320"/>
  <c r="BF352"/>
  <c r="BF385"/>
  <c r="BF388"/>
  <c r="BF397"/>
  <c r="BF400"/>
  <c r="BF481"/>
  <c r="BF493"/>
  <c r="BF498"/>
  <c r="BF526"/>
  <c r="BF540"/>
  <c r="BF562"/>
  <c r="BF578"/>
  <c r="BF581"/>
  <c r="BF589"/>
  <c i="3" r="BF126"/>
  <c r="BF129"/>
  <c r="BF136"/>
  <c r="BF151"/>
  <c r="BF169"/>
  <c r="BF181"/>
  <c r="BK166"/>
  <c r="J166"/>
  <c r="J99"/>
  <c i="4" r="BF145"/>
  <c i="5" r="BF122"/>
  <c i="2" r="BF185"/>
  <c r="BF209"/>
  <c r="BF288"/>
  <c r="BF306"/>
  <c r="BF358"/>
  <c r="BF375"/>
  <c r="BF384"/>
  <c r="BF403"/>
  <c r="BF446"/>
  <c r="BF467"/>
  <c i="3" r="BF130"/>
  <c r="BF135"/>
  <c r="BF157"/>
  <c r="BF162"/>
  <c r="BF174"/>
  <c r="BK183"/>
  <c r="J183"/>
  <c r="J102"/>
  <c i="5" r="BF127"/>
  <c r="BF135"/>
  <c r="BF137"/>
  <c r="BF138"/>
  <c i="2" r="BF143"/>
  <c r="BF255"/>
  <c r="BF274"/>
  <c r="BF295"/>
  <c r="BF369"/>
  <c r="BF395"/>
  <c r="BF464"/>
  <c r="BF473"/>
  <c r="BF554"/>
  <c i="3" r="BF127"/>
  <c r="BF139"/>
  <c r="BF141"/>
  <c r="BF161"/>
  <c r="BF171"/>
  <c i="4" r="J92"/>
  <c r="BF135"/>
  <c r="BF142"/>
  <c r="BF143"/>
  <c i="5" r="BF119"/>
  <c r="BF131"/>
  <c i="2" r="BF153"/>
  <c r="BF156"/>
  <c r="BF190"/>
  <c r="BF286"/>
  <c r="BF313"/>
  <c r="BF336"/>
  <c r="BF353"/>
  <c r="BF362"/>
  <c r="BF407"/>
  <c r="BF426"/>
  <c r="BF430"/>
  <c r="BF432"/>
  <c r="BF451"/>
  <c r="BF462"/>
  <c r="BF501"/>
  <c r="BF575"/>
  <c i="3" r="BF133"/>
  <c r="BF179"/>
  <c r="BF182"/>
  <c r="BF184"/>
  <c i="4" r="BF131"/>
  <c r="BF133"/>
  <c r="BF139"/>
  <c r="BF144"/>
  <c r="BK124"/>
  <c r="J124"/>
  <c r="J98"/>
  <c i="5" r="BF126"/>
  <c r="BF134"/>
  <c r="BF136"/>
  <c i="2" r="F36"/>
  <c i="1" r="BC95"/>
  <c i="4" r="J33"/>
  <c i="1" r="AV97"/>
  <c i="4" r="F37"/>
  <c i="1" r="BD97"/>
  <c i="5" r="F33"/>
  <c i="1" r="AZ98"/>
  <c i="4" r="F35"/>
  <c i="1" r="BB97"/>
  <c i="2" r="F35"/>
  <c i="1" r="BB95"/>
  <c i="4" r="F36"/>
  <c i="1" r="BC97"/>
  <c i="3" r="F35"/>
  <c i="1" r="BB96"/>
  <c i="3" r="F36"/>
  <c i="1" r="BC96"/>
  <c i="5" r="F37"/>
  <c i="1" r="BD98"/>
  <c i="5" r="F35"/>
  <c i="1" r="BB98"/>
  <c i="2" r="J33"/>
  <c i="1" r="AV95"/>
  <c i="3" r="F37"/>
  <c i="1" r="BD96"/>
  <c i="5" r="J30"/>
  <c i="1" r="AG98"/>
  <c i="2" r="F37"/>
  <c i="1" r="BD95"/>
  <c i="4" r="F33"/>
  <c i="1" r="AZ97"/>
  <c i="3" r="J33"/>
  <c i="1" r="AV96"/>
  <c i="5" r="F36"/>
  <c i="1" r="BC98"/>
  <c i="5" r="J33"/>
  <c i="1" r="AV98"/>
  <c i="2" r="F33"/>
  <c i="1" r="AZ95"/>
  <c i="3" r="F33"/>
  <c i="1" r="AZ96"/>
  <c i="2" l="1" r="P471"/>
  <c i="3" r="P123"/>
  <c r="P122"/>
  <c i="1" r="AU96"/>
  <c i="3" r="T123"/>
  <c r="T122"/>
  <c i="2" r="BK471"/>
  <c r="J471"/>
  <c r="J106"/>
  <c i="4" r="BK126"/>
  <c r="J126"/>
  <c r="J99"/>
  <c i="2" r="T141"/>
  <c r="T471"/>
  <c r="R141"/>
  <c r="R140"/>
  <c i="4" r="P126"/>
  <c r="P122"/>
  <c i="1" r="AU97"/>
  <c i="2" r="P141"/>
  <c r="P140"/>
  <c i="1" r="AU95"/>
  <c i="2" r="BK141"/>
  <c r="BK140"/>
  <c r="J140"/>
  <c r="J96"/>
  <c r="J472"/>
  <c r="J107"/>
  <c i="4" r="J127"/>
  <c r="J100"/>
  <c i="5" r="J96"/>
  <c i="4" r="BK123"/>
  <c r="J123"/>
  <c r="J97"/>
  <c i="5" r="J118"/>
  <c r="J97"/>
  <c i="3" r="BK123"/>
  <c r="J123"/>
  <c r="J97"/>
  <c i="2" r="J34"/>
  <c i="1" r="AW95"/>
  <c r="AT95"/>
  <c i="4" r="F34"/>
  <c i="1" r="BA97"/>
  <c i="3" r="J34"/>
  <c i="1" r="AW96"/>
  <c r="AT96"/>
  <c i="3" r="F34"/>
  <c i="1" r="BA96"/>
  <c r="AZ94"/>
  <c r="W29"/>
  <c r="BC94"/>
  <c r="AY94"/>
  <c i="4" r="J34"/>
  <c i="1" r="AW97"/>
  <c r="AT97"/>
  <c r="BD94"/>
  <c r="W33"/>
  <c i="5" r="J34"/>
  <c i="1" r="AW98"/>
  <c r="AT98"/>
  <c i="5" r="F34"/>
  <c i="1" r="BA98"/>
  <c i="2" r="F34"/>
  <c i="1" r="BA95"/>
  <c r="BB94"/>
  <c r="W31"/>
  <c i="2" l="1" r="T140"/>
  <c i="3" r="BK122"/>
  <c r="J122"/>
  <c i="4" r="BK122"/>
  <c r="J122"/>
  <c i="2" r="J141"/>
  <c r="J97"/>
  <c i="5" r="J39"/>
  <c i="1" r="AN98"/>
  <c r="AU94"/>
  <c i="4" r="J30"/>
  <c i="1" r="AG97"/>
  <c r="AN97"/>
  <c r="AX94"/>
  <c i="2" r="J30"/>
  <c i="1" r="AG95"/>
  <c r="AN95"/>
  <c r="BA94"/>
  <c r="W30"/>
  <c i="3" r="J30"/>
  <c i="1" r="AG96"/>
  <c r="AN96"/>
  <c r="W32"/>
  <c r="AV94"/>
  <c r="AK29"/>
  <c i="3" l="1" r="J96"/>
  <c i="4" r="J96"/>
  <c i="2" r="J39"/>
  <c i="4" r="J39"/>
  <c i="3" r="J39"/>
  <c i="1" r="AW94"/>
  <c r="AK30"/>
  <c r="AG94"/>
  <c l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<sst xmlns="http://schemas.openxmlformats.org/spreadsheetml/2006/main">
  <si>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</si>
  <si>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</si>
  <si>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</si>
  <si>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</si>
  <si>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</si>
  <si>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{a7b93f08-4692-47cc-99a1-951e6a41ba6e}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</si>
  <si>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</si>
  <si>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</si>
  <si>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</si>
  <si>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</si>
  <si>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</si>
  <si>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</si>
  <si>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</si>
  <si>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</si>
  <si>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</si>
  <si>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</si>
  <si>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</si>
  <si>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zařízení pro vertikální přepravu osob - Objekt D1 - Přepychy</t>
  </si>
  <si>
    <t>KSO:</t>
  </si>
  <si>
    <t>CC-CZ:</t>
  </si>
  <si>
    <t>Místo:</t>
  </si>
  <si>
    <t xml:space="preserve"> </t>
  </si>
  <si>
    <t>Datum:</t>
  </si>
  <si>
    <t>15. 1. 2020</t>
  </si>
  <si>
    <t>Zadavatel:</t>
  </si>
  <si>
    <t>IČ:</t>
  </si>
  <si>
    <t>KHK Pivovarské náměstí 1245/2, HK</t>
  </si>
  <si>
    <t>DIČ:</t>
  </si>
  <si>
    <t>Uchazeč:</t>
  </si>
  <si>
    <t>Vyplň údaj</t>
  </si>
  <si>
    <t>Projektant:</t>
  </si>
  <si>
    <t>Obchodní projekt HK v.o.s.</t>
  </si>
  <si>
    <t>True</t>
  </si>
  <si>
    <t>Zpracovatel:</t>
  </si>
  <si>
    <t>Poznámka:</t>
  </si>
  <si>
    <t>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_x000d_
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vztahují._x000d_
Při zpracování nabídky je nutné vycházet ze všech částí dokumentace (textové i grafické části, všech schémat a specifikace materiálu)._x000d_
Povinností dodavatele je překontrolovat specifikaci materiálu a případný chybějící materiál nebo výkony doplnit a ocenit._x000d_
Součástí ceny musí být veškeré náklady, aby cena byla konečná a zahrnovala celou dodávku a montáž akce._x000d_
Všechny použité výrobky musí mít osvědčení o schválení k provozu v České republice._x000d_
V průběhu provádění prací budou respektovány všechny příslušné platné předpisy a požadavky BOZP. Náklady vyplývající z jejich dodržení jsou součástí jednotkové ceny a nebudou zvlášť hrazeny._x000d_
Veškeré práce budou provedeny úhledně, řádně a kvalitně řemeslným způsobem._x000d_
Zařízení bude uvedeno do provozu až po provedení všech výchozích zkouškách (revizích) el. instalace a pod. O provedených zkouškách budou vystaveny protokoly.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</si>
  <si>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</si>
  <si>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</si>
  <si>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</si>
  <si>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</si>
  <si>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</si>
  <si>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</si>
  <si>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</si>
  <si>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</si>
  <si>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</si>
  <si>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</si>
  <si>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</si>
  <si>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</si>
  <si>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</si>
  <si>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</si>
  <si>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</si>
  <si>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</si>
  <si>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</si>
  <si>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</si>
  <si>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</si>
  <si>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</si>
  <si>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</si>
  <si>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</si>
  <si>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</si>
  <si>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</si>
  <si>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</si>
  <si>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</si>
  <si>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</si>
  <si>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</si>
  <si>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</si>
  <si>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</si>
  <si>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</si>
  <si>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</si>
  <si>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</si>
  <si>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</si>
  <si>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</si>
  <si>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</si>
  <si>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</si>
  <si>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</si>
  <si>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</si>
  <si>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</si>
  <si>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</si>
  <si>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</si>
  <si>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</si>
  <si>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</si>
  <si>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</si>
  <si>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</si>
  <si>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Vestavba výtahu</t>
  </si>
  <si>
    <t>STA</t>
  </si>
  <si>
    <t>1</t>
  </si>
  <si>
    <t>{8a3b52c7-1e9a-4e37-bde1-cb1816e62b88}</t>
  </si>
  <si>
    <t>02</t>
  </si>
  <si>
    <t>Elektroinstalace</t>
  </si>
  <si>
    <t>{8f18b4e5-a8e7-4b57-bc36-a8b41d83a926}</t>
  </si>
  <si>
    <t>03</t>
  </si>
  <si>
    <t>Ústřední vytápění</t>
  </si>
  <si>
    <t>{c1e59c87-7865-490f-baaa-051273cdf24a}</t>
  </si>
  <si>
    <t>VRN</t>
  </si>
  <si>
    <t>Vedlejší rozpočtové naklady</t>
  </si>
  <si>
    <t>{d731d2e8-0ebd-46c8-afce-0fb742033273}</t>
  </si>
  <si>
    <t>KRYCÍ LIST SOUPISU PRACÍ</t>
  </si>
  <si>
    <t>Objekt:</t>
  </si>
  <si>
    <t>01 - Vestavba výtahu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</si>
  <si>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</si>
  <si>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</si>
  <si>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</si>
  <si>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</si>
  <si>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</si>
  <si>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</si>
  <si>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</si>
  <si>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</si>
  <si>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</si>
  <si>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</si>
  <si>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</si>
  <si>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</si>
  <si>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</si>
  <si>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</si>
  <si>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</si>
  <si>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</si>
  <si>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</si>
  <si>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</si>
  <si>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</si>
  <si>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</si>
  <si>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</si>
  <si>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</si>
  <si>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766-1 - Výplně otvorů</t>
  </si>
  <si>
    <t xml:space="preserve">    767 - Konstrukce zámečnické</t>
  </si>
  <si>
    <t xml:space="preserve">    771 - Podlahy, krytiny</t>
  </si>
  <si>
    <t xml:space="preserve">    783 - Nátěry</t>
  </si>
  <si>
    <t xml:space="preserve">    784 - Dokončovací práce - malby a tapety</t>
  </si>
  <si>
    <t>HZS - Hodinové zúčtovací sazby</t>
  </si>
  <si>
    <t>OST - Technologie výtahu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</si>
  <si>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</si>
  <si>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</si>
  <si>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</si>
  <si>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</si>
  <si>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</si>
  <si>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</si>
  <si>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</si>
  <si>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</si>
  <si>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</si>
  <si>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</si>
  <si>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</si>
  <si>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</si>
  <si>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</si>
  <si>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</si>
  <si>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</si>
  <si>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</si>
  <si>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</si>
  <si>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</si>
  <si>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133212012</t>
  </si>
  <si>
    <t>Hloubení šachet v hornině třídy těžitelnosti I, skupiny 3, plocha výkopu do 20 m2 ručně</t>
  </si>
  <si>
    <t>m3</t>
  </si>
  <si>
    <t>CS ÚRS 2020 01</t>
  </si>
  <si>
    <t>4</t>
  </si>
  <si>
    <t>2</t>
  </si>
  <si>
    <t>-513823048</t>
  </si>
  <si>
    <t>VV</t>
  </si>
  <si>
    <t xml:space="preserve">"  pro nové základy dle popisu TZ str. 1 a v.č. D.1.1.3-8</t>
  </si>
  <si>
    <t>3,5*3,5*0,7</t>
  </si>
  <si>
    <t>Součet</t>
  </si>
  <si>
    <t>162211311</t>
  </si>
  <si>
    <t>Vodorovné přemístění výkopku z horniny třídy těžitelnosti I, skupiny 1 až 3 stavebním kolečkem do 10 m</t>
  </si>
  <si>
    <t>1133932568</t>
  </si>
  <si>
    <t>8,575" skrz objekt ven na určenou skládku</t>
  </si>
  <si>
    <t>3</t>
  </si>
  <si>
    <t>162751117</t>
  </si>
  <si>
    <t>Vodorovné přemístění do 10000 m výkopku/sypaniny z horniny třídy těžitelnosti I, skupiny 1 až 3</t>
  </si>
  <si>
    <t>1117065047</t>
  </si>
  <si>
    <t>162751119</t>
  </si>
  <si>
    <t>Příplatek k vodorovnému přemístění výkopku/sypaniny z horniny třídy těžitelnosti I, skupiny 1 až 3 ZKD 1000 m přes 10000 m</t>
  </si>
  <si>
    <t>-1104543967</t>
  </si>
  <si>
    <t>8,575</t>
  </si>
  <si>
    <t>8,575*9 'Přepočtené koeficientem množství</t>
  </si>
  <si>
    <t>5</t>
  </si>
  <si>
    <t>171152501</t>
  </si>
  <si>
    <t>Zhutnění podloží z hornin soudržných nebo nesoudržných pod násypy</t>
  </si>
  <si>
    <t>m2</t>
  </si>
  <si>
    <t>-1005110988</t>
  </si>
  <si>
    <t>3,5*3,5</t>
  </si>
  <si>
    <t>6</t>
  </si>
  <si>
    <t>171201201</t>
  </si>
  <si>
    <t>Uložení sypaniny na pozemku investora</t>
  </si>
  <si>
    <t>845490266</t>
  </si>
  <si>
    <t>7</t>
  </si>
  <si>
    <t>171251201</t>
  </si>
  <si>
    <t>Uložení sypaniny na skládky nebo meziskládky</t>
  </si>
  <si>
    <t>987866816</t>
  </si>
  <si>
    <t>8</t>
  </si>
  <si>
    <t>171201221</t>
  </si>
  <si>
    <t>Poplatek za uložení na skládce (skládkovné) zeminy a kamení kód odpadu 17 05 04</t>
  </si>
  <si>
    <t>t</t>
  </si>
  <si>
    <t>-681396841</t>
  </si>
  <si>
    <t>8,575*1,8</t>
  </si>
  <si>
    <t>Zakládání</t>
  </si>
  <si>
    <t>9</t>
  </si>
  <si>
    <t>271532212</t>
  </si>
  <si>
    <t>Podsyp pod základové konstrukce se zhutněním z hrubého kameniva frakce 16 až 32 mm</t>
  </si>
  <si>
    <t>1565989107</t>
  </si>
  <si>
    <t xml:space="preserve">" podsyp pod základové komstrukce </t>
  </si>
  <si>
    <t>-2,785</t>
  </si>
  <si>
    <t>10</t>
  </si>
  <si>
    <t>271532213</t>
  </si>
  <si>
    <t>Podsyp pod základové konstrukce se zhutněním z hrubého kameniva frakce 8 až 16 mm</t>
  </si>
  <si>
    <t>1380807701</t>
  </si>
  <si>
    <t>" podsyp pod základové komstrukce - PODKLADNÍ POD DESKU</t>
  </si>
  <si>
    <t>3,5*3,5*0,15</t>
  </si>
  <si>
    <t>11</t>
  </si>
  <si>
    <t>273321411</t>
  </si>
  <si>
    <t>Základové desky ze ŽB bez zvýšených nároků na prostředí tř. C 20/25</t>
  </si>
  <si>
    <t>-2107379501</t>
  </si>
  <si>
    <t xml:space="preserve">DLE POPISU V TZ a PD - BETON C20/25, XC2  - PODKLADNÍ DESKA</t>
  </si>
  <si>
    <t>3,5*3,5*0,25</t>
  </si>
  <si>
    <t>12</t>
  </si>
  <si>
    <t>27332-R20</t>
  </si>
  <si>
    <t>Příplatek k ŽB základových desek za stížený prostor</t>
  </si>
  <si>
    <t>652073579</t>
  </si>
  <si>
    <t>P</t>
  </si>
  <si>
    <t>Poznámka k položce:_x000d_
Kompletní provedení vč. přesunu hmot a stavebních přípomocí.</t>
  </si>
  <si>
    <t>13</t>
  </si>
  <si>
    <t>273351121</t>
  </si>
  <si>
    <t>Zřízení bednění základových desek</t>
  </si>
  <si>
    <t>1687908776</t>
  </si>
  <si>
    <t>(2,12+2,32)*2*0,3</t>
  </si>
  <si>
    <t>14</t>
  </si>
  <si>
    <t>273351122</t>
  </si>
  <si>
    <t>Odstranění bednění základových desek</t>
  </si>
  <si>
    <t>436810161</t>
  </si>
  <si>
    <t>2,664</t>
  </si>
  <si>
    <t>273362021</t>
  </si>
  <si>
    <t>Výztuž základových desek svařovanými sítěmi Kari</t>
  </si>
  <si>
    <t>-1417468195</t>
  </si>
  <si>
    <t>Poznámka k položce:_x000d_
Bude upřesněno ve výrobní dokumentaci statiky.</t>
  </si>
  <si>
    <t xml:space="preserve">vyztuženou KARI sítí  při horním i spodním líci dle popisu v.č. D.1.1.2</t>
  </si>
  <si>
    <t>3,5*3,5*7,8*2*1,25/1000" výztuž desky</t>
  </si>
  <si>
    <t>16</t>
  </si>
  <si>
    <t>274313711</t>
  </si>
  <si>
    <t>Základové pásy z betonu tř. C 20/25</t>
  </si>
  <si>
    <t>1109535862</t>
  </si>
  <si>
    <t>(2,3+2,12)*2*0,45*0,7</t>
  </si>
  <si>
    <t>17</t>
  </si>
  <si>
    <t>27431-R10</t>
  </si>
  <si>
    <t>Příplatek k základových pásů za stížený prostor</t>
  </si>
  <si>
    <t>-1208798194</t>
  </si>
  <si>
    <t>18</t>
  </si>
  <si>
    <t>274361821</t>
  </si>
  <si>
    <t>Výztuž základových pásů betonářskou ocelí 10 505 (R)</t>
  </si>
  <si>
    <t>1831328285</t>
  </si>
  <si>
    <t>2,785*60/1000</t>
  </si>
  <si>
    <t>19</t>
  </si>
  <si>
    <t>UZEMNĚNÍ</t>
  </si>
  <si>
    <t>Dodávka a montáž zemnící pásek</t>
  </si>
  <si>
    <t>m</t>
  </si>
  <si>
    <t>1599520358</t>
  </si>
  <si>
    <t xml:space="preserve">dle popisu v TZ str. 2 </t>
  </si>
  <si>
    <t>2,5*4</t>
  </si>
  <si>
    <t>Svislé a kompletní konstrukce</t>
  </si>
  <si>
    <t>20</t>
  </si>
  <si>
    <t>311235141</t>
  </si>
  <si>
    <t>Zdivo jednovrstvé z cihel broušených přes P10 do P15 na tenkovrstvou maltu tl 240 mm</t>
  </si>
  <si>
    <t>1758136641</t>
  </si>
  <si>
    <t>" nová konstrukce výtahu dle v.č. D.1.1.2-8</t>
  </si>
  <si>
    <t>(2,12*2+2,1)*2,8</t>
  </si>
  <si>
    <t>-1,2*2,15</t>
  </si>
  <si>
    <t>(2,02+2,1)*2*2,5</t>
  </si>
  <si>
    <t>-1,2*2,15*2</t>
  </si>
  <si>
    <t>Mezisoučet</t>
  </si>
  <si>
    <t xml:space="preserve">" zazdívka vrat </t>
  </si>
  <si>
    <t>2,6*2,4</t>
  </si>
  <si>
    <t>311235161</t>
  </si>
  <si>
    <t>Zdivo jednovrstvé z cihel broušených přes P10 do P15 na tenkovrstvou maltu tl 300 mm</t>
  </si>
  <si>
    <t>-1661580083</t>
  </si>
  <si>
    <t>2,1*2,8</t>
  </si>
  <si>
    <t>-0,9*2,1</t>
  </si>
  <si>
    <t>22</t>
  </si>
  <si>
    <t>317168052</t>
  </si>
  <si>
    <t>Překlad keramický vysoký v 238 mm dl 1250 mm</t>
  </si>
  <si>
    <t>kus</t>
  </si>
  <si>
    <t>-1008586861</t>
  </si>
  <si>
    <t>4" dle v.č. D.1.1.3</t>
  </si>
  <si>
    <t>23</t>
  </si>
  <si>
    <t>317168053</t>
  </si>
  <si>
    <t>Překlad keramický vysoký v 238 mm dl 1500 mm</t>
  </si>
  <si>
    <t>-1182574223</t>
  </si>
  <si>
    <t>3" dle v.č. D.1.1.3</t>
  </si>
  <si>
    <t>24</t>
  </si>
  <si>
    <t>380311751</t>
  </si>
  <si>
    <t>Kompletní konstrukce z betonu prostého tř. C 20/25 tl 150 mm</t>
  </si>
  <si>
    <t>-1643289558</t>
  </si>
  <si>
    <t>" dno výtahu</t>
  </si>
  <si>
    <t>2,32*2,12</t>
  </si>
  <si>
    <t>(2,32+2,12)*2*0,4</t>
  </si>
  <si>
    <t>8,47*0,15*1,1</t>
  </si>
  <si>
    <t>25</t>
  </si>
  <si>
    <t>380356231</t>
  </si>
  <si>
    <t>Bednění kompletních konstrukcí neomítaných ploch rovinných zřízení</t>
  </si>
  <si>
    <t>-1781881113</t>
  </si>
  <si>
    <t>26</t>
  </si>
  <si>
    <t>380356232</t>
  </si>
  <si>
    <t>Bednění kompletních konstrukcí neomítaných ploch rovinných odstranění</t>
  </si>
  <si>
    <t>-1232608782</t>
  </si>
  <si>
    <t>27</t>
  </si>
  <si>
    <t>380361006</t>
  </si>
  <si>
    <t>Výztuž kompletních konstrukcí z betonářské oceli 10 505</t>
  </si>
  <si>
    <t>-18783013</t>
  </si>
  <si>
    <t>1,398*180/1000</t>
  </si>
  <si>
    <t>28</t>
  </si>
  <si>
    <t>380361011</t>
  </si>
  <si>
    <t>Výztuž kompletních konstrukcí ze svařovaných sítí KARI</t>
  </si>
  <si>
    <t>-1338388936</t>
  </si>
  <si>
    <t>8,47*5,4*1,25/1000</t>
  </si>
  <si>
    <t>Vodorovné konstrukce</t>
  </si>
  <si>
    <t>29</t>
  </si>
  <si>
    <t>413232211</t>
  </si>
  <si>
    <t>Zazdívka zhlaví válcovaných nosníků v do 150 mm</t>
  </si>
  <si>
    <t>1454781342</t>
  </si>
  <si>
    <t xml:space="preserve">2" uložení nových Uprofilů dle popisu TZ str. 1 - pod konstrukci stropu </t>
  </si>
  <si>
    <t>30</t>
  </si>
  <si>
    <t>413941121</t>
  </si>
  <si>
    <t>Osazování ocelových válcovaných nosníků stropů I, IE, U, UE nebo L do č.12</t>
  </si>
  <si>
    <t>1499845831</t>
  </si>
  <si>
    <t>" dle výpisu oceli v.č. D.1.2 b) 1+2</t>
  </si>
  <si>
    <t>(18+34,5)*1,1/1000</t>
  </si>
  <si>
    <t>"dle v.č. D.1.1.5 - I 120 délky 2,0m</t>
  </si>
  <si>
    <t>2,0*11,1*1,1/1000</t>
  </si>
  <si>
    <t>31</t>
  </si>
  <si>
    <t>M</t>
  </si>
  <si>
    <t>13010714</t>
  </si>
  <si>
    <t>ocel profilová IPN 120 jakost 11 375</t>
  </si>
  <si>
    <t>-590437107</t>
  </si>
  <si>
    <t>Poznámka k položce:_x000d_
Hmotnost: 11,10 kg/m</t>
  </si>
  <si>
    <t>" dle výpisu oceli v.č. D.1.2 b) 2</t>
  </si>
  <si>
    <t>18*1,1/1000</t>
  </si>
  <si>
    <t>32</t>
  </si>
  <si>
    <t>13010932</t>
  </si>
  <si>
    <t>ocel profilová UPE 140 jakost 11 375</t>
  </si>
  <si>
    <t>-266732801</t>
  </si>
  <si>
    <t>Poznámka k položce:_x000d_
Hmotnost: 14,80 kg/m</t>
  </si>
  <si>
    <t>" dle výpisu oceli v.č. D.1.2 b) 1</t>
  </si>
  <si>
    <t>34,5*1,1/1000</t>
  </si>
  <si>
    <t>33</t>
  </si>
  <si>
    <t>417321414</t>
  </si>
  <si>
    <t>Ztužující pásy a věnce ze ŽB tř. C 20/25</t>
  </si>
  <si>
    <t>-317462373</t>
  </si>
  <si>
    <t xml:space="preserve">"ukončení zdiva v 1 NP a dobetonávka stropu dle v.č .D.1.2 b) 1 </t>
  </si>
  <si>
    <t>(0,24*2+1,54)*0,3*0,2</t>
  </si>
  <si>
    <t>(0,3+1,58+0,24)*0,24*2*0,2</t>
  </si>
  <si>
    <t>(1,66+0,24)*(0,33+0,24)*0,2</t>
  </si>
  <si>
    <t>"ukončení zdiva v 2 NP a dobetonávka stropu dle v.č .D.1.2 b) 2</t>
  </si>
  <si>
    <t>(0,24*2+1,58)*2*0,24*0,2</t>
  </si>
  <si>
    <t>(0,24*2+1,54)*2*0,24*0,2</t>
  </si>
  <si>
    <t>34</t>
  </si>
  <si>
    <t>411354313</t>
  </si>
  <si>
    <t>Zřízení podpěrné konstrukce stropů výšky do 4 m tl do 25 cm</t>
  </si>
  <si>
    <t>1621283165</t>
  </si>
  <si>
    <t>Poznámka k položce:_x000d_
" pro podchycení dobetonávek</t>
  </si>
  <si>
    <t>35</t>
  </si>
  <si>
    <t>411354314</t>
  </si>
  <si>
    <t>Odstranění podpěrné konstrukce stropů výšky do 4 m tl do 25 cm</t>
  </si>
  <si>
    <t>-1780862162</t>
  </si>
  <si>
    <t>36</t>
  </si>
  <si>
    <t>417351115</t>
  </si>
  <si>
    <t xml:space="preserve">Zřízení bednění ztužujících věnců </t>
  </si>
  <si>
    <t>1107368310</t>
  </si>
  <si>
    <t>(0,24*2+1,54)*0,3*2</t>
  </si>
  <si>
    <t>(0,3+1,58+0,24)*2*0,3*2</t>
  </si>
  <si>
    <t>(1,66+0,24)*0,3*2</t>
  </si>
  <si>
    <t>(0,24*2+1,58)*2*0,3*2</t>
  </si>
  <si>
    <t>(0,24*2+1,54)*2*0,3*2</t>
  </si>
  <si>
    <t>37</t>
  </si>
  <si>
    <t>417351116</t>
  </si>
  <si>
    <t>Odstranění bednění ztužujících věnců</t>
  </si>
  <si>
    <t>-1368828398</t>
  </si>
  <si>
    <t>24,7</t>
  </si>
  <si>
    <t>38</t>
  </si>
  <si>
    <t>417361821</t>
  </si>
  <si>
    <t>Výztuž ztužujících pásů a věnců betonářskou ocelí 10 505</t>
  </si>
  <si>
    <t>-222637673</t>
  </si>
  <si>
    <t>"dle výpisu výztuže v.č. D.1.2 b) 1+2</t>
  </si>
  <si>
    <t>(5+7,5+32)*1,1/1000</t>
  </si>
  <si>
    <t>(6,5+34)*1,1/1000</t>
  </si>
  <si>
    <t>Úpravy povrchů, podlahy a osazování výplní</t>
  </si>
  <si>
    <t>39</t>
  </si>
  <si>
    <t>611131121</t>
  </si>
  <si>
    <t>Penetrační disperzní nátěr vnitřních stropů nanášený ručně</t>
  </si>
  <si>
    <t>62954054</t>
  </si>
  <si>
    <t xml:space="preserve">3,0*3,7  " dle v.č. D.1.1.3 ze skladby F - zateplení podhledu garáže </t>
  </si>
  <si>
    <t>40</t>
  </si>
  <si>
    <t>619996135</t>
  </si>
  <si>
    <t>Ochrana konstrukcí nebo samostatných prvků obedněním z řeziva</t>
  </si>
  <si>
    <t>-1499931264</t>
  </si>
  <si>
    <t xml:space="preserve">25 " zabednění dveří a otvorů pro zmenšení prašnosti při provádění stavby - stavba  bude prováděna za provozu </t>
  </si>
  <si>
    <t>"oddělení prostoru užívaného investorem od prostoru staveniště</t>
  </si>
  <si>
    <t>41</t>
  </si>
  <si>
    <t>619996137</t>
  </si>
  <si>
    <t>Ochrana samostatných konstrukcí a prvků obedněním z OSB desek</t>
  </si>
  <si>
    <t>1166708096</t>
  </si>
  <si>
    <t>42</t>
  </si>
  <si>
    <t>619996145</t>
  </si>
  <si>
    <t>Ochrana konstrukcí nebo samostatných prvků obalením geotextilií</t>
  </si>
  <si>
    <t>1129556786</t>
  </si>
  <si>
    <t xml:space="preserve">65 " zabednění dveří a otvorů, zakrytí ploch a prostor pro zmenšení prašnosti při provádění stavby - stavba  bude prováděna za provozu </t>
  </si>
  <si>
    <t>43</t>
  </si>
  <si>
    <t>619-R100</t>
  </si>
  <si>
    <t>Příplatek za provedení a následné odstranění čistících zón, utěsnění prostupů apod z důvodů zabezpečení staveniště a čistoty na stavbě při provádění stavebních prací - stavba bude probíhat za provozu budovy!!</t>
  </si>
  <si>
    <t>sada</t>
  </si>
  <si>
    <t>-2038773285</t>
  </si>
  <si>
    <t>44</t>
  </si>
  <si>
    <t>621221021</t>
  </si>
  <si>
    <t>Montáž kontaktního zateplení podhledů z minerální vlny s podélnou orientací tl do 120 mm</t>
  </si>
  <si>
    <t>926699740</t>
  </si>
  <si>
    <t>45</t>
  </si>
  <si>
    <t>63151527</t>
  </si>
  <si>
    <t>deska tepelně izolační minerální kontaktních fasád podélné vlákno tl 100mm</t>
  </si>
  <si>
    <t>1163410046</t>
  </si>
  <si>
    <t>11,1*1,1</t>
  </si>
  <si>
    <t>46</t>
  </si>
  <si>
    <t>611381011</t>
  </si>
  <si>
    <t>Tenkovrstvá minerální zrnitá omítka tl. 1,5 mm včetně penetrace vnitřních stropů rovných</t>
  </si>
  <si>
    <t>-1601037159</t>
  </si>
  <si>
    <t>47</t>
  </si>
  <si>
    <t>611325423</t>
  </si>
  <si>
    <t>Oprava vnitřní vápenocementové štukové omítky stropů v rozsahu plochy do 50%</t>
  </si>
  <si>
    <t>-1895189941</t>
  </si>
  <si>
    <t xml:space="preserve"> " oprava omítek po odstranění příček apod.</t>
  </si>
  <si>
    <t>3,7*7,3*2</t>
  </si>
  <si>
    <t>48</t>
  </si>
  <si>
    <t>612131101</t>
  </si>
  <si>
    <t>Cementový postřik vnitřních stěn nanášený celoplošně ručně</t>
  </si>
  <si>
    <t>1669805203</t>
  </si>
  <si>
    <t>" nové vnitřní zdivo</t>
  </si>
  <si>
    <t>" nová konstrukce výtahu dle v.č. D.1.1.2-8 - tl. 240mm</t>
  </si>
  <si>
    <t>" nová konstrukce výtahu dle v.č. D.1.1.2-8 - tl. 300mm</t>
  </si>
  <si>
    <t>49</t>
  </si>
  <si>
    <t>612131121</t>
  </si>
  <si>
    <t>Penetrační disperzní nátěr vnitřních stěn nanášený ručně</t>
  </si>
  <si>
    <t>-1175033867</t>
  </si>
  <si>
    <t>50</t>
  </si>
  <si>
    <t>612135001</t>
  </si>
  <si>
    <t>Vyrovnání podkladu vnitřních stěn maltou vápenocementovou tl do 10 mm</t>
  </si>
  <si>
    <t>-1901799081</t>
  </si>
  <si>
    <t>51</t>
  </si>
  <si>
    <t>612321141</t>
  </si>
  <si>
    <t>Vápenocementová omítka štuková dvouvrstvá vnitřních stěn nanášená ručně</t>
  </si>
  <si>
    <t>-471189381</t>
  </si>
  <si>
    <t>52</t>
  </si>
  <si>
    <t>612321191</t>
  </si>
  <si>
    <t>Příplatek k vápenocementové omítce vnitřních stěn za každých dalších 5 mm tloušťky ručně</t>
  </si>
  <si>
    <t>1947134130</t>
  </si>
  <si>
    <t>53</t>
  </si>
  <si>
    <t>612325302</t>
  </si>
  <si>
    <t>Vápenocementová štuková omítka ostění nebo nadpraží</t>
  </si>
  <si>
    <t>-1007499117</t>
  </si>
  <si>
    <t>(1,2+2,15*2)*0,24*3</t>
  </si>
  <si>
    <t>(0,8+2,0*2)*0,3</t>
  </si>
  <si>
    <t>(1,1+2,0*2)*0,24</t>
  </si>
  <si>
    <t>54</t>
  </si>
  <si>
    <t>612325423</t>
  </si>
  <si>
    <t>Oprava vnitřní vápenocementové štukové omítky stěn v rozsahu plochy do 50%</t>
  </si>
  <si>
    <t>-510523953</t>
  </si>
  <si>
    <t>(3,7*2+7,3*2)*2,8*2</t>
  </si>
  <si>
    <t>55</t>
  </si>
  <si>
    <t>617131101</t>
  </si>
  <si>
    <t>Cementový postřik světlíků nebo výtahových šachet nanášený celoplošně ručně</t>
  </si>
  <si>
    <t>1576256380</t>
  </si>
  <si>
    <t xml:space="preserve">" výtahová šachta </t>
  </si>
  <si>
    <t>(1,58*2+1,54*2)*5,6</t>
  </si>
  <si>
    <t>-0,8*2,0</t>
  </si>
  <si>
    <t>-1,2*2,15*3</t>
  </si>
  <si>
    <t>56</t>
  </si>
  <si>
    <t>617321141</t>
  </si>
  <si>
    <t>Vápenocementová omítka štuková dvouvrstvá světlíků nebo výtahových šachet nanášená ručně</t>
  </si>
  <si>
    <t>1492094110</t>
  </si>
  <si>
    <t>57</t>
  </si>
  <si>
    <t>617321191</t>
  </si>
  <si>
    <t>Příplatek k vápenocementové omítce světlíků nebo šachet za každých dalších 5 mm tloušťky ručně</t>
  </si>
  <si>
    <t>-1005010439</t>
  </si>
  <si>
    <t>58</t>
  </si>
  <si>
    <t>619991001</t>
  </si>
  <si>
    <t>Zakrytí podlah fólií přilepenou lepící páskou</t>
  </si>
  <si>
    <t>885625877</t>
  </si>
  <si>
    <t>7,3*3,7*2</t>
  </si>
  <si>
    <t>31,02</t>
  </si>
  <si>
    <t>59</t>
  </si>
  <si>
    <t>619991011</t>
  </si>
  <si>
    <t>Obalení konstrukcí a prvků fólií přilepenou lepící páskou</t>
  </si>
  <si>
    <t>-1319671342</t>
  </si>
  <si>
    <t>50" práce spojené s rekonstrukcí objektu</t>
  </si>
  <si>
    <t>60</t>
  </si>
  <si>
    <t>629991011</t>
  </si>
  <si>
    <t>Zakrytí výplní otvorů a svislých ploch fólií přilepenou lepící páskou</t>
  </si>
  <si>
    <t>264551585</t>
  </si>
  <si>
    <t>61</t>
  </si>
  <si>
    <t>6299-R120</t>
  </si>
  <si>
    <t>Oprava a doplnění venkovní omítky vč. podkladních vrstev a napojení na stávající omítku do ztracena na zazdívku a doplnění soklového obkladu - dle popisu TZ str. 3</t>
  </si>
  <si>
    <t>1094965153</t>
  </si>
  <si>
    <t>3*3</t>
  </si>
  <si>
    <t>62</t>
  </si>
  <si>
    <t>631311131</t>
  </si>
  <si>
    <t>Doplnění dosavadních mazanin betonem prostým plochy do 1 m2 tloušťky přes 80 mm</t>
  </si>
  <si>
    <t>1165337153</t>
  </si>
  <si>
    <t>" oprava stávající podlahy 1 NP</t>
  </si>
  <si>
    <t>3,5*3,5*0,1</t>
  </si>
  <si>
    <t>63</t>
  </si>
  <si>
    <t>632441113</t>
  </si>
  <si>
    <t>Potěr anhydritový samonivelační tl do 40 mm ze suchých směsí</t>
  </si>
  <si>
    <t>1912857543</t>
  </si>
  <si>
    <t>32,01 " dle popisu v TZ a PD v.č. D.1.1.5</t>
  </si>
  <si>
    <t>64</t>
  </si>
  <si>
    <t>632481213</t>
  </si>
  <si>
    <t>Separační vrstva z PE fólie</t>
  </si>
  <si>
    <t>350808081</t>
  </si>
  <si>
    <t>65</t>
  </si>
  <si>
    <t>633991111</t>
  </si>
  <si>
    <t>Nástřik betonových povrchů proti odpařování vody</t>
  </si>
  <si>
    <t>1004508015</t>
  </si>
  <si>
    <t>66</t>
  </si>
  <si>
    <t>634112126</t>
  </si>
  <si>
    <t>Obvodová dilatace podlahovým páskem z pěnového PE s fólií mezi stěnou a mazaninou nebo potěrem v 100 mm</t>
  </si>
  <si>
    <t>-1609174153</t>
  </si>
  <si>
    <t>4,5*2+7,7*2</t>
  </si>
  <si>
    <t>Ostatní konstrukce a práce-bourání</t>
  </si>
  <si>
    <t>67</t>
  </si>
  <si>
    <t>943211111</t>
  </si>
  <si>
    <t>Montáž lešení prostorového rámového lehkého s podlahami zatížení do 200 kg/m2 v do 10 m</t>
  </si>
  <si>
    <t>-1917258341</t>
  </si>
  <si>
    <t>85,04*2,5/2</t>
  </si>
  <si>
    <t>68</t>
  </si>
  <si>
    <t>943211211</t>
  </si>
  <si>
    <t>Příplatek k lešení prostorovému rámovému lehkému s podlahami v do 10 m za první a ZKD den použití</t>
  </si>
  <si>
    <t>339043289</t>
  </si>
  <si>
    <t>106,3*60</t>
  </si>
  <si>
    <t>69</t>
  </si>
  <si>
    <t>943211811</t>
  </si>
  <si>
    <t>Demontáž lešení prostorového rámového lehkého s podlahami zatížení do 200 kg/m2 v do 10 m</t>
  </si>
  <si>
    <t>921798429</t>
  </si>
  <si>
    <t>70</t>
  </si>
  <si>
    <t>946112112</t>
  </si>
  <si>
    <t>Montáž pojízdných věží trubkových/dílcových š do 1,6 m dl do 3,2 m v do 2,5 m</t>
  </si>
  <si>
    <t>-2092962839</t>
  </si>
  <si>
    <t>71</t>
  </si>
  <si>
    <t>946112212</t>
  </si>
  <si>
    <t>Příplatek k pojízdným věžím š do 1,6 m dl do 3,2 m v do 2,5 m za první a ZKD den použití</t>
  </si>
  <si>
    <t>-1213847205</t>
  </si>
  <si>
    <t>2*20</t>
  </si>
  <si>
    <t>72</t>
  </si>
  <si>
    <t>946112812</t>
  </si>
  <si>
    <t>Demontáž pojízdných věží trubkových/dílcových š do 1,6 m dl do 3,2 m v do 2,5 m</t>
  </si>
  <si>
    <t>-463032182</t>
  </si>
  <si>
    <t>73</t>
  </si>
  <si>
    <t>949101111</t>
  </si>
  <si>
    <t>Lešení pomocné pro objekty pozemních staveb s lešeňovou podlahou v do 1,9 m zatížení do 150 kg/m2</t>
  </si>
  <si>
    <t>-582291051</t>
  </si>
  <si>
    <t>74</t>
  </si>
  <si>
    <t>949111112</t>
  </si>
  <si>
    <t>Montáž lešení lehkého kozového trubkového v do 1,9 m</t>
  </si>
  <si>
    <t>-1316841726</t>
  </si>
  <si>
    <t>75</t>
  </si>
  <si>
    <t>949111212</t>
  </si>
  <si>
    <t>Příplatek k lešení lehkému kozovému trubkovému v do 1,9 m za první a ZKD den použití</t>
  </si>
  <si>
    <t>1769554602</t>
  </si>
  <si>
    <t>2*30*2</t>
  </si>
  <si>
    <t>76</t>
  </si>
  <si>
    <t>949111812</t>
  </si>
  <si>
    <t>Demontáž lešení lehkého kozového trubkového v do 1,9 m</t>
  </si>
  <si>
    <t>1367329727</t>
  </si>
  <si>
    <t>77</t>
  </si>
  <si>
    <t>949311111</t>
  </si>
  <si>
    <t>Montáž lešení trubkového do šachet o půdorysné ploše do 6 m2 v do 10 m</t>
  </si>
  <si>
    <t>-1040490011</t>
  </si>
  <si>
    <t>78</t>
  </si>
  <si>
    <t>949311211</t>
  </si>
  <si>
    <t>Příplatek k lešení trubkovému do šachet do 6 m2 v do 30 m za první a ZKD den použití</t>
  </si>
  <si>
    <t>997369278</t>
  </si>
  <si>
    <t>6*30*2</t>
  </si>
  <si>
    <t>79</t>
  </si>
  <si>
    <t>949311811</t>
  </si>
  <si>
    <t>Demontáž lešení trubkového do šachet o půdorysné ploše do 6 m2 v do 10 m</t>
  </si>
  <si>
    <t>116484375</t>
  </si>
  <si>
    <t>80</t>
  </si>
  <si>
    <t>952901111</t>
  </si>
  <si>
    <t>Vyčištění budov bytové a občanské výstavby při výšce podlaží do 4 m</t>
  </si>
  <si>
    <t>-2060184112</t>
  </si>
  <si>
    <t xml:space="preserve">7,6*7,7*2*2" úklid bude probáhat častěji než obvykle - stavba bude prováděna za provozu </t>
  </si>
  <si>
    <t>81</t>
  </si>
  <si>
    <t>962031133</t>
  </si>
  <si>
    <t>Bourání příček z cihel pálených na MVC tl do 150 mm</t>
  </si>
  <si>
    <t>1121118072</t>
  </si>
  <si>
    <t xml:space="preserve">" demolice stávajících příček </t>
  </si>
  <si>
    <t>3,7*2*2,8</t>
  </si>
  <si>
    <t>82</t>
  </si>
  <si>
    <t>965081212</t>
  </si>
  <si>
    <t>Bourání podlah z dlaždic keramických nebo xylolitových tl do 10 mm plochy do 1 m2</t>
  </si>
  <si>
    <t>1965492752</t>
  </si>
  <si>
    <t>12 " podlaha 1 NP- odstranění dlažby pro provedení stavebních úprav</t>
  </si>
  <si>
    <t>83</t>
  </si>
  <si>
    <t>968072455</t>
  </si>
  <si>
    <t>Vybourání kovových dveřních zárubní pl do 2 m2</t>
  </si>
  <si>
    <t>2007680977</t>
  </si>
  <si>
    <t>0,8*2,0*2</t>
  </si>
  <si>
    <t>84</t>
  </si>
  <si>
    <t>968072558</t>
  </si>
  <si>
    <t>Vybourání kovových vrat pl do 5 m2</t>
  </si>
  <si>
    <t>-1603838177</t>
  </si>
  <si>
    <t xml:space="preserve">2,6*2,4" vybourání vrat </t>
  </si>
  <si>
    <t>85</t>
  </si>
  <si>
    <t>972054691</t>
  </si>
  <si>
    <t>Vybourání otvorů v ŽB stropech nebo klenbách tl přes 80 mm</t>
  </si>
  <si>
    <t>1616433586</t>
  </si>
  <si>
    <t>" vybourání nového otvoru pro výtah dle v.č. D.1.1.4</t>
  </si>
  <si>
    <t>2,4*2,1*0,2</t>
  </si>
  <si>
    <t>86</t>
  </si>
  <si>
    <t>965043441</t>
  </si>
  <si>
    <t>Bourání podkladů pod dlažby betonových s potěrem nebo teracem tl do 150 mm pl přes 4 m2</t>
  </si>
  <si>
    <t>-1492330835</t>
  </si>
  <si>
    <t>" vynourání kompletní skaldby stávající podlahy až na podkladní zeminu - pro nové základy dle popisu TZ str. 1 a v.č. D.1.1.3-8</t>
  </si>
  <si>
    <t>3,5*3,5*0,65</t>
  </si>
  <si>
    <t>"odstranění stávající podlahy 2 NP</t>
  </si>
  <si>
    <t>4,5*7,7*0,2</t>
  </si>
  <si>
    <t>87</t>
  </si>
  <si>
    <t>965049112</t>
  </si>
  <si>
    <t>Příplatek k bourání betonových mazanin za bourání mazanin se svařovanou sítí tl přes 100 mm</t>
  </si>
  <si>
    <t>1540847563</t>
  </si>
  <si>
    <t>88</t>
  </si>
  <si>
    <t>973031514</t>
  </si>
  <si>
    <t>Vysekání kapes ve zdivu cihelném na MV nebo MVC pro upevňovací prvky hl přes 150 mm</t>
  </si>
  <si>
    <t>313325488</t>
  </si>
  <si>
    <t>2" uložení nových Uprofilů dle popisu TZ str. 1</t>
  </si>
  <si>
    <t>89</t>
  </si>
  <si>
    <t>975043121</t>
  </si>
  <si>
    <t>Jednořadové podchycení stropů pro osazení nosníků v do 3,5 m pro zatížení do 1000 kg/m</t>
  </si>
  <si>
    <t>-1151054753</t>
  </si>
  <si>
    <t>3,7*2+4,2" při demontáži stropu pro nový výtah</t>
  </si>
  <si>
    <t>90</t>
  </si>
  <si>
    <t>975063161</t>
  </si>
  <si>
    <t>Podchycení stropů podepřených rovných v do 3,5 m pro zatížení do 1200 kg/m2</t>
  </si>
  <si>
    <t>467503699</t>
  </si>
  <si>
    <t>3,7*5</t>
  </si>
  <si>
    <t>91</t>
  </si>
  <si>
    <t>975073121</t>
  </si>
  <si>
    <t>Jednostranné podchycení střešních vazníků v do 3,5 m pro zatížení do 1500 kg/m</t>
  </si>
  <si>
    <t>-209286151</t>
  </si>
  <si>
    <t>7,5" pro zesílení styku vaznic dle popisu TZ str. 1</t>
  </si>
  <si>
    <t>92</t>
  </si>
  <si>
    <t>977211111</t>
  </si>
  <si>
    <t>Řezání stěnovou pilou ŽB kcí s výztuží průměru do 16 mm hl do 200 mm</t>
  </si>
  <si>
    <t>-678075192</t>
  </si>
  <si>
    <t>" odříznutí stropu</t>
  </si>
  <si>
    <t>2,1*2+2,02*2</t>
  </si>
  <si>
    <t>93</t>
  </si>
  <si>
    <t>978011161</t>
  </si>
  <si>
    <t>Otlučení (osekání) vnitřní vápenné nebo vápenocementové omítky stropů v rozsahu do 50 %</t>
  </si>
  <si>
    <t>325947087</t>
  </si>
  <si>
    <t>94</t>
  </si>
  <si>
    <t>978013161</t>
  </si>
  <si>
    <t>Otlučení (osekání) vnitřní vápenné nebo vápenocementové omítky stěn v rozsahu do 50 %</t>
  </si>
  <si>
    <t>-872337557</t>
  </si>
  <si>
    <t>95</t>
  </si>
  <si>
    <t>985131311</t>
  </si>
  <si>
    <t>Ruční dočištění ploch stěn, rubu kleneb a podlah ocelových kartáči</t>
  </si>
  <si>
    <t>1157448250</t>
  </si>
  <si>
    <t>7,3*3,7*2-3,5*3,5" podlaha 1 NP</t>
  </si>
  <si>
    <t>4,5*7,7</t>
  </si>
  <si>
    <t>96</t>
  </si>
  <si>
    <t>985331213</t>
  </si>
  <si>
    <t>Dodatečné vlepování betonářské výztuže D 12 mm do chemické malty včetně vyvrtání otvoru</t>
  </si>
  <si>
    <t>1100451768</t>
  </si>
  <si>
    <t xml:space="preserve">" dokotvení základů nového výtahu ke stávajícím základům </t>
  </si>
  <si>
    <t>2,1*4</t>
  </si>
  <si>
    <t>97</t>
  </si>
  <si>
    <t>13021013</t>
  </si>
  <si>
    <t>tyč ocelová žebírková jakost BSt 500S výztuž do betonu D 12mm</t>
  </si>
  <si>
    <t>-1960043326</t>
  </si>
  <si>
    <t>Poznámka k položce:_x000d_
Hmotnost: 0,89 kg/m</t>
  </si>
  <si>
    <t>0,193</t>
  </si>
  <si>
    <t>98</t>
  </si>
  <si>
    <t>9853-R800</t>
  </si>
  <si>
    <t xml:space="preserve">Drážkování v podlahách pro nové rozvody UT + ZTI </t>
  </si>
  <si>
    <t>1211668310</t>
  </si>
  <si>
    <t>99</t>
  </si>
  <si>
    <t>9853-R900</t>
  </si>
  <si>
    <t>Rozkrytí střešní krytiny vč. uskladnění krytiny po dobu rekonstrukce a přesun na určené místo pro uskladnění</t>
  </si>
  <si>
    <t>-1254120908</t>
  </si>
  <si>
    <t xml:space="preserve">12" bude upřesněno na stavbě zjišťovacím protokolem </t>
  </si>
  <si>
    <t>997</t>
  </si>
  <si>
    <t>Přesun sutě</t>
  </si>
  <si>
    <t>100</t>
  </si>
  <si>
    <t>997013213</t>
  </si>
  <si>
    <t>Vnitrostaveništní doprava suti a vybouraných hmot pro budovy v do 12 m ručně</t>
  </si>
  <si>
    <t>-160346129</t>
  </si>
  <si>
    <t>101</t>
  </si>
  <si>
    <t>997013219</t>
  </si>
  <si>
    <t>Příplatek k vnitrostaveništní dopravě suti a vybouraných hmot za zvětšenou dopravu suti ZKD 10 m</t>
  </si>
  <si>
    <t>611021622</t>
  </si>
  <si>
    <t>102</t>
  </si>
  <si>
    <t>997013501</t>
  </si>
  <si>
    <t>Odvoz suti a vybouraných hmot na skládku nebo meziskládku do 1 km se složením</t>
  </si>
  <si>
    <t>219949523</t>
  </si>
  <si>
    <t>103</t>
  </si>
  <si>
    <t>997013509</t>
  </si>
  <si>
    <t>Příplatek k odvozu suti a vybouraných hmot na skládku ZKD 1 km přes 1 km</t>
  </si>
  <si>
    <t>1065517412</t>
  </si>
  <si>
    <t>47,382*19 'Přepočtené koeficientem množství</t>
  </si>
  <si>
    <t>104</t>
  </si>
  <si>
    <t>997013631</t>
  </si>
  <si>
    <t>Poplatek za uložení na skládce (skládkovné) stavebního odpadu směsného kód odpadu 17 09 04</t>
  </si>
  <si>
    <t>-104657492</t>
  </si>
  <si>
    <t>998</t>
  </si>
  <si>
    <t>Přesun hmot</t>
  </si>
  <si>
    <t>105</t>
  </si>
  <si>
    <t>998018002</t>
  </si>
  <si>
    <t>Přesun hmot ruční pro budovy v do 12 m</t>
  </si>
  <si>
    <t>-156925798</t>
  </si>
  <si>
    <t>106</t>
  </si>
  <si>
    <t>998018011</t>
  </si>
  <si>
    <t>Příplatek k ručnímu přesunu hmot pro budovy zděné za zvětšený přesun ZKD 100 m</t>
  </si>
  <si>
    <t>1852058489</t>
  </si>
  <si>
    <t>PSV</t>
  </si>
  <si>
    <t>Práce a dodávky PSV</t>
  </si>
  <si>
    <t>711</t>
  </si>
  <si>
    <t>Izolace proti vodě, vlhkosti a plynům</t>
  </si>
  <si>
    <t>107</t>
  </si>
  <si>
    <t>711111001</t>
  </si>
  <si>
    <t>Provedení izolace proti zemní vlhkosti vodorovné za studena nátěrem penetračním</t>
  </si>
  <si>
    <t>721318445</t>
  </si>
  <si>
    <t>" dno výtahu - nová hydroizoalce dle řezu V.č. D.1.1.7+8 a napojení na stávající</t>
  </si>
  <si>
    <t>3,5*3,5*1,1</t>
  </si>
  <si>
    <t>108</t>
  </si>
  <si>
    <t>11163150</t>
  </si>
  <si>
    <t>lak penetrační asfaltový</t>
  </si>
  <si>
    <t>-391703816</t>
  </si>
  <si>
    <t>Poznámka k položce:_x000d_
Spotřeba 0,3-0,4kg/m2</t>
  </si>
  <si>
    <t>17,027*0,4/1000</t>
  </si>
  <si>
    <t>109</t>
  </si>
  <si>
    <t>711141559</t>
  </si>
  <si>
    <t>Provedení izolace proti zemní vlhkosti pásy přitavením vodorovné NAIP</t>
  </si>
  <si>
    <t>484527004</t>
  </si>
  <si>
    <t>17,027*2" 2 vrstvy</t>
  </si>
  <si>
    <t>110</t>
  </si>
  <si>
    <t>62853003</t>
  </si>
  <si>
    <t>pás asfaltový natavitelný modifikovaný SBS tl 3,5mm s vložkou ze skleněné tkaniny a spalitelnou PE fólií nebo jemnozrnný minerálním posypem na horním povrchu</t>
  </si>
  <si>
    <t>1819845838</t>
  </si>
  <si>
    <t>34,054*1,25</t>
  </si>
  <si>
    <t>111</t>
  </si>
  <si>
    <t>998711102</t>
  </si>
  <si>
    <t>Přesun hmot tonážní pro izolace proti vodě, vlhkosti a plynům v objektech výšky do 12 m</t>
  </si>
  <si>
    <t>-2084503780</t>
  </si>
  <si>
    <t>112</t>
  </si>
  <si>
    <t>998711181</t>
  </si>
  <si>
    <t>Příplatek k přesunu hmot tonážní 711 prováděný bez použití mechanizace</t>
  </si>
  <si>
    <t>-1393264171</t>
  </si>
  <si>
    <t>713</t>
  </si>
  <si>
    <t>Izolace tepelné</t>
  </si>
  <si>
    <t>113</t>
  </si>
  <si>
    <t>713111136</t>
  </si>
  <si>
    <t>Montáž izolace tepelné stropů volně kladenými rohožemi, pásy, dílci, deskami mezi trámy</t>
  </si>
  <si>
    <t>197353000</t>
  </si>
  <si>
    <t>44,18 " dle popisu v PD a TZ tl. 120 mm - podhled</t>
  </si>
  <si>
    <t>114</t>
  </si>
  <si>
    <t>63152100</t>
  </si>
  <si>
    <t>pás tepelně izolační univerzální tl 120mm</t>
  </si>
  <si>
    <t>-558501513</t>
  </si>
  <si>
    <t>44,18*1,1</t>
  </si>
  <si>
    <t>115</t>
  </si>
  <si>
    <t>713121121</t>
  </si>
  <si>
    <t>Montáž izolace tepelné podlah volně kladenými rohožemi, pásy, dílci, deskami 2 vrstvy</t>
  </si>
  <si>
    <t>660739474</t>
  </si>
  <si>
    <t>116</t>
  </si>
  <si>
    <t>28372303</t>
  </si>
  <si>
    <t>deska EPS 100 do plochých střech a podlah λ=0,037 tl 40mm</t>
  </si>
  <si>
    <t>-1931540659</t>
  </si>
  <si>
    <t xml:space="preserve">32,01*2*1,1" 2 vrstvy </t>
  </si>
  <si>
    <t>117</t>
  </si>
  <si>
    <t>713131141</t>
  </si>
  <si>
    <t>Montáž izolace tepelné stěn a základů lepením celoplošně rohoží, pásů, dílců, desek</t>
  </si>
  <si>
    <t>534376910</t>
  </si>
  <si>
    <t>" dno výtahu - ochrana hydroizoalce dle řezu V.č. D.1.1.7+8</t>
  </si>
  <si>
    <t>118</t>
  </si>
  <si>
    <t>28376464</t>
  </si>
  <si>
    <t>deska z polystyrénu XPS, hrana polodrážková a hladký povrch 700kPa tl 100mm</t>
  </si>
  <si>
    <t>-630689830</t>
  </si>
  <si>
    <t>3,552</t>
  </si>
  <si>
    <t>119</t>
  </si>
  <si>
    <t>998713102</t>
  </si>
  <si>
    <t>Přesun hmot tonážní pro izolace tepelné v objektech v do 12 m</t>
  </si>
  <si>
    <t>1227156082</t>
  </si>
  <si>
    <t>120</t>
  </si>
  <si>
    <t>998713181</t>
  </si>
  <si>
    <t>Příplatek k přesunu hmot tonážní 713 prováděný bez použití mechanizace</t>
  </si>
  <si>
    <t>803846408</t>
  </si>
  <si>
    <t>751</t>
  </si>
  <si>
    <t>Vzduchotechnika</t>
  </si>
  <si>
    <t>121</t>
  </si>
  <si>
    <t>75199-R100</t>
  </si>
  <si>
    <t xml:space="preserve">Provedení odvětrání výtahové šachty dle popisu PD vč. dodávky potrubí a opláštění  v.č. D.1.1.6</t>
  </si>
  <si>
    <t>-373521751</t>
  </si>
  <si>
    <t>Poznámka k položce:_x000d_
VZT - VÝTAHOVÁ ŠACHTA BUDE ODVĚTRÁNA POMOCÍ DN_x000d_
200. PLASTOVÉ POTRUBÍ BUDE OBALENO MINERÁLNÍ VATOU_x000d_
tl. 100 mm, BUDE OSAZENO V PODHLEDU A VYVEDENO NAD_x000d_
ROVINU STŘECHY._x000d_
POTRUBÍ BUDE OBLOŽENO TYPOVÝM SDK OBKLADEM S_x000d_
OBOUSTRANNOU ODOLNOSTÍ EI15_x000d_
_x000d_
_x000d_
Kompletní provedení vč. přesunu hmot a stavebních přípomocí.</t>
  </si>
  <si>
    <t>122</t>
  </si>
  <si>
    <t>75199-R110</t>
  </si>
  <si>
    <t>Dodávka a montáž hlavice pro odvětrání šachty</t>
  </si>
  <si>
    <t>836221222</t>
  </si>
  <si>
    <t>123</t>
  </si>
  <si>
    <t>75199-R200</t>
  </si>
  <si>
    <t xml:space="preserve">Provedení odvětrání garáže dle popisu PD vč. dodávky potrubí a opláštění  v.č. D.1.1.3</t>
  </si>
  <si>
    <t>-848090379</t>
  </si>
  <si>
    <t>Poznámka k položce:_x000d_
Odvětrání garáže - napojení na stávající_x000d_
potrubí._x000d_
Potrubí bude obloženo typovým sdk_x000d_
obkladem s oboustrannou požární_x000d_
odolností EI30 DP1_x000d_
_x000d_
_x000d_
Kompletní provedení vč. přesunu hmot a stavebních přípomocí.</t>
  </si>
  <si>
    <t>762</t>
  </si>
  <si>
    <t>Konstrukce tesařské</t>
  </si>
  <si>
    <t>124</t>
  </si>
  <si>
    <t>762085112</t>
  </si>
  <si>
    <t>Montáž svorníků nebo šroubů délky do 300 mm</t>
  </si>
  <si>
    <t>1602034294</t>
  </si>
  <si>
    <t>2*9" dle v.č. D.1.1.6</t>
  </si>
  <si>
    <t>125</t>
  </si>
  <si>
    <t>31197004</t>
  </si>
  <si>
    <t>tyč závitová Pz 4,6 M12</t>
  </si>
  <si>
    <t>1955062669</t>
  </si>
  <si>
    <t>18*0,4</t>
  </si>
  <si>
    <t>126</t>
  </si>
  <si>
    <t>31120006</t>
  </si>
  <si>
    <t>podložka DIN 125-A ZB D 12mm</t>
  </si>
  <si>
    <t>100 kus</t>
  </si>
  <si>
    <t>-217908501</t>
  </si>
  <si>
    <t>18*4/100</t>
  </si>
  <si>
    <t>127</t>
  </si>
  <si>
    <t>31111006</t>
  </si>
  <si>
    <t>matice přesná šestihranná Pz DIN 934-8 M12</t>
  </si>
  <si>
    <t>-989029099</t>
  </si>
  <si>
    <t>128</t>
  </si>
  <si>
    <t>762331813</t>
  </si>
  <si>
    <t>Demontáž vázaných kcí krovů z hranolů průřezové plochy do 288 cm2</t>
  </si>
  <si>
    <t>-1019485463</t>
  </si>
  <si>
    <t>8,42 "odstranění sloupku vč. vzpěr dle v.č. D.1.1.5</t>
  </si>
  <si>
    <t>129</t>
  </si>
  <si>
    <t>762332131</t>
  </si>
  <si>
    <t>Montáž vázaných kcí krovů pravidelných z hraněného řeziva průřezové plochy do 120 cm2</t>
  </si>
  <si>
    <t>697520160</t>
  </si>
  <si>
    <t>2,5*10" dle v.č. D.1.1.6</t>
  </si>
  <si>
    <t>130</t>
  </si>
  <si>
    <t>60512125</t>
  </si>
  <si>
    <t>hranol stavební řezivo průřezu do 120cm2 do dl 6m</t>
  </si>
  <si>
    <t>-697429887</t>
  </si>
  <si>
    <t>25*0,06*0,14*1,25</t>
  </si>
  <si>
    <t>131</t>
  </si>
  <si>
    <t>762395000</t>
  </si>
  <si>
    <t>Spojovací prostředky krovů, bednění, laťování, nadstřešních konstrukcí</t>
  </si>
  <si>
    <t>-1631786468</t>
  </si>
  <si>
    <t>132</t>
  </si>
  <si>
    <t>762420034</t>
  </si>
  <si>
    <t xml:space="preserve">Obložení stropu z cementotřískových desek tl 18 mm broušených na pero a drážku šroubovaných vč. nosného roštu </t>
  </si>
  <si>
    <t>482306809</t>
  </si>
  <si>
    <t>2,5*2,5" dle popisu v.č. D.1.1.7+8 - podhled v šachtě</t>
  </si>
  <si>
    <t>133</t>
  </si>
  <si>
    <t>7639-R100</t>
  </si>
  <si>
    <t>Dodávka a montáž sloupku 140/140 vč. povrchové úpravy a kotvení dle popisu PD v.č. D.1.1.6</t>
  </si>
  <si>
    <t>-2087155272</t>
  </si>
  <si>
    <t>1 " dle v.č. D.1.1.6</t>
  </si>
  <si>
    <t>134</t>
  </si>
  <si>
    <t>7639-R200</t>
  </si>
  <si>
    <t>Úprava a zvětšní/rozšíření stávajícího otvoru ve střeše - nová chodba v podkroví, vč. rokrytí krytiny a uvedení krytiny do původního stavu - dle v.č. D.1.1.6 a popisu TZ str. 1</t>
  </si>
  <si>
    <t>-1371116575</t>
  </si>
  <si>
    <t xml:space="preserve">Poznámka k položce:_x000d_
Kompletní provedení vč. přesunu hmot a stavebních přípomocí._x000d_
</t>
  </si>
  <si>
    <t>135</t>
  </si>
  <si>
    <t>998762102</t>
  </si>
  <si>
    <t>Přesun hmot tonážní pro kce tesařské v objektech v do 12 m</t>
  </si>
  <si>
    <t>1578201731</t>
  </si>
  <si>
    <t>136</t>
  </si>
  <si>
    <t>998762181</t>
  </si>
  <si>
    <t>Příplatek k přesunu hmot tonážní 762 prováděný bez použití mechanizace</t>
  </si>
  <si>
    <t>-1478827599</t>
  </si>
  <si>
    <t>763</t>
  </si>
  <si>
    <t>Konstrukce suché výstavby</t>
  </si>
  <si>
    <t>137</t>
  </si>
  <si>
    <t>763111426</t>
  </si>
  <si>
    <t xml:space="preserve">SDK příčka tl 150 mm profil CW+UW 100 desky 2xDF 12,5 s izolací </t>
  </si>
  <si>
    <t>203689972</t>
  </si>
  <si>
    <t>" nové příčky 1 NP</t>
  </si>
  <si>
    <t>(3,7+1,7+1,5)*2,8</t>
  </si>
  <si>
    <t>-0,9*2,0*3</t>
  </si>
  <si>
    <t>" 2 NP</t>
  </si>
  <si>
    <t>7,7*2,4</t>
  </si>
  <si>
    <t>138</t>
  </si>
  <si>
    <t>763121467</t>
  </si>
  <si>
    <t xml:space="preserve">SDK stěna předsazená tl 125 mm profil CW+UW 100 desky 2xDFH2 12,5 s izolací </t>
  </si>
  <si>
    <t>-1761906344</t>
  </si>
  <si>
    <t>" 2 NP předstěna</t>
  </si>
  <si>
    <t>7,7*1,4</t>
  </si>
  <si>
    <t>139</t>
  </si>
  <si>
    <t>763111711</t>
  </si>
  <si>
    <t>SDK příčka dilatace - napojení na podhled v 2 NP</t>
  </si>
  <si>
    <t>1602010199</t>
  </si>
  <si>
    <t>7,7</t>
  </si>
  <si>
    <t>140</t>
  </si>
  <si>
    <t>763111717</t>
  </si>
  <si>
    <t>SDK příčka základní penetrační nátěr (oboustranně)</t>
  </si>
  <si>
    <t>-1025768096</t>
  </si>
  <si>
    <t>30,8+10,78</t>
  </si>
  <si>
    <t>141</t>
  </si>
  <si>
    <t>763111741</t>
  </si>
  <si>
    <t>Montáž parotěsné zábrany do SDK příčky</t>
  </si>
  <si>
    <t>1639069364</t>
  </si>
  <si>
    <t>142</t>
  </si>
  <si>
    <t>28329274</t>
  </si>
  <si>
    <t>fólie PE vyztužená pro parotěsnou vrstvu (reakce na oheň - třída E) 110g/m2</t>
  </si>
  <si>
    <t>-748260320</t>
  </si>
  <si>
    <t>41,58*1,15</t>
  </si>
  <si>
    <t>143</t>
  </si>
  <si>
    <t>763111771</t>
  </si>
  <si>
    <t>Příplatek k SDK příčce za rovinnost kvality Q3</t>
  </si>
  <si>
    <t>1602934816</t>
  </si>
  <si>
    <t>144</t>
  </si>
  <si>
    <t>763161743</t>
  </si>
  <si>
    <t>SDK podkroví deska 1xDFH2 12,5 TI 120 mm 15 kg/m3 REI 15 DP2 dvouvrstvá spodní kce profil CD+UD na krokvových závěsech</t>
  </si>
  <si>
    <t>363465385</t>
  </si>
  <si>
    <t>145</t>
  </si>
  <si>
    <t>763131751</t>
  </si>
  <si>
    <t>Montáž parotěsné zábrany do SDK podhledu</t>
  </si>
  <si>
    <t>-501156486</t>
  </si>
  <si>
    <t xml:space="preserve">44,18 " dle popisu v PD a TZ  - podhled</t>
  </si>
  <si>
    <t>146</t>
  </si>
  <si>
    <t>28329276</t>
  </si>
  <si>
    <t>fólie PE vyztužená pro parotěsnou vrstvu (reakce na oheň - třída E) 140g/m2</t>
  </si>
  <si>
    <t>1719980674</t>
  </si>
  <si>
    <t>44,18*1,15</t>
  </si>
  <si>
    <t>147</t>
  </si>
  <si>
    <t>998763302</t>
  </si>
  <si>
    <t>Přesun hmot tonážní pro sádrokartonové konstrukce v objektech v do 12 m</t>
  </si>
  <si>
    <t>1626944301</t>
  </si>
  <si>
    <t>148</t>
  </si>
  <si>
    <t>998763381</t>
  </si>
  <si>
    <t>Příplatek k přesunu hmot tonážní 763 SDK prováděný bez použití mechanizace</t>
  </si>
  <si>
    <t>675266377</t>
  </si>
  <si>
    <t>764</t>
  </si>
  <si>
    <t>Konstrukce klempířské</t>
  </si>
  <si>
    <t>149</t>
  </si>
  <si>
    <t>764002821</t>
  </si>
  <si>
    <t>Demontáž střešního výlezu do suti</t>
  </si>
  <si>
    <t>2126589176</t>
  </si>
  <si>
    <t>1" dle v.č. D.1.1.5</t>
  </si>
  <si>
    <t>765</t>
  </si>
  <si>
    <t>Krytina skládaná</t>
  </si>
  <si>
    <t>150</t>
  </si>
  <si>
    <t>7653-R800</t>
  </si>
  <si>
    <t>Zpětná pokládka střešní krytiny vč. souvisejícího oplechování a přesunu hmot</t>
  </si>
  <si>
    <t>-2146959207</t>
  </si>
  <si>
    <t>766-1</t>
  </si>
  <si>
    <t>Výplně otvorů</t>
  </si>
  <si>
    <t>151</t>
  </si>
  <si>
    <t>766-R100</t>
  </si>
  <si>
    <t xml:space="preserve">Dodávka a montáž vnitřních dveří protipožární dřevěných </t>
  </si>
  <si>
    <t>-1357989404</t>
  </si>
  <si>
    <t xml:space="preserve"> "SOUČÁSTÍ DODÁVKY DVEŘÍ JE I KOVÁNÍ DLE POPISU PD A PODLAHOVÁ PŘECHODOVÁ LIŠTA</t>
  </si>
  <si>
    <t xml:space="preserve">" dle tabulky výrovků pozice: </t>
  </si>
  <si>
    <t>0,9*1,97" D2</t>
  </si>
  <si>
    <t>0,9*1,97 " D3</t>
  </si>
  <si>
    <t>0,8*1,97 " D4</t>
  </si>
  <si>
    <t>0,9*1,97 " D5</t>
  </si>
  <si>
    <t>0,8*1,97 " D6</t>
  </si>
  <si>
    <t>152</t>
  </si>
  <si>
    <t>766-R102</t>
  </si>
  <si>
    <t>Dodávka a montáž dřevěných vchodových dveří s nadsvětlíkem ozn D1</t>
  </si>
  <si>
    <t>1528582469</t>
  </si>
  <si>
    <t>153</t>
  </si>
  <si>
    <t>766-R103</t>
  </si>
  <si>
    <t>Dodávka a montáž střešního okna dle popisu PD ozn O1</t>
  </si>
  <si>
    <t>KUS</t>
  </si>
  <si>
    <t>143676302</t>
  </si>
  <si>
    <t>Poznámka k položce:_x000d_
Střešní celodřevěné kyvné okno_x000d_
s ventilační klapkou_x000d_
povrch. úprava - lakované provedení_x000d_
oplechování - hliník_x000d_
dvojsklo Uw = 1,3 W/m2K_x000d_
osazení do profilované střešní krytiny_x000d_
Montážní doplňky:_x000d_
izolační rám + plisovaný límec_x000d_
parotěsná folie_x000d_
Doplňky:_x000d_
horní ovládání s teleskopickou tyčí_x000d_
vnitřní stínění - roletka_x000d_
_x000d_
_x000d_
Kompletní provedení vč. přesunu hmot a stavebních přípomocí.</t>
  </si>
  <si>
    <t>Střešní celodřevěné kyvné okno</t>
  </si>
  <si>
    <t>s ventilační klapkou</t>
  </si>
  <si>
    <t>povrch. úprava - lakované provedení</t>
  </si>
  <si>
    <t>oplechování - hliník</t>
  </si>
  <si>
    <t>dvojsklo Uw = 1,3 W/m2K</t>
  </si>
  <si>
    <t>osazení do profilované střešní krytiny</t>
  </si>
  <si>
    <t>Montážní doplňky:</t>
  </si>
  <si>
    <t>izolační rám + plisovaný límec</t>
  </si>
  <si>
    <t>parotěsná folie</t>
  </si>
  <si>
    <t>Doplňky:</t>
  </si>
  <si>
    <t>horní ovládání s teleskopickou tyčí</t>
  </si>
  <si>
    <t>vnitřní stínění - roletka</t>
  </si>
  <si>
    <t xml:space="preserve">1 " SOUČÁSTÍ DODÁVKY JE I ZATEPLOVACÍ SADA A LEMOVÁNÍ A PAROTĚSNÁ FOLIE </t>
  </si>
  <si>
    <t>767</t>
  </si>
  <si>
    <t>Konstrukce zámečnické</t>
  </si>
  <si>
    <t>154</t>
  </si>
  <si>
    <t>767-R100</t>
  </si>
  <si>
    <t>Demontáž stávajícího odvětrání dle popisu PD a v.č. D.1.1.3</t>
  </si>
  <si>
    <t>-1517770173</t>
  </si>
  <si>
    <t>155</t>
  </si>
  <si>
    <t>767-R200</t>
  </si>
  <si>
    <t xml:space="preserve">Dodávka a montáž zesílení styku vaznic pomocí ocelového pásu 2x80x8-800mm vč. povrcové úpravy  dle v.č. D.1.1.6</t>
  </si>
  <si>
    <t>-1990901712</t>
  </si>
  <si>
    <t>156</t>
  </si>
  <si>
    <t>767-R300</t>
  </si>
  <si>
    <t xml:space="preserve">Dodávka a montáž montážního dvojháku min. nosnost 300kG vč. povrcové úpravy  dle v.č. D.1.1.6</t>
  </si>
  <si>
    <t>-2068238868</t>
  </si>
  <si>
    <t>771</t>
  </si>
  <si>
    <t>Podlahy, krytiny</t>
  </si>
  <si>
    <t>157</t>
  </si>
  <si>
    <t>77119-R100</t>
  </si>
  <si>
    <t xml:space="preserve">Uvedení podlahové krytiny do původního stavu a oprava krytiny kolem nového výtahu </t>
  </si>
  <si>
    <t>-1433592893</t>
  </si>
  <si>
    <t>"podlahy dotčené rekonstrukcí</t>
  </si>
  <si>
    <t xml:space="preserve">20,73+9,98 </t>
  </si>
  <si>
    <t>3,5*0,5*2</t>
  </si>
  <si>
    <t>158</t>
  </si>
  <si>
    <t>77112-R100</t>
  </si>
  <si>
    <t xml:space="preserve">Dodávka  a montáž nové keramické dlažby vč. soklu dle skladby C dle v.č. D.1.1.5-8</t>
  </si>
  <si>
    <t>1378430633</t>
  </si>
  <si>
    <t>Poznámka k položce:_x000d_
Kompletní provedení vč. přesunu hmot a stavebních přípomocí._x000d_
Nová dlažba viz stávající stav</t>
  </si>
  <si>
    <t>32,01+5,48+12,28</t>
  </si>
  <si>
    <t>783</t>
  </si>
  <si>
    <t>Nátěry</t>
  </si>
  <si>
    <t>159</t>
  </si>
  <si>
    <t>783323130R00</t>
  </si>
  <si>
    <t>Nátěr syntetický radiátorů deskových 1x + 1x email</t>
  </si>
  <si>
    <t>1155911769</t>
  </si>
  <si>
    <t>160</t>
  </si>
  <si>
    <t>783801401</t>
  </si>
  <si>
    <t>Ometení omítek před provedením nátěru</t>
  </si>
  <si>
    <t>1957218086</t>
  </si>
  <si>
    <t>161</t>
  </si>
  <si>
    <t>783801403</t>
  </si>
  <si>
    <t>Oprášení omítek před provedením nátěru</t>
  </si>
  <si>
    <t>-170176801</t>
  </si>
  <si>
    <t>162</t>
  </si>
  <si>
    <t>783801505</t>
  </si>
  <si>
    <t>Omytí omítek s odmaštěním před provedením nátěru</t>
  </si>
  <si>
    <t>768752572</t>
  </si>
  <si>
    <t>163</t>
  </si>
  <si>
    <t>78899-R100</t>
  </si>
  <si>
    <t>Dodávka a montáž nátěru odolný proti ropným látkám a olejům na dno výtahu dle popisu skladby E v.č. D.1.1.7</t>
  </si>
  <si>
    <t>310783380</t>
  </si>
  <si>
    <t>2,2*2,2*1,1</t>
  </si>
  <si>
    <t>(2,2+2,2)*2*0,5</t>
  </si>
  <si>
    <t>784</t>
  </si>
  <si>
    <t>Dokončovací práce - malby a tapety</t>
  </si>
  <si>
    <t>164</t>
  </si>
  <si>
    <t>784181101</t>
  </si>
  <si>
    <t>Základní akrylátová jednonásobná penetrace podkladu v místnostech výšky do 3,80m</t>
  </si>
  <si>
    <t>-275390662</t>
  </si>
  <si>
    <t>11,1+54,02+34,602+6,624+123,2+25,604</t>
  </si>
  <si>
    <t>165</t>
  </si>
  <si>
    <t>784221111</t>
  </si>
  <si>
    <t xml:space="preserve">Dvojnásobné bílé malby  ze směsí za sucha středně otěruvzdorných v místnostech do 3,80 m</t>
  </si>
  <si>
    <t>-177159772</t>
  </si>
  <si>
    <t>HZS</t>
  </si>
  <si>
    <t>Hodinové zúčtovací sazby</t>
  </si>
  <si>
    <t>166</t>
  </si>
  <si>
    <t>HZS1292</t>
  </si>
  <si>
    <t>Hodinová zúčtovací sazba stavební dělník</t>
  </si>
  <si>
    <t>hod</t>
  </si>
  <si>
    <t>512</t>
  </si>
  <si>
    <t>-1610284191</t>
  </si>
  <si>
    <t>15" další nespecifikované práce, vyklízení, odnášení, dočištění</t>
  </si>
  <si>
    <t>167</t>
  </si>
  <si>
    <t>HZS2222</t>
  </si>
  <si>
    <t>Hodinová zúčtovací sazba elektrikář odborný</t>
  </si>
  <si>
    <t>-1388656020</t>
  </si>
  <si>
    <t>15" koordinace pro přesazení světel a prodloužení kabeláže</t>
  </si>
  <si>
    <t>OST</t>
  </si>
  <si>
    <t>Technologie výtahu</t>
  </si>
  <si>
    <t>168</t>
  </si>
  <si>
    <t>OST1-R100</t>
  </si>
  <si>
    <t>Dodávka a montáž výtahu vč. dveří dle popisu PD</t>
  </si>
  <si>
    <t>78683406</t>
  </si>
  <si>
    <t xml:space="preserve">Poznámka k položce:_x000d_
Kompletní provedení vč. přesunu hmot a stavebních přípomocí._x000d_
_x000d_
Kabina: šířka 900 x hloubka 1400 mm _x000d_
Nosnost: 415 kg_x000d_
Dopravní rychlost: 0,15 m/s_x000d_
Umístění: zděná šachta (1540 mm x 1580 mm), stěny rovné, omítnuté, vybílené_x000d_
Zdvih: 2980 mm_x000d_
Počet stanic: 2_x000d_
Počet nástupišť: 3_x000d_
Prohlubeň: min. 250 mm, podlaha pod strojem a prohlubeň bude opatřena nátěrem odolným olejům a ropným produktům_x000d_
Elektromotor: 2,2 kW_x000d_
Brzdový magnet: elektrický_x000d_
Koncový spínač: elektrický_x000d_
Pohon: lanový s plynulým rozjezdem a zastavením ve stanici, převodový stroj s navíjecími bubny, pohon včetně rozvaděče je umístěn v šachtě_x000d_
Napájecí soustava: 1PEN 230V / 50 Hz_x000d_
Prostředí: normální_x000d_
Osvětlení strojovny: min. 200 lx_x000d_
Osvětlení šachty: min 50 lx_x000d_
Dveře: ruční ocelové jednokřídlové s průhledovým oknem, madlo, hydraulický zavírač, provedení prášková barva komaxit v barvě šedé, v požárním provedení  EW15 DP2_x000d_
Kabina: ocelový rám s deskami z lamina _x000d_
Řízení: 	vnitřní - tlačítkové bez trvalého stisku, stop, zvonek, klíčový ovladač_x000d_
venkovní – tlačítko přivolat  + signál v jízdě_x000d_
</t>
  </si>
  <si>
    <t>02 - Elektroinstalace</t>
  </si>
  <si>
    <t>D1 - ELEKTROINSTALACE</t>
  </si>
  <si>
    <t xml:space="preserve">    21-M - Elektromontáže</t>
  </si>
  <si>
    <t xml:space="preserve">    22-M - Montáže oznam. a zabezp. zařízení</t>
  </si>
  <si>
    <t xml:space="preserve">    HZS - Hodinové zúčtovací sazby </t>
  </si>
  <si>
    <t xml:space="preserve">    VC7/32/2 - ÚPRAVA ROZVADEČE R</t>
  </si>
  <si>
    <t xml:space="preserve">    Z - Přirážky dle pravidel "M"</t>
  </si>
  <si>
    <t>D1</t>
  </si>
  <si>
    <t>ELEKTROINSTALACE</t>
  </si>
  <si>
    <t>21-M</t>
  </si>
  <si>
    <t>Elektromontáže</t>
  </si>
  <si>
    <t>210010102</t>
  </si>
  <si>
    <t>Montáž lišt protahovacích šířky do 40 mm</t>
  </si>
  <si>
    <t>210010301</t>
  </si>
  <si>
    <t>Montáž krabic přístrojových zapuštěných plastových kruhových KU 68/1, KU68/1301, KP67, KP68/2</t>
  </si>
  <si>
    <t>210010321</t>
  </si>
  <si>
    <t>Montáž rozvodek zapuštěných plastových kruhových KU68-1903/KO, KR97/KO97V</t>
  </si>
  <si>
    <t>210010351</t>
  </si>
  <si>
    <t>Montáž rozvodek nástěnných plastových čtyřhranných ACIDUR vodič D do 4 mm2</t>
  </si>
  <si>
    <t>210100001</t>
  </si>
  <si>
    <t>Ukončení vodičů v rozváděči nebo na přístroji včetně zapojení průřezu žíly do 2,5 mm2</t>
  </si>
  <si>
    <t>210110021</t>
  </si>
  <si>
    <t>Montáž vypínačů nástěnných 1-jednopólových prostředí venkovní nebo mokré</t>
  </si>
  <si>
    <t>210110024</t>
  </si>
  <si>
    <t>Montáž přepínačů nástěnných 6-střídavých prostředí venkovní nebo mokré</t>
  </si>
  <si>
    <t>210110045</t>
  </si>
  <si>
    <t>Montáž přepínač (polo)zapuštěný šroubové připojení 6 -střídavý</t>
  </si>
  <si>
    <t>210110046</t>
  </si>
  <si>
    <t>Montáž přepínač (polo)zapuštěný šroubové připojení 7 -křížový</t>
  </si>
  <si>
    <t>210111011</t>
  </si>
  <si>
    <t>Montáž zásuvka (polo)zapuštěná šroubové připojení 2P+PE se zapojením vodičů</t>
  </si>
  <si>
    <t>210111012</t>
  </si>
  <si>
    <t>Montáž zásuvka (polo)zapuštěná šroubové připojení 2P+PE dvojí zapojení - průběžná</t>
  </si>
  <si>
    <t>210111031</t>
  </si>
  <si>
    <t>Montáž zásuvka chráněná v krabici šroubové připojení 2P+PE prostředí venkovní, mokré</t>
  </si>
  <si>
    <t>210201025</t>
  </si>
  <si>
    <t>Montáž svítidel LED panel stropních přisazených</t>
  </si>
  <si>
    <t>210220451</t>
  </si>
  <si>
    <t>Montáž vedení hromosvodné - ochranného pospojování volně nebo pod omítku</t>
  </si>
  <si>
    <t>210800101</t>
  </si>
  <si>
    <t>Montáž měděných kabelů CYKY,CYBY,CYMY,NYM 2x1,5 mm2 uložených pod omítku ve stěně</t>
  </si>
  <si>
    <t>210800105</t>
  </si>
  <si>
    <t>Montáž měděných kabelů CYKY,CYBY,CYMY,NYM 3x1,5 mm2 uložených pod omítku ve stěně</t>
  </si>
  <si>
    <t>210800106</t>
  </si>
  <si>
    <t>Montáž měděných kabelů CYKY,CYBY,CYMY,NYM 3x2,5 mm2 uložených pod omítku ve stěně</t>
  </si>
  <si>
    <t>210800115</t>
  </si>
  <si>
    <t>Montáž měděných kabelů CYKY,CYBY,CYMY,NYM 5x1,5 mm2 uložených pod omítku ve stěně</t>
  </si>
  <si>
    <t>211010002</t>
  </si>
  <si>
    <t xml:space="preserve">Osazení HM  8 do cihlového zdiva</t>
  </si>
  <si>
    <t>341110000</t>
  </si>
  <si>
    <t>kabel silový s Cu jádrem CYKY 2Ax1,5mm2</t>
  </si>
  <si>
    <t>341110300</t>
  </si>
  <si>
    <t>kabel silový s Cu jádrem CYKY 3Ax1,5 mm2</t>
  </si>
  <si>
    <t>341110302</t>
  </si>
  <si>
    <t>kabel silový s Cu jádrem CYKY 3Cx1,5mm2</t>
  </si>
  <si>
    <t>341110362</t>
  </si>
  <si>
    <t>kabel silový s Cu jádrem CYKY 3Cx2,5mm2</t>
  </si>
  <si>
    <t>341110900</t>
  </si>
  <si>
    <t>kabel silový s Cu jádrem CYKY 5x1,5 mm2</t>
  </si>
  <si>
    <t>341408260</t>
  </si>
  <si>
    <t>vodič silový s Cu jádrem CY H07 V-U 6 mm2</t>
  </si>
  <si>
    <t>345354080</t>
  </si>
  <si>
    <t>přepínač střídavý 10A - 230V</t>
  </si>
  <si>
    <t>345357630</t>
  </si>
  <si>
    <t>přepínač křížový 10A - 230V</t>
  </si>
  <si>
    <t>345355440</t>
  </si>
  <si>
    <t>Spínač 1 pól. 3558-01600 z PH</t>
  </si>
  <si>
    <t>345359016</t>
  </si>
  <si>
    <t xml:space="preserve">Zvonek  70036  8V/AC  82 dB</t>
  </si>
  <si>
    <t>345357040</t>
  </si>
  <si>
    <t>Přepínač střídavý 3558-06600 do vlhka z PH</t>
  </si>
  <si>
    <t>345514105</t>
  </si>
  <si>
    <t>zásuvka polozapuštěná 10/16A bílá</t>
  </si>
  <si>
    <t>345514810</t>
  </si>
  <si>
    <t>Zásuvka 250V/16A 5518-2600B do vlhka IP44</t>
  </si>
  <si>
    <t>345715180</t>
  </si>
  <si>
    <t>krabice univerzální z PH KU 68/2-1901</t>
  </si>
  <si>
    <t>345715630</t>
  </si>
  <si>
    <t>rozvodka krabicová z PH KR 97/5</t>
  </si>
  <si>
    <t>345640100</t>
  </si>
  <si>
    <t>rozvodka 6455-11 4 mm2 380 V</t>
  </si>
  <si>
    <t>345721140</t>
  </si>
  <si>
    <t>lišta elektroinstalační vkládací z PVC LV 40x15</t>
  </si>
  <si>
    <t>348160003</t>
  </si>
  <si>
    <t xml:space="preserve">Sv. LED 35W přisazené LED panel 4200lm, 3000K  1200x300mm   A</t>
  </si>
  <si>
    <t>ks</t>
  </si>
  <si>
    <t>348160007</t>
  </si>
  <si>
    <t xml:space="preserve">Sv. LED 18W přisazené, 2364 lm, 4000K     B</t>
  </si>
  <si>
    <t>348160014</t>
  </si>
  <si>
    <t xml:space="preserve">Sv. LED 8W přisazené s košem d=210mm 830 lm, 3000K      C</t>
  </si>
  <si>
    <t>348160017</t>
  </si>
  <si>
    <t xml:space="preserve">Sv. LED 20W přisazené, 2500lm, 3000K        D</t>
  </si>
  <si>
    <t>213000005</t>
  </si>
  <si>
    <t>Podružný materiál</t>
  </si>
  <si>
    <t>%</t>
  </si>
  <si>
    <t>22-M</t>
  </si>
  <si>
    <t>Montáže oznam. a zabezp. zařízení</t>
  </si>
  <si>
    <t>220320221</t>
  </si>
  <si>
    <t>Montáž zvonku na střídavý proud</t>
  </si>
  <si>
    <t xml:space="preserve">Hodinové zúčtovací sazby </t>
  </si>
  <si>
    <t>470000003</t>
  </si>
  <si>
    <t>Zkušební provoz</t>
  </si>
  <si>
    <t>262144</t>
  </si>
  <si>
    <t>470000009</t>
  </si>
  <si>
    <t>Koordinace s ostatními profesemi</t>
  </si>
  <si>
    <t>470000010</t>
  </si>
  <si>
    <t>Vyhledání stávajících svět. a zás. rozvodů</t>
  </si>
  <si>
    <t>470000011</t>
  </si>
  <si>
    <t>Demontáž stávající elektroinstalace vč. PK</t>
  </si>
  <si>
    <t>470000019</t>
  </si>
  <si>
    <t>Spolupráce s revizním technikem</t>
  </si>
  <si>
    <t>470000028</t>
  </si>
  <si>
    <t xml:space="preserve">Úprava  rozvaděče  RH</t>
  </si>
  <si>
    <t>470000054</t>
  </si>
  <si>
    <t>Výchozí revize</t>
  </si>
  <si>
    <t>VC7/32/2</t>
  </si>
  <si>
    <t>ÚPRAVA ROZVADEČE R</t>
  </si>
  <si>
    <t>200001015</t>
  </si>
  <si>
    <t>Připojení 1 žíly vodiče do 63A</t>
  </si>
  <si>
    <t>200003164</t>
  </si>
  <si>
    <t xml:space="preserve">Jistič 1 pól.    L7 - 1/1/C</t>
  </si>
  <si>
    <t>200003201</t>
  </si>
  <si>
    <t xml:space="preserve">Jistič 1 pól.    L7 - 10/1/B</t>
  </si>
  <si>
    <t>200003203</t>
  </si>
  <si>
    <t xml:space="preserve">Jistič 1 pól.    L7 - 16/1/B</t>
  </si>
  <si>
    <t>200006002</t>
  </si>
  <si>
    <t>Zvonkový transformátor 70042 8V/AC</t>
  </si>
  <si>
    <t>200009081</t>
  </si>
  <si>
    <t>Montáž rozvaděče</t>
  </si>
  <si>
    <t>Z</t>
  </si>
  <si>
    <t>Přirážky dle pravidel "M"</t>
  </si>
  <si>
    <t>213000000</t>
  </si>
  <si>
    <t>PPV</t>
  </si>
  <si>
    <t>03 - Ústřední vytápění</t>
  </si>
  <si>
    <t>1 - Práce a dodávky HSV</t>
  </si>
  <si>
    <t xml:space="preserve">    2 - Ostatní konstrukce a práce-bourání</t>
  </si>
  <si>
    <t>6 - Práce a dodávky PSV</t>
  </si>
  <si>
    <t xml:space="preserve">    7 - Ústřední vytápění - potrubí</t>
  </si>
  <si>
    <t xml:space="preserve">    15 - Ústřední vytápění - armatury</t>
  </si>
  <si>
    <t xml:space="preserve">    22 - Ústřední vytápění - otopná tělesa</t>
  </si>
  <si>
    <t>Bourací práce a zednické přípomoci zajistí stavba dle požadavku profese</t>
  </si>
  <si>
    <t>kpl</t>
  </si>
  <si>
    <t>1110294700</t>
  </si>
  <si>
    <t>Ústřední vytápění - potrubí</t>
  </si>
  <si>
    <t>Potrubí měděné polotvrdé spojované pájením D 15x1</t>
  </si>
  <si>
    <t>-2053238620</t>
  </si>
  <si>
    <t>Potrubí měděné polotvrdé spojované pájením D 18x1</t>
  </si>
  <si>
    <t>-1957646074</t>
  </si>
  <si>
    <t>Nové potrubí napojit na stávající</t>
  </si>
  <si>
    <t>2137936449</t>
  </si>
  <si>
    <t>Vypuštění a napuštění systému, odvzdušnění</t>
  </si>
  <si>
    <t>-613262137</t>
  </si>
  <si>
    <t>Zkouška těsnosti potrubí</t>
  </si>
  <si>
    <t>673691183</t>
  </si>
  <si>
    <t>Přesun hmot pro rozvody potrubí v objektech v do 12 m</t>
  </si>
  <si>
    <t>-1017134425</t>
  </si>
  <si>
    <t>Ústřední vytápění - armatury</t>
  </si>
  <si>
    <t>Montáž armatury závitové s dvěma závity G 1/2</t>
  </si>
  <si>
    <t>-1663052321</t>
  </si>
  <si>
    <t>Termostatická hlavice</t>
  </si>
  <si>
    <t>-1341832348</t>
  </si>
  <si>
    <t>Vekolux</t>
  </si>
  <si>
    <t>1477674306</t>
  </si>
  <si>
    <t>Svěrné šroubení</t>
  </si>
  <si>
    <t>1697887489</t>
  </si>
  <si>
    <t>Přesun hmot pro armatury v objektech v do 12 m</t>
  </si>
  <si>
    <t>-761570205</t>
  </si>
  <si>
    <t>Ústřední vytápění - otopná tělesa</t>
  </si>
  <si>
    <t>Montáž otopných těles panelových / žebříkových</t>
  </si>
  <si>
    <t>875915502</t>
  </si>
  <si>
    <t>Demontáž a zpětná montáž otopného tělesa</t>
  </si>
  <si>
    <t>1842863293</t>
  </si>
  <si>
    <t>OT 600x600, š. 100mm</t>
  </si>
  <si>
    <t>1856052757</t>
  </si>
  <si>
    <t>OT 600x800, š. 100mm</t>
  </si>
  <si>
    <t>-258290815</t>
  </si>
  <si>
    <t>Přesun hmot pro otopná tělesa v objektech v do 12 m</t>
  </si>
  <si>
    <t>-2061571031</t>
  </si>
  <si>
    <t>VRN - Vedlejší rozpočtové naklady</t>
  </si>
  <si>
    <t>VRN - Vedlejší rozpočtové náklady</t>
  </si>
  <si>
    <t>Vedlejší rozpočtové náklady</t>
  </si>
  <si>
    <t>010001000</t>
  </si>
  <si>
    <t>Průzkumné, geodetické a projektové práce</t>
  </si>
  <si>
    <t>Kč</t>
  </si>
  <si>
    <t>1024</t>
  </si>
  <si>
    <t>1478245679</t>
  </si>
  <si>
    <t>Poznámka k položce:_x000d_
Zaměření a vytýčení stávajících inženýrských sítí v místě stavby z hlediska jejich ochrany při provádění stavby a ochrana stávajících vedení a zařízení před poškozením</t>
  </si>
  <si>
    <t>013254000</t>
  </si>
  <si>
    <t>Dokumentace skutečného provedení stavby</t>
  </si>
  <si>
    <t>-1824442015</t>
  </si>
  <si>
    <t>020001000</t>
  </si>
  <si>
    <t>Příprava staveniště</t>
  </si>
  <si>
    <t>1239009379</t>
  </si>
  <si>
    <t xml:space="preserve">Poznámka k položce:_x000d_
Součástí předmětu plnění je mj.  zabezpečení staveniště např. _x000d_
zajištěním provizorních nájezdů a lávek v průběhu stavby, umístění výstražných tabulí a zábran, náklady na zařízení staveniště včetně odběru potřebných energií, likvidace odpadů, skládkovné, náklady na dopravu, vyhotovení geometrického plánu a geodetické dokumentace skutečného provedení včetně akceptačního protokolu, vyhotovení skutečného provedení stavby, vyhotovení dokladů potřebných pro předání díla např. revize, zkoušky (mj. hutnění), zaškolení a další práce, služby, dodávky a režijní náklady dle zadávací dokumentace._x000d_
</t>
  </si>
  <si>
    <t>030001000</t>
  </si>
  <si>
    <t>Zařízení staveniště</t>
  </si>
  <si>
    <t>-1015604173</t>
  </si>
  <si>
    <t>Poznámka k položce:_x000d_
Náklady spojené s vybudováním, provozem zařízení staveniště</t>
  </si>
  <si>
    <t>031002000</t>
  </si>
  <si>
    <t>Související práce pro zařízení staveniště</t>
  </si>
  <si>
    <t>-1686832664</t>
  </si>
  <si>
    <t>032002000</t>
  </si>
  <si>
    <t>Vybavení staveniště</t>
  </si>
  <si>
    <t>-860788179</t>
  </si>
  <si>
    <t>Poznámka k položce:_x000d_
zdvihací a manipulační technika dle zvyklostí zhotovitele</t>
  </si>
  <si>
    <t>032103000</t>
  </si>
  <si>
    <t>Náklady na stavební buňky</t>
  </si>
  <si>
    <t>-1280018880</t>
  </si>
  <si>
    <t>033002000</t>
  </si>
  <si>
    <t>Připojení staveniště na inženýrské sítě</t>
  </si>
  <si>
    <t>-639406000</t>
  </si>
  <si>
    <t>034002000</t>
  </si>
  <si>
    <t>Zabezpečení staveniště</t>
  </si>
  <si>
    <t>705796945</t>
  </si>
  <si>
    <t>034103000</t>
  </si>
  <si>
    <t>Oplocení staveniště</t>
  </si>
  <si>
    <t>680821379</t>
  </si>
  <si>
    <t>034203000</t>
  </si>
  <si>
    <t>Opatření na ochranu pozemků sousedních se staveništěm</t>
  </si>
  <si>
    <t>-1574788057</t>
  </si>
  <si>
    <t>034503000</t>
  </si>
  <si>
    <t>Informační tabule na staveništi</t>
  </si>
  <si>
    <t>1307433946</t>
  </si>
  <si>
    <t>035002000</t>
  </si>
  <si>
    <t>Pronájmy ploch, objektů - zábor pozemků a komunikací</t>
  </si>
  <si>
    <t>874302059</t>
  </si>
  <si>
    <t>039002000</t>
  </si>
  <si>
    <t>Zrušení zařízení staveniště</t>
  </si>
  <si>
    <t>609617624</t>
  </si>
  <si>
    <t>039203000</t>
  </si>
  <si>
    <t>Úprava terénu a ploch po zrušení zařízení staveniště</t>
  </si>
  <si>
    <t>1313665608</t>
  </si>
  <si>
    <t>042503000</t>
  </si>
  <si>
    <t>Plán BOZP na staveništi</t>
  </si>
  <si>
    <t>-590049439</t>
  </si>
  <si>
    <t>044002000</t>
  </si>
  <si>
    <t>Revize</t>
  </si>
  <si>
    <t>1529263009</t>
  </si>
  <si>
    <t>045002000</t>
  </si>
  <si>
    <t>Kompletační a koordinační činnost</t>
  </si>
  <si>
    <t>-1303635675</t>
  </si>
  <si>
    <t>049002000</t>
  </si>
  <si>
    <t>Ostatní inženýrská činnost</t>
  </si>
  <si>
    <t>245005038</t>
  </si>
  <si>
    <t>060001000</t>
  </si>
  <si>
    <t>Územní vlivy</t>
  </si>
  <si>
    <t>-1298850721</t>
  </si>
  <si>
    <t>06600000</t>
  </si>
  <si>
    <t>Příplatek za stížené pracovní podmínky při provádění prací za provozu budovy</t>
  </si>
  <si>
    <t>921052241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</si>
</sst>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9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0011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Vybudování zařízení pro vertikální přepravu osob - Objekt D1 - Přepychy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KHK Pivovarské náměstí 1245/2, HK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Obchodní projekt HK v.o.s.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Vestavba výtahu'!J30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'01 - Vestavba výtahu'!P140</f>
        <v>0</v>
      </c>
      <c r="AV95" s="129">
        <f>'01 - Vestavba výtahu'!J33</f>
        <v>0</v>
      </c>
      <c r="AW95" s="129">
        <f>'01 - Vestavba výtahu'!J34</f>
        <v>0</v>
      </c>
      <c r="AX95" s="129">
        <f>'01 - Vestavba výtahu'!J35</f>
        <v>0</v>
      </c>
      <c r="AY95" s="129">
        <f>'01 - Vestavba výtahu'!J36</f>
        <v>0</v>
      </c>
      <c r="AZ95" s="129">
        <f>'01 - Vestavba výtahu'!F33</f>
        <v>0</v>
      </c>
      <c r="BA95" s="129">
        <f>'01 - Vestavba výtahu'!F34</f>
        <v>0</v>
      </c>
      <c r="BB95" s="129">
        <f>'01 - Vestavba výtahu'!F35</f>
        <v>0</v>
      </c>
      <c r="BC95" s="129">
        <f>'01 - Vestavba výtahu'!F36</f>
        <v>0</v>
      </c>
      <c r="BD95" s="131">
        <f>'01 - Vestavba výtahu'!F37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7" customFormat="1" ht="16.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Elektroinstalace'!J30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'02 - Elektroinstalace'!P122</f>
        <v>0</v>
      </c>
      <c r="AV96" s="129">
        <f>'02 - Elektroinstalace'!J33</f>
        <v>0</v>
      </c>
      <c r="AW96" s="129">
        <f>'02 - Elektroinstalace'!J34</f>
        <v>0</v>
      </c>
      <c r="AX96" s="129">
        <f>'02 - Elektroinstalace'!J35</f>
        <v>0</v>
      </c>
      <c r="AY96" s="129">
        <f>'02 - Elektroinstalace'!J36</f>
        <v>0</v>
      </c>
      <c r="AZ96" s="129">
        <f>'02 - Elektroinstalace'!F33</f>
        <v>0</v>
      </c>
      <c r="BA96" s="129">
        <f>'02 - Elektroinstalace'!F34</f>
        <v>0</v>
      </c>
      <c r="BB96" s="129">
        <f>'02 - Elektroinstalace'!F35</f>
        <v>0</v>
      </c>
      <c r="BC96" s="129">
        <f>'02 - Elektroinstalace'!F36</f>
        <v>0</v>
      </c>
      <c r="BD96" s="131">
        <f>'02 - Elektroinstalace'!F37</f>
        <v>0</v>
      </c>
      <c r="BE96" s="7"/>
      <c r="BT96" s="132" t="s">
        <v>84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84</v>
      </c>
    </row>
    <row r="97" s="7" customFormat="1" ht="16.5" customHeight="1">
      <c r="A97" s="120" t="s">
        <v>80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Ústřední vytápění'!J30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'03 - Ústřední vytápění'!P122</f>
        <v>0</v>
      </c>
      <c r="AV97" s="129">
        <f>'03 - Ústřední vytápění'!J33</f>
        <v>0</v>
      </c>
      <c r="AW97" s="129">
        <f>'03 - Ústřední vytápění'!J34</f>
        <v>0</v>
      </c>
      <c r="AX97" s="129">
        <f>'03 - Ústřední vytápění'!J35</f>
        <v>0</v>
      </c>
      <c r="AY97" s="129">
        <f>'03 - Ústřední vytápění'!J36</f>
        <v>0</v>
      </c>
      <c r="AZ97" s="129">
        <f>'03 - Ústřední vytápění'!F33</f>
        <v>0</v>
      </c>
      <c r="BA97" s="129">
        <f>'03 - Ústřední vytápění'!F34</f>
        <v>0</v>
      </c>
      <c r="BB97" s="129">
        <f>'03 - Ústřední vytápění'!F35</f>
        <v>0</v>
      </c>
      <c r="BC97" s="129">
        <f>'03 - Ústřední vytápění'!F36</f>
        <v>0</v>
      </c>
      <c r="BD97" s="131">
        <f>'03 - Ústřední vytápění'!F37</f>
        <v>0</v>
      </c>
      <c r="BE97" s="7"/>
      <c r="BT97" s="132" t="s">
        <v>84</v>
      </c>
      <c r="BV97" s="132" t="s">
        <v>78</v>
      </c>
      <c r="BW97" s="132" t="s">
        <v>91</v>
      </c>
      <c r="BX97" s="132" t="s">
        <v>5</v>
      </c>
      <c r="CL97" s="132" t="s">
        <v>1</v>
      </c>
      <c r="CM97" s="132" t="s">
        <v>84</v>
      </c>
    </row>
    <row r="98" s="7" customFormat="1" ht="16.5" customHeight="1">
      <c r="A98" s="120" t="s">
        <v>80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'VRN - Vedlejší rozpočtové...'!J30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33">
        <v>0</v>
      </c>
      <c r="AT98" s="134">
        <f>ROUND(SUM(AV98:AW98),2)</f>
        <v>0</v>
      </c>
      <c r="AU98" s="135">
        <f>'VRN - Vedlejší rozpočtové...'!P117</f>
        <v>0</v>
      </c>
      <c r="AV98" s="134">
        <f>'VRN - Vedlejší rozpočtové...'!J33</f>
        <v>0</v>
      </c>
      <c r="AW98" s="134">
        <f>'VRN - Vedlejší rozpočtové...'!J34</f>
        <v>0</v>
      </c>
      <c r="AX98" s="134">
        <f>'VRN - Vedlejší rozpočtové...'!J35</f>
        <v>0</v>
      </c>
      <c r="AY98" s="134">
        <f>'VRN - Vedlejší rozpočtové...'!J36</f>
        <v>0</v>
      </c>
      <c r="AZ98" s="134">
        <f>'VRN - Vedlejší rozpočtové...'!F33</f>
        <v>0</v>
      </c>
      <c r="BA98" s="134">
        <f>'VRN - Vedlejší rozpočtové...'!F34</f>
        <v>0</v>
      </c>
      <c r="BB98" s="134">
        <f>'VRN - Vedlejší rozpočtové...'!F35</f>
        <v>0</v>
      </c>
      <c r="BC98" s="134">
        <f>'VRN - Vedlejší rozpočtové...'!F36</f>
        <v>0</v>
      </c>
      <c r="BD98" s="136">
        <f>'VRN - Vedlejší rozpočtové...'!F37</f>
        <v>0</v>
      </c>
      <c r="BE98" s="7"/>
      <c r="BT98" s="132" t="s">
        <v>84</v>
      </c>
      <c r="BV98" s="132" t="s">
        <v>78</v>
      </c>
      <c r="BW98" s="132" t="s">
        <v>94</v>
      </c>
      <c r="BX98" s="132" t="s">
        <v>5</v>
      </c>
      <c r="CL98" s="132" t="s">
        <v>1</v>
      </c>
      <c r="CM98" s="132" t="s">
        <v>84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nfwyZy9j6WE+mhfxuWqVkf5ZSNkUTmjJ42p4Lw104u54HgGP1CS5MCUj5Ht+lppfDBfpUDTG8PsfE4/hPoltqg==" hashValue="2K+G8eAX8iPXzGsgACYzKmlmYyypFmrE8kXcX+QaOmJD9SYRrGLs4lSA+0/5+Olw3hTf7bAAIDROXM/nWHe2h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estavba výtahu'!C2" display="/"/>
    <hyperlink ref="A96" location="'02 - Elektroinstalace'!C2" display="/"/>
    <hyperlink ref="A97" location="'03 - Ústřední vytápění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84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Vybudování zařízení pro vertikální přepravu osob - Objekt D1 - Přepychy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ROUND(J140,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ROUND((SUM(BE140:BE667)),  2)</f>
        <v>0</v>
      </c>
      <c r="G33" s="39"/>
      <c r="H33" s="39"/>
      <c r="I33" s="163">
        <v>0.20999999999999999</v>
      </c>
      <c r="J33" s="162">
        <f>ROUND(((SUM(BE140:BE667))*I33),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ROUND((SUM(BF140:BF667)),  2)</f>
        <v>0</v>
      </c>
      <c r="G34" s="39"/>
      <c r="H34" s="39"/>
      <c r="I34" s="163">
        <v>0.14999999999999999</v>
      </c>
      <c r="J34" s="162">
        <f>ROUND(((SUM(BF140:BF667))*I34),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ROUND((SUM(BG140:BG667)),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ROUND((SUM(BH140:BH667)),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ROUND((SUM(BI140:BI667)),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Vybudování zařízení pro vertikální přepravu osob - Objekt D1 - Přepychy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Vestavba výtahu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1245/2, HK</v>
      </c>
      <c r="G91" s="41"/>
      <c r="H91" s="41"/>
      <c r="I91" s="148" t="s">
        <v>30</v>
      </c>
      <c r="J91" s="37" t="str">
        <f>E21</f>
        <v>Obchodní projekt HK v.o.s.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103</v>
      </c>
      <c r="E97" s="197"/>
      <c r="F97" s="197"/>
      <c r="G97" s="197"/>
      <c r="H97" s="197"/>
      <c r="I97" s="198"/>
      <c r="J97" s="199">
        <f>J141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104</v>
      </c>
      <c r="E98" s="204"/>
      <c r="F98" s="204"/>
      <c r="G98" s="204"/>
      <c r="H98" s="204"/>
      <c r="I98" s="205"/>
      <c r="J98" s="206">
        <f>J142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105</v>
      </c>
      <c r="E99" s="204"/>
      <c r="F99" s="204"/>
      <c r="G99" s="204"/>
      <c r="H99" s="204"/>
      <c r="I99" s="205"/>
      <c r="J99" s="206">
        <f>J159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106</v>
      </c>
      <c r="E100" s="204"/>
      <c r="F100" s="204"/>
      <c r="G100" s="204"/>
      <c r="H100" s="204"/>
      <c r="I100" s="205"/>
      <c r="J100" s="206">
        <f>J197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107</v>
      </c>
      <c r="E101" s="204"/>
      <c r="F101" s="204"/>
      <c r="G101" s="204"/>
      <c r="H101" s="204"/>
      <c r="I101" s="205"/>
      <c r="J101" s="206">
        <f>J239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108</v>
      </c>
      <c r="E102" s="204"/>
      <c r="F102" s="204"/>
      <c r="G102" s="204"/>
      <c r="H102" s="204"/>
      <c r="I102" s="205"/>
      <c r="J102" s="206">
        <f>J294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109</v>
      </c>
      <c r="E103" s="204"/>
      <c r="F103" s="204"/>
      <c r="G103" s="204"/>
      <c r="H103" s="204"/>
      <c r="I103" s="205"/>
      <c r="J103" s="206">
        <f>J378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110</v>
      </c>
      <c r="E104" s="204"/>
      <c r="F104" s="204"/>
      <c r="G104" s="204"/>
      <c r="H104" s="204"/>
      <c r="I104" s="205"/>
      <c r="J104" s="206">
        <f>J461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111</v>
      </c>
      <c r="E105" s="204"/>
      <c r="F105" s="204"/>
      <c r="G105" s="204"/>
      <c r="H105" s="204"/>
      <c r="I105" s="205"/>
      <c r="J105" s="206">
        <f>J468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4"/>
      <c r="C106" s="195"/>
      <c r="D106" s="196" t="s">
        <v>112</v>
      </c>
      <c r="E106" s="197"/>
      <c r="F106" s="197"/>
      <c r="G106" s="197"/>
      <c r="H106" s="197"/>
      <c r="I106" s="198"/>
      <c r="J106" s="199">
        <f>J471</f>
        <v>0</v>
      </c>
      <c r="K106" s="195"/>
      <c r="L106" s="20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1"/>
      <c r="C107" s="202"/>
      <c r="D107" s="203" t="s">
        <v>113</v>
      </c>
      <c r="E107" s="204"/>
      <c r="F107" s="204"/>
      <c r="G107" s="204"/>
      <c r="H107" s="204"/>
      <c r="I107" s="205"/>
      <c r="J107" s="206">
        <f>J472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114</v>
      </c>
      <c r="E108" s="204"/>
      <c r="F108" s="204"/>
      <c r="G108" s="204"/>
      <c r="H108" s="204"/>
      <c r="I108" s="205"/>
      <c r="J108" s="206">
        <f>J492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115</v>
      </c>
      <c r="E109" s="204"/>
      <c r="F109" s="204"/>
      <c r="G109" s="204"/>
      <c r="H109" s="204"/>
      <c r="I109" s="205"/>
      <c r="J109" s="206">
        <f>J511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116</v>
      </c>
      <c r="E110" s="204"/>
      <c r="F110" s="204"/>
      <c r="G110" s="204"/>
      <c r="H110" s="204"/>
      <c r="I110" s="205"/>
      <c r="J110" s="206">
        <f>J521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117</v>
      </c>
      <c r="E111" s="204"/>
      <c r="F111" s="204"/>
      <c r="G111" s="204"/>
      <c r="H111" s="204"/>
      <c r="I111" s="205"/>
      <c r="J111" s="206">
        <f>J553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118</v>
      </c>
      <c r="E112" s="204"/>
      <c r="F112" s="204"/>
      <c r="G112" s="204"/>
      <c r="H112" s="204"/>
      <c r="I112" s="205"/>
      <c r="J112" s="206">
        <f>J585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119</v>
      </c>
      <c r="E113" s="204"/>
      <c r="F113" s="204"/>
      <c r="G113" s="204"/>
      <c r="H113" s="204"/>
      <c r="I113" s="205"/>
      <c r="J113" s="206">
        <f>J588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120</v>
      </c>
      <c r="E114" s="204"/>
      <c r="F114" s="204"/>
      <c r="G114" s="204"/>
      <c r="H114" s="204"/>
      <c r="I114" s="205"/>
      <c r="J114" s="206">
        <f>J592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121</v>
      </c>
      <c r="E115" s="204"/>
      <c r="F115" s="204"/>
      <c r="G115" s="204"/>
      <c r="H115" s="204"/>
      <c r="I115" s="205"/>
      <c r="J115" s="206">
        <f>J622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1"/>
      <c r="C116" s="202"/>
      <c r="D116" s="203" t="s">
        <v>122</v>
      </c>
      <c r="E116" s="204"/>
      <c r="F116" s="204"/>
      <c r="G116" s="204"/>
      <c r="H116" s="204"/>
      <c r="I116" s="205"/>
      <c r="J116" s="206">
        <f>J632</f>
        <v>0</v>
      </c>
      <c r="K116" s="20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1"/>
      <c r="C117" s="202"/>
      <c r="D117" s="203" t="s">
        <v>123</v>
      </c>
      <c r="E117" s="204"/>
      <c r="F117" s="204"/>
      <c r="G117" s="204"/>
      <c r="H117" s="204"/>
      <c r="I117" s="205"/>
      <c r="J117" s="206">
        <f>J642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1"/>
      <c r="C118" s="202"/>
      <c r="D118" s="203" t="s">
        <v>124</v>
      </c>
      <c r="E118" s="204"/>
      <c r="F118" s="204"/>
      <c r="G118" s="204"/>
      <c r="H118" s="204"/>
      <c r="I118" s="205"/>
      <c r="J118" s="206">
        <f>J654</f>
        <v>0</v>
      </c>
      <c r="K118" s="20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94"/>
      <c r="C119" s="195"/>
      <c r="D119" s="196" t="s">
        <v>125</v>
      </c>
      <c r="E119" s="197"/>
      <c r="F119" s="197"/>
      <c r="G119" s="197"/>
      <c r="H119" s="197"/>
      <c r="I119" s="198"/>
      <c r="J119" s="199">
        <f>J659</f>
        <v>0</v>
      </c>
      <c r="K119" s="195"/>
      <c r="L119" s="200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94"/>
      <c r="C120" s="195"/>
      <c r="D120" s="196" t="s">
        <v>126</v>
      </c>
      <c r="E120" s="197"/>
      <c r="F120" s="197"/>
      <c r="G120" s="197"/>
      <c r="H120" s="197"/>
      <c r="I120" s="198"/>
      <c r="J120" s="199">
        <f>J664</f>
        <v>0</v>
      </c>
      <c r="K120" s="195"/>
      <c r="L120" s="200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184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187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127</v>
      </c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188" t="str">
        <f>E7</f>
        <v>Vybudování zařízení pro vertikální přepravu osob - Objekt D1 - Přepychy</v>
      </c>
      <c r="F130" s="33"/>
      <c r="G130" s="33"/>
      <c r="H130" s="33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96</v>
      </c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E9</f>
        <v>01 - Vestavba výtahu</v>
      </c>
      <c r="F132" s="41"/>
      <c r="G132" s="41"/>
      <c r="H132" s="41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14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 xml:space="preserve"> </v>
      </c>
      <c r="G134" s="41"/>
      <c r="H134" s="41"/>
      <c r="I134" s="148" t="s">
        <v>22</v>
      </c>
      <c r="J134" s="80" t="str">
        <f>IF(J12="","",J12)</f>
        <v>15. 1. 2020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14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5.65" customHeight="1">
      <c r="A136" s="39"/>
      <c r="B136" s="40"/>
      <c r="C136" s="33" t="s">
        <v>24</v>
      </c>
      <c r="D136" s="41"/>
      <c r="E136" s="41"/>
      <c r="F136" s="28" t="str">
        <f>E15</f>
        <v>KHK Pivovarské náměstí 1245/2, HK</v>
      </c>
      <c r="G136" s="41"/>
      <c r="H136" s="41"/>
      <c r="I136" s="148" t="s">
        <v>30</v>
      </c>
      <c r="J136" s="37" t="str">
        <f>E21</f>
        <v>Obchodní projekt HK v.o.s.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28</v>
      </c>
      <c r="D137" s="41"/>
      <c r="E137" s="41"/>
      <c r="F137" s="28" t="str">
        <f>IF(E18="","",E18)</f>
        <v>Vyplň údaj</v>
      </c>
      <c r="G137" s="41"/>
      <c r="H137" s="41"/>
      <c r="I137" s="148" t="s">
        <v>33</v>
      </c>
      <c r="J137" s="37" t="str">
        <f>E24</f>
        <v xml:space="preserve"> 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145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208"/>
      <c r="B139" s="209"/>
      <c r="C139" s="210" t="s">
        <v>128</v>
      </c>
      <c r="D139" s="211" t="s">
        <v>61</v>
      </c>
      <c r="E139" s="211" t="s">
        <v>57</v>
      </c>
      <c r="F139" s="211" t="s">
        <v>58</v>
      </c>
      <c r="G139" s="211" t="s">
        <v>129</v>
      </c>
      <c r="H139" s="211" t="s">
        <v>130</v>
      </c>
      <c r="I139" s="212" t="s">
        <v>131</v>
      </c>
      <c r="J139" s="211" t="s">
        <v>100</v>
      </c>
      <c r="K139" s="213" t="s">
        <v>132</v>
      </c>
      <c r="L139" s="214"/>
      <c r="M139" s="101" t="s">
        <v>1</v>
      </c>
      <c r="N139" s="102" t="s">
        <v>40</v>
      </c>
      <c r="O139" s="102" t="s">
        <v>133</v>
      </c>
      <c r="P139" s="102" t="s">
        <v>134</v>
      </c>
      <c r="Q139" s="102" t="s">
        <v>135</v>
      </c>
      <c r="R139" s="102" t="s">
        <v>136</v>
      </c>
      <c r="S139" s="102" t="s">
        <v>137</v>
      </c>
      <c r="T139" s="103" t="s">
        <v>138</v>
      </c>
      <c r="U139" s="208"/>
      <c r="V139" s="208"/>
      <c r="W139" s="208"/>
      <c r="X139" s="208"/>
      <c r="Y139" s="208"/>
      <c r="Z139" s="208"/>
      <c r="AA139" s="208"/>
      <c r="AB139" s="208"/>
      <c r="AC139" s="208"/>
      <c r="AD139" s="208"/>
      <c r="AE139" s="208"/>
    </row>
    <row r="140" s="2" customFormat="1" ht="22.8" customHeight="1">
      <c r="A140" s="39"/>
      <c r="B140" s="40"/>
      <c r="C140" s="108" t="s">
        <v>139</v>
      </c>
      <c r="D140" s="41"/>
      <c r="E140" s="41"/>
      <c r="F140" s="41"/>
      <c r="G140" s="41"/>
      <c r="H140" s="41"/>
      <c r="I140" s="145"/>
      <c r="J140" s="215">
        <f>BK140</f>
        <v>0</v>
      </c>
      <c r="K140" s="41"/>
      <c r="L140" s="45"/>
      <c r="M140" s="104"/>
      <c r="N140" s="216"/>
      <c r="O140" s="105"/>
      <c r="P140" s="217">
        <f>P141+P471+P659+P664</f>
        <v>0</v>
      </c>
      <c r="Q140" s="105"/>
      <c r="R140" s="217">
        <f>R141+R471+R659+R664</f>
        <v>66.939774900000003</v>
      </c>
      <c r="S140" s="105"/>
      <c r="T140" s="218">
        <f>T141+T471+T659+T664</f>
        <v>47.381757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75</v>
      </c>
      <c r="AU140" s="18" t="s">
        <v>102</v>
      </c>
      <c r="BK140" s="219">
        <f>BK141+BK471+BK659+BK664</f>
        <v>0</v>
      </c>
    </row>
    <row r="141" s="12" customFormat="1" ht="25.92" customHeight="1">
      <c r="A141" s="12"/>
      <c r="B141" s="220"/>
      <c r="C141" s="221"/>
      <c r="D141" s="222" t="s">
        <v>75</v>
      </c>
      <c r="E141" s="223" t="s">
        <v>140</v>
      </c>
      <c r="F141" s="223" t="s">
        <v>141</v>
      </c>
      <c r="G141" s="221"/>
      <c r="H141" s="221"/>
      <c r="I141" s="224"/>
      <c r="J141" s="225">
        <f>BK141</f>
        <v>0</v>
      </c>
      <c r="K141" s="221"/>
      <c r="L141" s="226"/>
      <c r="M141" s="227"/>
      <c r="N141" s="228"/>
      <c r="O141" s="228"/>
      <c r="P141" s="229">
        <f>P142+P159+P197+P239+P294+P378+P461+P468</f>
        <v>0</v>
      </c>
      <c r="Q141" s="228"/>
      <c r="R141" s="229">
        <f>R142+R159+R197+R239+R294+R378+R461+R468</f>
        <v>63.135680150000006</v>
      </c>
      <c r="S141" s="228"/>
      <c r="T141" s="230">
        <f>T142+T159+T197+T239+T294+T378+T461+T468</f>
        <v>47.170617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1" t="s">
        <v>84</v>
      </c>
      <c r="AT141" s="232" t="s">
        <v>75</v>
      </c>
      <c r="AU141" s="232" t="s">
        <v>76</v>
      </c>
      <c r="AY141" s="231" t="s">
        <v>142</v>
      </c>
      <c r="BK141" s="233">
        <f>BK142+BK159+BK197+BK239+BK294+BK378+BK461+BK468</f>
        <v>0</v>
      </c>
    </row>
    <row r="142" s="12" customFormat="1" ht="22.8" customHeight="1">
      <c r="A142" s="12"/>
      <c r="B142" s="220"/>
      <c r="C142" s="221"/>
      <c r="D142" s="222" t="s">
        <v>75</v>
      </c>
      <c r="E142" s="234" t="s">
        <v>84</v>
      </c>
      <c r="F142" s="234" t="s">
        <v>143</v>
      </c>
      <c r="G142" s="221"/>
      <c r="H142" s="221"/>
      <c r="I142" s="224"/>
      <c r="J142" s="235">
        <f>BK142</f>
        <v>0</v>
      </c>
      <c r="K142" s="221"/>
      <c r="L142" s="226"/>
      <c r="M142" s="227"/>
      <c r="N142" s="228"/>
      <c r="O142" s="228"/>
      <c r="P142" s="229">
        <f>SUM(P143:P158)</f>
        <v>0</v>
      </c>
      <c r="Q142" s="228"/>
      <c r="R142" s="229">
        <f>SUM(R143:R158)</f>
        <v>0</v>
      </c>
      <c r="S142" s="228"/>
      <c r="T142" s="230">
        <f>SUM(T143:T158)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1" t="s">
        <v>84</v>
      </c>
      <c r="AT142" s="232" t="s">
        <v>75</v>
      </c>
      <c r="AU142" s="232" t="s">
        <v>84</v>
      </c>
      <c r="AY142" s="231" t="s">
        <v>142</v>
      </c>
      <c r="BK142" s="233">
        <f>SUM(BK143:BK158)</f>
        <v>0</v>
      </c>
    </row>
    <row r="143" s="2" customFormat="1" ht="21.75" customHeight="1">
      <c r="A143" s="39"/>
      <c r="B143" s="40"/>
      <c r="C143" s="236" t="s">
        <v>84</v>
      </c>
      <c r="D143" s="236" t="s">
        <v>144</v>
      </c>
      <c r="E143" s="237" t="s">
        <v>145</v>
      </c>
      <c r="F143" s="238" t="s">
        <v>146</v>
      </c>
      <c r="G143" s="239" t="s">
        <v>147</v>
      </c>
      <c r="H143" s="240">
        <v>8.5749999999999993</v>
      </c>
      <c r="I143" s="241"/>
      <c r="J143" s="242">
        <f>ROUND(I143*H143,2)</f>
        <v>0</v>
      </c>
      <c r="K143" s="238" t="s">
        <v>148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149</v>
      </c>
      <c r="AT143" s="247" t="s">
        <v>144</v>
      </c>
      <c r="AU143" s="247" t="s">
        <v>150</v>
      </c>
      <c r="AY143" s="18" t="s">
        <v>142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150</v>
      </c>
      <c r="BK143" s="248">
        <f>ROUND(I143*H143,2)</f>
        <v>0</v>
      </c>
      <c r="BL143" s="18" t="s">
        <v>149</v>
      </c>
      <c r="BM143" s="247" t="s">
        <v>151</v>
      </c>
    </row>
    <row r="144" s="13" customFormat="1">
      <c r="A144" s="13"/>
      <c r="B144" s="249"/>
      <c r="C144" s="250"/>
      <c r="D144" s="251" t="s">
        <v>152</v>
      </c>
      <c r="E144" s="252" t="s">
        <v>1</v>
      </c>
      <c r="F144" s="253" t="s">
        <v>153</v>
      </c>
      <c r="G144" s="250"/>
      <c r="H144" s="252" t="s">
        <v>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152</v>
      </c>
      <c r="AU144" s="259" t="s">
        <v>150</v>
      </c>
      <c r="AV144" s="13" t="s">
        <v>84</v>
      </c>
      <c r="AW144" s="13" t="s">
        <v>32</v>
      </c>
      <c r="AX144" s="13" t="s">
        <v>76</v>
      </c>
      <c r="AY144" s="259" t="s">
        <v>142</v>
      </c>
    </row>
    <row r="145" s="14" customFormat="1">
      <c r="A145" s="14"/>
      <c r="B145" s="260"/>
      <c r="C145" s="261"/>
      <c r="D145" s="251" t="s">
        <v>152</v>
      </c>
      <c r="E145" s="262" t="s">
        <v>1</v>
      </c>
      <c r="F145" s="263" t="s">
        <v>154</v>
      </c>
      <c r="G145" s="261"/>
      <c r="H145" s="264">
        <v>8.5749999999999993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0" t="s">
        <v>152</v>
      </c>
      <c r="AU145" s="270" t="s">
        <v>150</v>
      </c>
      <c r="AV145" s="14" t="s">
        <v>150</v>
      </c>
      <c r="AW145" s="14" t="s">
        <v>32</v>
      </c>
      <c r="AX145" s="14" t="s">
        <v>76</v>
      </c>
      <c r="AY145" s="270" t="s">
        <v>142</v>
      </c>
    </row>
    <row r="146" s="15" customFormat="1">
      <c r="A146" s="15"/>
      <c r="B146" s="271"/>
      <c r="C146" s="272"/>
      <c r="D146" s="251" t="s">
        <v>152</v>
      </c>
      <c r="E146" s="273" t="s">
        <v>1</v>
      </c>
      <c r="F146" s="274" t="s">
        <v>155</v>
      </c>
      <c r="G146" s="272"/>
      <c r="H146" s="275">
        <v>8.5749999999999993</v>
      </c>
      <c r="I146" s="276"/>
      <c r="J146" s="272"/>
      <c r="K146" s="272"/>
      <c r="L146" s="277"/>
      <c r="M146" s="278"/>
      <c r="N146" s="279"/>
      <c r="O146" s="279"/>
      <c r="P146" s="279"/>
      <c r="Q146" s="279"/>
      <c r="R146" s="279"/>
      <c r="S146" s="279"/>
      <c r="T146" s="28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1" t="s">
        <v>152</v>
      </c>
      <c r="AU146" s="281" t="s">
        <v>150</v>
      </c>
      <c r="AV146" s="15" t="s">
        <v>149</v>
      </c>
      <c r="AW146" s="15" t="s">
        <v>32</v>
      </c>
      <c r="AX146" s="15" t="s">
        <v>84</v>
      </c>
      <c r="AY146" s="281" t="s">
        <v>142</v>
      </c>
    </row>
    <row r="147" s="2" customFormat="1" ht="33" customHeight="1">
      <c r="A147" s="39"/>
      <c r="B147" s="40"/>
      <c r="C147" s="236" t="s">
        <v>150</v>
      </c>
      <c r="D147" s="236" t="s">
        <v>144</v>
      </c>
      <c r="E147" s="237" t="s">
        <v>156</v>
      </c>
      <c r="F147" s="238" t="s">
        <v>157</v>
      </c>
      <c r="G147" s="239" t="s">
        <v>147</v>
      </c>
      <c r="H147" s="240">
        <v>8.5749999999999993</v>
      </c>
      <c r="I147" s="241"/>
      <c r="J147" s="242">
        <f>ROUND(I147*H147,2)</f>
        <v>0</v>
      </c>
      <c r="K147" s="238" t="s">
        <v>148</v>
      </c>
      <c r="L147" s="45"/>
      <c r="M147" s="243" t="s">
        <v>1</v>
      </c>
      <c r="N147" s="244" t="s">
        <v>42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149</v>
      </c>
      <c r="AT147" s="247" t="s">
        <v>144</v>
      </c>
      <c r="AU147" s="247" t="s">
        <v>150</v>
      </c>
      <c r="AY147" s="18" t="s">
        <v>142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150</v>
      </c>
      <c r="BK147" s="248">
        <f>ROUND(I147*H147,2)</f>
        <v>0</v>
      </c>
      <c r="BL147" s="18" t="s">
        <v>149</v>
      </c>
      <c r="BM147" s="247" t="s">
        <v>158</v>
      </c>
    </row>
    <row r="148" s="14" customFormat="1">
      <c r="A148" s="14"/>
      <c r="B148" s="260"/>
      <c r="C148" s="261"/>
      <c r="D148" s="251" t="s">
        <v>152</v>
      </c>
      <c r="E148" s="262" t="s">
        <v>1</v>
      </c>
      <c r="F148" s="263" t="s">
        <v>159</v>
      </c>
      <c r="G148" s="261"/>
      <c r="H148" s="264">
        <v>8.5749999999999993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0" t="s">
        <v>152</v>
      </c>
      <c r="AU148" s="270" t="s">
        <v>150</v>
      </c>
      <c r="AV148" s="14" t="s">
        <v>150</v>
      </c>
      <c r="AW148" s="14" t="s">
        <v>32</v>
      </c>
      <c r="AX148" s="14" t="s">
        <v>84</v>
      </c>
      <c r="AY148" s="270" t="s">
        <v>142</v>
      </c>
    </row>
    <row r="149" s="2" customFormat="1" ht="21.75" customHeight="1">
      <c r="A149" s="39"/>
      <c r="B149" s="40"/>
      <c r="C149" s="236" t="s">
        <v>160</v>
      </c>
      <c r="D149" s="236" t="s">
        <v>144</v>
      </c>
      <c r="E149" s="237" t="s">
        <v>161</v>
      </c>
      <c r="F149" s="238" t="s">
        <v>162</v>
      </c>
      <c r="G149" s="239" t="s">
        <v>147</v>
      </c>
      <c r="H149" s="240">
        <v>8.5749999999999993</v>
      </c>
      <c r="I149" s="241"/>
      <c r="J149" s="242">
        <f>ROUND(I149*H149,2)</f>
        <v>0</v>
      </c>
      <c r="K149" s="238" t="s">
        <v>148</v>
      </c>
      <c r="L149" s="45"/>
      <c r="M149" s="243" t="s">
        <v>1</v>
      </c>
      <c r="N149" s="244" t="s">
        <v>42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149</v>
      </c>
      <c r="AT149" s="247" t="s">
        <v>144</v>
      </c>
      <c r="AU149" s="247" t="s">
        <v>150</v>
      </c>
      <c r="AY149" s="18" t="s">
        <v>142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150</v>
      </c>
      <c r="BK149" s="248">
        <f>ROUND(I149*H149,2)</f>
        <v>0</v>
      </c>
      <c r="BL149" s="18" t="s">
        <v>149</v>
      </c>
      <c r="BM149" s="247" t="s">
        <v>163</v>
      </c>
    </row>
    <row r="150" s="2" customFormat="1" ht="33" customHeight="1">
      <c r="A150" s="39"/>
      <c r="B150" s="40"/>
      <c r="C150" s="236" t="s">
        <v>149</v>
      </c>
      <c r="D150" s="236" t="s">
        <v>144</v>
      </c>
      <c r="E150" s="237" t="s">
        <v>164</v>
      </c>
      <c r="F150" s="238" t="s">
        <v>165</v>
      </c>
      <c r="G150" s="239" t="s">
        <v>147</v>
      </c>
      <c r="H150" s="240">
        <v>77.174999999999997</v>
      </c>
      <c r="I150" s="241"/>
      <c r="J150" s="242">
        <f>ROUND(I150*H150,2)</f>
        <v>0</v>
      </c>
      <c r="K150" s="238" t="s">
        <v>148</v>
      </c>
      <c r="L150" s="45"/>
      <c r="M150" s="243" t="s">
        <v>1</v>
      </c>
      <c r="N150" s="244" t="s">
        <v>42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149</v>
      </c>
      <c r="AT150" s="247" t="s">
        <v>144</v>
      </c>
      <c r="AU150" s="247" t="s">
        <v>150</v>
      </c>
      <c r="AY150" s="18" t="s">
        <v>142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150</v>
      </c>
      <c r="BK150" s="248">
        <f>ROUND(I150*H150,2)</f>
        <v>0</v>
      </c>
      <c r="BL150" s="18" t="s">
        <v>149</v>
      </c>
      <c r="BM150" s="247" t="s">
        <v>166</v>
      </c>
    </row>
    <row r="151" s="14" customFormat="1">
      <c r="A151" s="14"/>
      <c r="B151" s="260"/>
      <c r="C151" s="261"/>
      <c r="D151" s="251" t="s">
        <v>152</v>
      </c>
      <c r="E151" s="262" t="s">
        <v>1</v>
      </c>
      <c r="F151" s="263" t="s">
        <v>167</v>
      </c>
      <c r="G151" s="261"/>
      <c r="H151" s="264">
        <v>8.5749999999999993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0" t="s">
        <v>152</v>
      </c>
      <c r="AU151" s="270" t="s">
        <v>150</v>
      </c>
      <c r="AV151" s="14" t="s">
        <v>150</v>
      </c>
      <c r="AW151" s="14" t="s">
        <v>32</v>
      </c>
      <c r="AX151" s="14" t="s">
        <v>84</v>
      </c>
      <c r="AY151" s="270" t="s">
        <v>142</v>
      </c>
    </row>
    <row r="152" s="14" customFormat="1">
      <c r="A152" s="14"/>
      <c r="B152" s="260"/>
      <c r="C152" s="261"/>
      <c r="D152" s="251" t="s">
        <v>152</v>
      </c>
      <c r="E152" s="261"/>
      <c r="F152" s="263" t="s">
        <v>168</v>
      </c>
      <c r="G152" s="261"/>
      <c r="H152" s="264">
        <v>77.174999999999997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0" t="s">
        <v>152</v>
      </c>
      <c r="AU152" s="270" t="s">
        <v>150</v>
      </c>
      <c r="AV152" s="14" t="s">
        <v>150</v>
      </c>
      <c r="AW152" s="14" t="s">
        <v>4</v>
      </c>
      <c r="AX152" s="14" t="s">
        <v>84</v>
      </c>
      <c r="AY152" s="270" t="s">
        <v>142</v>
      </c>
    </row>
    <row r="153" s="2" customFormat="1" ht="21.75" customHeight="1">
      <c r="A153" s="39"/>
      <c r="B153" s="40"/>
      <c r="C153" s="236" t="s">
        <v>169</v>
      </c>
      <c r="D153" s="236" t="s">
        <v>144</v>
      </c>
      <c r="E153" s="237" t="s">
        <v>170</v>
      </c>
      <c r="F153" s="238" t="s">
        <v>171</v>
      </c>
      <c r="G153" s="239" t="s">
        <v>172</v>
      </c>
      <c r="H153" s="240">
        <v>12.25</v>
      </c>
      <c r="I153" s="241"/>
      <c r="J153" s="242">
        <f>ROUND(I153*H153,2)</f>
        <v>0</v>
      </c>
      <c r="K153" s="238" t="s">
        <v>148</v>
      </c>
      <c r="L153" s="45"/>
      <c r="M153" s="243" t="s">
        <v>1</v>
      </c>
      <c r="N153" s="244" t="s">
        <v>42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149</v>
      </c>
      <c r="AT153" s="247" t="s">
        <v>144</v>
      </c>
      <c r="AU153" s="247" t="s">
        <v>150</v>
      </c>
      <c r="AY153" s="18" t="s">
        <v>142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150</v>
      </c>
      <c r="BK153" s="248">
        <f>ROUND(I153*H153,2)</f>
        <v>0</v>
      </c>
      <c r="BL153" s="18" t="s">
        <v>149</v>
      </c>
      <c r="BM153" s="247" t="s">
        <v>173</v>
      </c>
    </row>
    <row r="154" s="14" customFormat="1">
      <c r="A154" s="14"/>
      <c r="B154" s="260"/>
      <c r="C154" s="261"/>
      <c r="D154" s="251" t="s">
        <v>152</v>
      </c>
      <c r="E154" s="262" t="s">
        <v>1</v>
      </c>
      <c r="F154" s="263" t="s">
        <v>174</v>
      </c>
      <c r="G154" s="261"/>
      <c r="H154" s="264">
        <v>12.25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0" t="s">
        <v>152</v>
      </c>
      <c r="AU154" s="270" t="s">
        <v>150</v>
      </c>
      <c r="AV154" s="14" t="s">
        <v>150</v>
      </c>
      <c r="AW154" s="14" t="s">
        <v>32</v>
      </c>
      <c r="AX154" s="14" t="s">
        <v>84</v>
      </c>
      <c r="AY154" s="270" t="s">
        <v>142</v>
      </c>
    </row>
    <row r="155" s="2" customFormat="1" ht="16.5" customHeight="1">
      <c r="A155" s="39"/>
      <c r="B155" s="40"/>
      <c r="C155" s="236" t="s">
        <v>175</v>
      </c>
      <c r="D155" s="236" t="s">
        <v>144</v>
      </c>
      <c r="E155" s="237" t="s">
        <v>176</v>
      </c>
      <c r="F155" s="238" t="s">
        <v>177</v>
      </c>
      <c r="G155" s="239" t="s">
        <v>147</v>
      </c>
      <c r="H155" s="240">
        <v>8.5749999999999993</v>
      </c>
      <c r="I155" s="241"/>
      <c r="J155" s="242">
        <f>ROUND(I155*H155,2)</f>
        <v>0</v>
      </c>
      <c r="K155" s="238" t="s">
        <v>148</v>
      </c>
      <c r="L155" s="45"/>
      <c r="M155" s="243" t="s">
        <v>1</v>
      </c>
      <c r="N155" s="244" t="s">
        <v>42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149</v>
      </c>
      <c r="AT155" s="247" t="s">
        <v>144</v>
      </c>
      <c r="AU155" s="247" t="s">
        <v>150</v>
      </c>
      <c r="AY155" s="18" t="s">
        <v>142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150</v>
      </c>
      <c r="BK155" s="248">
        <f>ROUND(I155*H155,2)</f>
        <v>0</v>
      </c>
      <c r="BL155" s="18" t="s">
        <v>149</v>
      </c>
      <c r="BM155" s="247" t="s">
        <v>178</v>
      </c>
    </row>
    <row r="156" s="2" customFormat="1" ht="16.5" customHeight="1">
      <c r="A156" s="39"/>
      <c r="B156" s="40"/>
      <c r="C156" s="236" t="s">
        <v>179</v>
      </c>
      <c r="D156" s="236" t="s">
        <v>144</v>
      </c>
      <c r="E156" s="237" t="s">
        <v>180</v>
      </c>
      <c r="F156" s="238" t="s">
        <v>181</v>
      </c>
      <c r="G156" s="239" t="s">
        <v>147</v>
      </c>
      <c r="H156" s="240">
        <v>8.5749999999999993</v>
      </c>
      <c r="I156" s="241"/>
      <c r="J156" s="242">
        <f>ROUND(I156*H156,2)</f>
        <v>0</v>
      </c>
      <c r="K156" s="238" t="s">
        <v>148</v>
      </c>
      <c r="L156" s="45"/>
      <c r="M156" s="243" t="s">
        <v>1</v>
      </c>
      <c r="N156" s="244" t="s">
        <v>42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149</v>
      </c>
      <c r="AT156" s="247" t="s">
        <v>144</v>
      </c>
      <c r="AU156" s="247" t="s">
        <v>150</v>
      </c>
      <c r="AY156" s="18" t="s">
        <v>142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150</v>
      </c>
      <c r="BK156" s="248">
        <f>ROUND(I156*H156,2)</f>
        <v>0</v>
      </c>
      <c r="BL156" s="18" t="s">
        <v>149</v>
      </c>
      <c r="BM156" s="247" t="s">
        <v>182</v>
      </c>
    </row>
    <row r="157" s="2" customFormat="1" ht="21.75" customHeight="1">
      <c r="A157" s="39"/>
      <c r="B157" s="40"/>
      <c r="C157" s="236" t="s">
        <v>183</v>
      </c>
      <c r="D157" s="236" t="s">
        <v>144</v>
      </c>
      <c r="E157" s="237" t="s">
        <v>184</v>
      </c>
      <c r="F157" s="238" t="s">
        <v>185</v>
      </c>
      <c r="G157" s="239" t="s">
        <v>186</v>
      </c>
      <c r="H157" s="240">
        <v>15.435000000000001</v>
      </c>
      <c r="I157" s="241"/>
      <c r="J157" s="242">
        <f>ROUND(I157*H157,2)</f>
        <v>0</v>
      </c>
      <c r="K157" s="238" t="s">
        <v>148</v>
      </c>
      <c r="L157" s="45"/>
      <c r="M157" s="243" t="s">
        <v>1</v>
      </c>
      <c r="N157" s="244" t="s">
        <v>42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149</v>
      </c>
      <c r="AT157" s="247" t="s">
        <v>144</v>
      </c>
      <c r="AU157" s="247" t="s">
        <v>150</v>
      </c>
      <c r="AY157" s="18" t="s">
        <v>142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150</v>
      </c>
      <c r="BK157" s="248">
        <f>ROUND(I157*H157,2)</f>
        <v>0</v>
      </c>
      <c r="BL157" s="18" t="s">
        <v>149</v>
      </c>
      <c r="BM157" s="247" t="s">
        <v>187</v>
      </c>
    </row>
    <row r="158" s="14" customFormat="1">
      <c r="A158" s="14"/>
      <c r="B158" s="260"/>
      <c r="C158" s="261"/>
      <c r="D158" s="251" t="s">
        <v>152</v>
      </c>
      <c r="E158" s="262" t="s">
        <v>1</v>
      </c>
      <c r="F158" s="263" t="s">
        <v>188</v>
      </c>
      <c r="G158" s="261"/>
      <c r="H158" s="264">
        <v>15.435000000000001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0" t="s">
        <v>152</v>
      </c>
      <c r="AU158" s="270" t="s">
        <v>150</v>
      </c>
      <c r="AV158" s="14" t="s">
        <v>150</v>
      </c>
      <c r="AW158" s="14" t="s">
        <v>32</v>
      </c>
      <c r="AX158" s="14" t="s">
        <v>84</v>
      </c>
      <c r="AY158" s="270" t="s">
        <v>142</v>
      </c>
    </row>
    <row r="159" s="12" customFormat="1" ht="22.8" customHeight="1">
      <c r="A159" s="12"/>
      <c r="B159" s="220"/>
      <c r="C159" s="221"/>
      <c r="D159" s="222" t="s">
        <v>75</v>
      </c>
      <c r="E159" s="234" t="s">
        <v>150</v>
      </c>
      <c r="F159" s="234" t="s">
        <v>189</v>
      </c>
      <c r="G159" s="221"/>
      <c r="H159" s="221"/>
      <c r="I159" s="224"/>
      <c r="J159" s="235">
        <f>BK159</f>
        <v>0</v>
      </c>
      <c r="K159" s="221"/>
      <c r="L159" s="226"/>
      <c r="M159" s="227"/>
      <c r="N159" s="228"/>
      <c r="O159" s="228"/>
      <c r="P159" s="229">
        <f>SUM(P160:P196)</f>
        <v>0</v>
      </c>
      <c r="Q159" s="228"/>
      <c r="R159" s="229">
        <f>SUM(R160:R196)</f>
        <v>31.262003060000005</v>
      </c>
      <c r="S159" s="228"/>
      <c r="T159" s="230">
        <f>SUM(T160:T196)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1" t="s">
        <v>84</v>
      </c>
      <c r="AT159" s="232" t="s">
        <v>75</v>
      </c>
      <c r="AU159" s="232" t="s">
        <v>84</v>
      </c>
      <c r="AY159" s="231" t="s">
        <v>142</v>
      </c>
      <c r="BK159" s="233">
        <f>SUM(BK160:BK196)</f>
        <v>0</v>
      </c>
    </row>
    <row r="160" s="2" customFormat="1" ht="21.75" customHeight="1">
      <c r="A160" s="39"/>
      <c r="B160" s="40"/>
      <c r="C160" s="236" t="s">
        <v>190</v>
      </c>
      <c r="D160" s="236" t="s">
        <v>144</v>
      </c>
      <c r="E160" s="237" t="s">
        <v>191</v>
      </c>
      <c r="F160" s="238" t="s">
        <v>192</v>
      </c>
      <c r="G160" s="239" t="s">
        <v>147</v>
      </c>
      <c r="H160" s="240">
        <v>5.79</v>
      </c>
      <c r="I160" s="241"/>
      <c r="J160" s="242">
        <f>ROUND(I160*H160,2)</f>
        <v>0</v>
      </c>
      <c r="K160" s="238" t="s">
        <v>148</v>
      </c>
      <c r="L160" s="45"/>
      <c r="M160" s="243" t="s">
        <v>1</v>
      </c>
      <c r="N160" s="244" t="s">
        <v>42</v>
      </c>
      <c r="O160" s="92"/>
      <c r="P160" s="245">
        <f>O160*H160</f>
        <v>0</v>
      </c>
      <c r="Q160" s="245">
        <v>2.1600000000000001</v>
      </c>
      <c r="R160" s="245">
        <f>Q160*H160</f>
        <v>12.506400000000001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149</v>
      </c>
      <c r="AT160" s="247" t="s">
        <v>144</v>
      </c>
      <c r="AU160" s="247" t="s">
        <v>150</v>
      </c>
      <c r="AY160" s="18" t="s">
        <v>142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150</v>
      </c>
      <c r="BK160" s="248">
        <f>ROUND(I160*H160,2)</f>
        <v>0</v>
      </c>
      <c r="BL160" s="18" t="s">
        <v>149</v>
      </c>
      <c r="BM160" s="247" t="s">
        <v>193</v>
      </c>
    </row>
    <row r="161" s="13" customFormat="1">
      <c r="A161" s="13"/>
      <c r="B161" s="249"/>
      <c r="C161" s="250"/>
      <c r="D161" s="251" t="s">
        <v>152</v>
      </c>
      <c r="E161" s="252" t="s">
        <v>1</v>
      </c>
      <c r="F161" s="253" t="s">
        <v>194</v>
      </c>
      <c r="G161" s="250"/>
      <c r="H161" s="252" t="s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152</v>
      </c>
      <c r="AU161" s="259" t="s">
        <v>150</v>
      </c>
      <c r="AV161" s="13" t="s">
        <v>84</v>
      </c>
      <c r="AW161" s="13" t="s">
        <v>32</v>
      </c>
      <c r="AX161" s="13" t="s">
        <v>76</v>
      </c>
      <c r="AY161" s="259" t="s">
        <v>142</v>
      </c>
    </row>
    <row r="162" s="14" customFormat="1">
      <c r="A162" s="14"/>
      <c r="B162" s="260"/>
      <c r="C162" s="261"/>
      <c r="D162" s="251" t="s">
        <v>152</v>
      </c>
      <c r="E162" s="262" t="s">
        <v>1</v>
      </c>
      <c r="F162" s="263" t="s">
        <v>154</v>
      </c>
      <c r="G162" s="261"/>
      <c r="H162" s="264">
        <v>8.5749999999999993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0" t="s">
        <v>152</v>
      </c>
      <c r="AU162" s="270" t="s">
        <v>150</v>
      </c>
      <c r="AV162" s="14" t="s">
        <v>150</v>
      </c>
      <c r="AW162" s="14" t="s">
        <v>32</v>
      </c>
      <c r="AX162" s="14" t="s">
        <v>76</v>
      </c>
      <c r="AY162" s="270" t="s">
        <v>142</v>
      </c>
    </row>
    <row r="163" s="14" customFormat="1">
      <c r="A163" s="14"/>
      <c r="B163" s="260"/>
      <c r="C163" s="261"/>
      <c r="D163" s="251" t="s">
        <v>152</v>
      </c>
      <c r="E163" s="262" t="s">
        <v>1</v>
      </c>
      <c r="F163" s="263" t="s">
        <v>195</v>
      </c>
      <c r="G163" s="261"/>
      <c r="H163" s="264">
        <v>-2.7850000000000001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0" t="s">
        <v>152</v>
      </c>
      <c r="AU163" s="270" t="s">
        <v>150</v>
      </c>
      <c r="AV163" s="14" t="s">
        <v>150</v>
      </c>
      <c r="AW163" s="14" t="s">
        <v>32</v>
      </c>
      <c r="AX163" s="14" t="s">
        <v>76</v>
      </c>
      <c r="AY163" s="270" t="s">
        <v>142</v>
      </c>
    </row>
    <row r="164" s="15" customFormat="1">
      <c r="A164" s="15"/>
      <c r="B164" s="271"/>
      <c r="C164" s="272"/>
      <c r="D164" s="251" t="s">
        <v>152</v>
      </c>
      <c r="E164" s="273" t="s">
        <v>1</v>
      </c>
      <c r="F164" s="274" t="s">
        <v>155</v>
      </c>
      <c r="G164" s="272"/>
      <c r="H164" s="275">
        <v>5.79</v>
      </c>
      <c r="I164" s="276"/>
      <c r="J164" s="272"/>
      <c r="K164" s="272"/>
      <c r="L164" s="277"/>
      <c r="M164" s="278"/>
      <c r="N164" s="279"/>
      <c r="O164" s="279"/>
      <c r="P164" s="279"/>
      <c r="Q164" s="279"/>
      <c r="R164" s="279"/>
      <c r="S164" s="279"/>
      <c r="T164" s="28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1" t="s">
        <v>152</v>
      </c>
      <c r="AU164" s="281" t="s">
        <v>150</v>
      </c>
      <c r="AV164" s="15" t="s">
        <v>149</v>
      </c>
      <c r="AW164" s="15" t="s">
        <v>32</v>
      </c>
      <c r="AX164" s="15" t="s">
        <v>84</v>
      </c>
      <c r="AY164" s="281" t="s">
        <v>142</v>
      </c>
    </row>
    <row r="165" s="2" customFormat="1" ht="21.75" customHeight="1">
      <c r="A165" s="39"/>
      <c r="B165" s="40"/>
      <c r="C165" s="236" t="s">
        <v>196</v>
      </c>
      <c r="D165" s="236" t="s">
        <v>144</v>
      </c>
      <c r="E165" s="237" t="s">
        <v>197</v>
      </c>
      <c r="F165" s="238" t="s">
        <v>198</v>
      </c>
      <c r="G165" s="239" t="s">
        <v>147</v>
      </c>
      <c r="H165" s="240">
        <v>1.8380000000000001</v>
      </c>
      <c r="I165" s="241"/>
      <c r="J165" s="242">
        <f>ROUND(I165*H165,2)</f>
        <v>0</v>
      </c>
      <c r="K165" s="238" t="s">
        <v>148</v>
      </c>
      <c r="L165" s="45"/>
      <c r="M165" s="243" t="s">
        <v>1</v>
      </c>
      <c r="N165" s="244" t="s">
        <v>42</v>
      </c>
      <c r="O165" s="92"/>
      <c r="P165" s="245">
        <f>O165*H165</f>
        <v>0</v>
      </c>
      <c r="Q165" s="245">
        <v>2.1600000000000001</v>
      </c>
      <c r="R165" s="245">
        <f>Q165*H165</f>
        <v>3.9700800000000003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149</v>
      </c>
      <c r="AT165" s="247" t="s">
        <v>144</v>
      </c>
      <c r="AU165" s="247" t="s">
        <v>150</v>
      </c>
      <c r="AY165" s="18" t="s">
        <v>142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150</v>
      </c>
      <c r="BK165" s="248">
        <f>ROUND(I165*H165,2)</f>
        <v>0</v>
      </c>
      <c r="BL165" s="18" t="s">
        <v>149</v>
      </c>
      <c r="BM165" s="247" t="s">
        <v>199</v>
      </c>
    </row>
    <row r="166" s="13" customFormat="1">
      <c r="A166" s="13"/>
      <c r="B166" s="249"/>
      <c r="C166" s="250"/>
      <c r="D166" s="251" t="s">
        <v>152</v>
      </c>
      <c r="E166" s="252" t="s">
        <v>1</v>
      </c>
      <c r="F166" s="253" t="s">
        <v>200</v>
      </c>
      <c r="G166" s="250"/>
      <c r="H166" s="252" t="s">
        <v>1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152</v>
      </c>
      <c r="AU166" s="259" t="s">
        <v>150</v>
      </c>
      <c r="AV166" s="13" t="s">
        <v>84</v>
      </c>
      <c r="AW166" s="13" t="s">
        <v>32</v>
      </c>
      <c r="AX166" s="13" t="s">
        <v>76</v>
      </c>
      <c r="AY166" s="259" t="s">
        <v>142</v>
      </c>
    </row>
    <row r="167" s="14" customFormat="1">
      <c r="A167" s="14"/>
      <c r="B167" s="260"/>
      <c r="C167" s="261"/>
      <c r="D167" s="251" t="s">
        <v>152</v>
      </c>
      <c r="E167" s="262" t="s">
        <v>1</v>
      </c>
      <c r="F167" s="263" t="s">
        <v>201</v>
      </c>
      <c r="G167" s="261"/>
      <c r="H167" s="264">
        <v>1.8380000000000001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0" t="s">
        <v>152</v>
      </c>
      <c r="AU167" s="270" t="s">
        <v>150</v>
      </c>
      <c r="AV167" s="14" t="s">
        <v>150</v>
      </c>
      <c r="AW167" s="14" t="s">
        <v>32</v>
      </c>
      <c r="AX167" s="14" t="s">
        <v>76</v>
      </c>
      <c r="AY167" s="270" t="s">
        <v>142</v>
      </c>
    </row>
    <row r="168" s="15" customFormat="1">
      <c r="A168" s="15"/>
      <c r="B168" s="271"/>
      <c r="C168" s="272"/>
      <c r="D168" s="251" t="s">
        <v>152</v>
      </c>
      <c r="E168" s="273" t="s">
        <v>1</v>
      </c>
      <c r="F168" s="274" t="s">
        <v>155</v>
      </c>
      <c r="G168" s="272"/>
      <c r="H168" s="275">
        <v>1.8380000000000001</v>
      </c>
      <c r="I168" s="276"/>
      <c r="J168" s="272"/>
      <c r="K168" s="272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152</v>
      </c>
      <c r="AU168" s="281" t="s">
        <v>150</v>
      </c>
      <c r="AV168" s="15" t="s">
        <v>149</v>
      </c>
      <c r="AW168" s="15" t="s">
        <v>32</v>
      </c>
      <c r="AX168" s="15" t="s">
        <v>84</v>
      </c>
      <c r="AY168" s="281" t="s">
        <v>142</v>
      </c>
    </row>
    <row r="169" s="2" customFormat="1" ht="21.75" customHeight="1">
      <c r="A169" s="39"/>
      <c r="B169" s="40"/>
      <c r="C169" s="236" t="s">
        <v>202</v>
      </c>
      <c r="D169" s="236" t="s">
        <v>144</v>
      </c>
      <c r="E169" s="237" t="s">
        <v>203</v>
      </c>
      <c r="F169" s="238" t="s">
        <v>204</v>
      </c>
      <c r="G169" s="239" t="s">
        <v>147</v>
      </c>
      <c r="H169" s="240">
        <v>3.0630000000000002</v>
      </c>
      <c r="I169" s="241"/>
      <c r="J169" s="242">
        <f>ROUND(I169*H169,2)</f>
        <v>0</v>
      </c>
      <c r="K169" s="238" t="s">
        <v>148</v>
      </c>
      <c r="L169" s="45"/>
      <c r="M169" s="243" t="s">
        <v>1</v>
      </c>
      <c r="N169" s="244" t="s">
        <v>42</v>
      </c>
      <c r="O169" s="92"/>
      <c r="P169" s="245">
        <f>O169*H169</f>
        <v>0</v>
      </c>
      <c r="Q169" s="245">
        <v>2.45329</v>
      </c>
      <c r="R169" s="245">
        <f>Q169*H169</f>
        <v>7.5144272700000005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149</v>
      </c>
      <c r="AT169" s="247" t="s">
        <v>144</v>
      </c>
      <c r="AU169" s="247" t="s">
        <v>150</v>
      </c>
      <c r="AY169" s="18" t="s">
        <v>142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150</v>
      </c>
      <c r="BK169" s="248">
        <f>ROUND(I169*H169,2)</f>
        <v>0</v>
      </c>
      <c r="BL169" s="18" t="s">
        <v>149</v>
      </c>
      <c r="BM169" s="247" t="s">
        <v>205</v>
      </c>
    </row>
    <row r="170" s="13" customFormat="1">
      <c r="A170" s="13"/>
      <c r="B170" s="249"/>
      <c r="C170" s="250"/>
      <c r="D170" s="251" t="s">
        <v>152</v>
      </c>
      <c r="E170" s="252" t="s">
        <v>1</v>
      </c>
      <c r="F170" s="253" t="s">
        <v>206</v>
      </c>
      <c r="G170" s="250"/>
      <c r="H170" s="252" t="s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152</v>
      </c>
      <c r="AU170" s="259" t="s">
        <v>150</v>
      </c>
      <c r="AV170" s="13" t="s">
        <v>84</v>
      </c>
      <c r="AW170" s="13" t="s">
        <v>32</v>
      </c>
      <c r="AX170" s="13" t="s">
        <v>76</v>
      </c>
      <c r="AY170" s="259" t="s">
        <v>142</v>
      </c>
    </row>
    <row r="171" s="14" customFormat="1">
      <c r="A171" s="14"/>
      <c r="B171" s="260"/>
      <c r="C171" s="261"/>
      <c r="D171" s="251" t="s">
        <v>152</v>
      </c>
      <c r="E171" s="262" t="s">
        <v>1</v>
      </c>
      <c r="F171" s="263" t="s">
        <v>207</v>
      </c>
      <c r="G171" s="261"/>
      <c r="H171" s="264">
        <v>3.0630000000000002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0" t="s">
        <v>152</v>
      </c>
      <c r="AU171" s="270" t="s">
        <v>150</v>
      </c>
      <c r="AV171" s="14" t="s">
        <v>150</v>
      </c>
      <c r="AW171" s="14" t="s">
        <v>32</v>
      </c>
      <c r="AX171" s="14" t="s">
        <v>76</v>
      </c>
      <c r="AY171" s="270" t="s">
        <v>142</v>
      </c>
    </row>
    <row r="172" s="15" customFormat="1">
      <c r="A172" s="15"/>
      <c r="B172" s="271"/>
      <c r="C172" s="272"/>
      <c r="D172" s="251" t="s">
        <v>152</v>
      </c>
      <c r="E172" s="273" t="s">
        <v>1</v>
      </c>
      <c r="F172" s="274" t="s">
        <v>155</v>
      </c>
      <c r="G172" s="272"/>
      <c r="H172" s="275">
        <v>3.0630000000000002</v>
      </c>
      <c r="I172" s="276"/>
      <c r="J172" s="272"/>
      <c r="K172" s="272"/>
      <c r="L172" s="277"/>
      <c r="M172" s="278"/>
      <c r="N172" s="279"/>
      <c r="O172" s="279"/>
      <c r="P172" s="279"/>
      <c r="Q172" s="279"/>
      <c r="R172" s="279"/>
      <c r="S172" s="279"/>
      <c r="T172" s="28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1" t="s">
        <v>152</v>
      </c>
      <c r="AU172" s="281" t="s">
        <v>150</v>
      </c>
      <c r="AV172" s="15" t="s">
        <v>149</v>
      </c>
      <c r="AW172" s="15" t="s">
        <v>32</v>
      </c>
      <c r="AX172" s="15" t="s">
        <v>84</v>
      </c>
      <c r="AY172" s="281" t="s">
        <v>142</v>
      </c>
    </row>
    <row r="173" s="2" customFormat="1" ht="16.5" customHeight="1">
      <c r="A173" s="39"/>
      <c r="B173" s="40"/>
      <c r="C173" s="236" t="s">
        <v>208</v>
      </c>
      <c r="D173" s="236" t="s">
        <v>144</v>
      </c>
      <c r="E173" s="237" t="s">
        <v>209</v>
      </c>
      <c r="F173" s="238" t="s">
        <v>210</v>
      </c>
      <c r="G173" s="239" t="s">
        <v>147</v>
      </c>
      <c r="H173" s="240">
        <v>3.0630000000000002</v>
      </c>
      <c r="I173" s="241"/>
      <c r="J173" s="242">
        <f>ROUND(I173*H173,2)</f>
        <v>0</v>
      </c>
      <c r="K173" s="238" t="s">
        <v>1</v>
      </c>
      <c r="L173" s="45"/>
      <c r="M173" s="243" t="s">
        <v>1</v>
      </c>
      <c r="N173" s="244" t="s">
        <v>42</v>
      </c>
      <c r="O173" s="92"/>
      <c r="P173" s="245">
        <f>O173*H173</f>
        <v>0</v>
      </c>
      <c r="Q173" s="245">
        <v>0.00018000000000000001</v>
      </c>
      <c r="R173" s="245">
        <f>Q173*H173</f>
        <v>0.0005513400000000001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149</v>
      </c>
      <c r="AT173" s="247" t="s">
        <v>144</v>
      </c>
      <c r="AU173" s="247" t="s">
        <v>150</v>
      </c>
      <c r="AY173" s="18" t="s">
        <v>142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150</v>
      </c>
      <c r="BK173" s="248">
        <f>ROUND(I173*H173,2)</f>
        <v>0</v>
      </c>
      <c r="BL173" s="18" t="s">
        <v>149</v>
      </c>
      <c r="BM173" s="247" t="s">
        <v>211</v>
      </c>
    </row>
    <row r="174" s="2" customFormat="1">
      <c r="A174" s="39"/>
      <c r="B174" s="40"/>
      <c r="C174" s="41"/>
      <c r="D174" s="251" t="s">
        <v>212</v>
      </c>
      <c r="E174" s="41"/>
      <c r="F174" s="282" t="s">
        <v>213</v>
      </c>
      <c r="G174" s="41"/>
      <c r="H174" s="41"/>
      <c r="I174" s="145"/>
      <c r="J174" s="41"/>
      <c r="K174" s="41"/>
      <c r="L174" s="45"/>
      <c r="M174" s="283"/>
      <c r="N174" s="28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212</v>
      </c>
      <c r="AU174" s="18" t="s">
        <v>150</v>
      </c>
    </row>
    <row r="175" s="2" customFormat="1" ht="16.5" customHeight="1">
      <c r="A175" s="39"/>
      <c r="B175" s="40"/>
      <c r="C175" s="236" t="s">
        <v>214</v>
      </c>
      <c r="D175" s="236" t="s">
        <v>144</v>
      </c>
      <c r="E175" s="237" t="s">
        <v>215</v>
      </c>
      <c r="F175" s="238" t="s">
        <v>216</v>
      </c>
      <c r="G175" s="239" t="s">
        <v>172</v>
      </c>
      <c r="H175" s="240">
        <v>2.6640000000000001</v>
      </c>
      <c r="I175" s="241"/>
      <c r="J175" s="242">
        <f>ROUND(I175*H175,2)</f>
        <v>0</v>
      </c>
      <c r="K175" s="238" t="s">
        <v>148</v>
      </c>
      <c r="L175" s="45"/>
      <c r="M175" s="243" t="s">
        <v>1</v>
      </c>
      <c r="N175" s="244" t="s">
        <v>42</v>
      </c>
      <c r="O175" s="92"/>
      <c r="P175" s="245">
        <f>O175*H175</f>
        <v>0</v>
      </c>
      <c r="Q175" s="245">
        <v>0.00247</v>
      </c>
      <c r="R175" s="245">
        <f>Q175*H175</f>
        <v>0.0065800800000000003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149</v>
      </c>
      <c r="AT175" s="247" t="s">
        <v>144</v>
      </c>
      <c r="AU175" s="247" t="s">
        <v>150</v>
      </c>
      <c r="AY175" s="18" t="s">
        <v>142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150</v>
      </c>
      <c r="BK175" s="248">
        <f>ROUND(I175*H175,2)</f>
        <v>0</v>
      </c>
      <c r="BL175" s="18" t="s">
        <v>149</v>
      </c>
      <c r="BM175" s="247" t="s">
        <v>217</v>
      </c>
    </row>
    <row r="176" s="14" customFormat="1">
      <c r="A176" s="14"/>
      <c r="B176" s="260"/>
      <c r="C176" s="261"/>
      <c r="D176" s="251" t="s">
        <v>152</v>
      </c>
      <c r="E176" s="262" t="s">
        <v>1</v>
      </c>
      <c r="F176" s="263" t="s">
        <v>218</v>
      </c>
      <c r="G176" s="261"/>
      <c r="H176" s="264">
        <v>2.6640000000000001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0" t="s">
        <v>152</v>
      </c>
      <c r="AU176" s="270" t="s">
        <v>150</v>
      </c>
      <c r="AV176" s="14" t="s">
        <v>150</v>
      </c>
      <c r="AW176" s="14" t="s">
        <v>32</v>
      </c>
      <c r="AX176" s="14" t="s">
        <v>76</v>
      </c>
      <c r="AY176" s="270" t="s">
        <v>142</v>
      </c>
    </row>
    <row r="177" s="15" customFormat="1">
      <c r="A177" s="15"/>
      <c r="B177" s="271"/>
      <c r="C177" s="272"/>
      <c r="D177" s="251" t="s">
        <v>152</v>
      </c>
      <c r="E177" s="273" t="s">
        <v>1</v>
      </c>
      <c r="F177" s="274" t="s">
        <v>155</v>
      </c>
      <c r="G177" s="272"/>
      <c r="H177" s="275">
        <v>2.6640000000000001</v>
      </c>
      <c r="I177" s="276"/>
      <c r="J177" s="272"/>
      <c r="K177" s="272"/>
      <c r="L177" s="277"/>
      <c r="M177" s="278"/>
      <c r="N177" s="279"/>
      <c r="O177" s="279"/>
      <c r="P177" s="279"/>
      <c r="Q177" s="279"/>
      <c r="R177" s="279"/>
      <c r="S177" s="279"/>
      <c r="T177" s="28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1" t="s">
        <v>152</v>
      </c>
      <c r="AU177" s="281" t="s">
        <v>150</v>
      </c>
      <c r="AV177" s="15" t="s">
        <v>149</v>
      </c>
      <c r="AW177" s="15" t="s">
        <v>32</v>
      </c>
      <c r="AX177" s="15" t="s">
        <v>84</v>
      </c>
      <c r="AY177" s="281" t="s">
        <v>142</v>
      </c>
    </row>
    <row r="178" s="2" customFormat="1" ht="16.5" customHeight="1">
      <c r="A178" s="39"/>
      <c r="B178" s="40"/>
      <c r="C178" s="236" t="s">
        <v>219</v>
      </c>
      <c r="D178" s="236" t="s">
        <v>144</v>
      </c>
      <c r="E178" s="237" t="s">
        <v>220</v>
      </c>
      <c r="F178" s="238" t="s">
        <v>221</v>
      </c>
      <c r="G178" s="239" t="s">
        <v>172</v>
      </c>
      <c r="H178" s="240">
        <v>2.6640000000000001</v>
      </c>
      <c r="I178" s="241"/>
      <c r="J178" s="242">
        <f>ROUND(I178*H178,2)</f>
        <v>0</v>
      </c>
      <c r="K178" s="238" t="s">
        <v>148</v>
      </c>
      <c r="L178" s="45"/>
      <c r="M178" s="243" t="s">
        <v>1</v>
      </c>
      <c r="N178" s="244" t="s">
        <v>42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149</v>
      </c>
      <c r="AT178" s="247" t="s">
        <v>144</v>
      </c>
      <c r="AU178" s="247" t="s">
        <v>150</v>
      </c>
      <c r="AY178" s="18" t="s">
        <v>142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150</v>
      </c>
      <c r="BK178" s="248">
        <f>ROUND(I178*H178,2)</f>
        <v>0</v>
      </c>
      <c r="BL178" s="18" t="s">
        <v>149</v>
      </c>
      <c r="BM178" s="247" t="s">
        <v>222</v>
      </c>
    </row>
    <row r="179" s="14" customFormat="1">
      <c r="A179" s="14"/>
      <c r="B179" s="260"/>
      <c r="C179" s="261"/>
      <c r="D179" s="251" t="s">
        <v>152</v>
      </c>
      <c r="E179" s="262" t="s">
        <v>1</v>
      </c>
      <c r="F179" s="263" t="s">
        <v>223</v>
      </c>
      <c r="G179" s="261"/>
      <c r="H179" s="264">
        <v>2.6640000000000001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0" t="s">
        <v>152</v>
      </c>
      <c r="AU179" s="270" t="s">
        <v>150</v>
      </c>
      <c r="AV179" s="14" t="s">
        <v>150</v>
      </c>
      <c r="AW179" s="14" t="s">
        <v>32</v>
      </c>
      <c r="AX179" s="14" t="s">
        <v>84</v>
      </c>
      <c r="AY179" s="270" t="s">
        <v>142</v>
      </c>
    </row>
    <row r="180" s="2" customFormat="1" ht="16.5" customHeight="1">
      <c r="A180" s="39"/>
      <c r="B180" s="40"/>
      <c r="C180" s="236" t="s">
        <v>8</v>
      </c>
      <c r="D180" s="236" t="s">
        <v>144</v>
      </c>
      <c r="E180" s="237" t="s">
        <v>224</v>
      </c>
      <c r="F180" s="238" t="s">
        <v>225</v>
      </c>
      <c r="G180" s="239" t="s">
        <v>186</v>
      </c>
      <c r="H180" s="240">
        <v>0.23899999999999999</v>
      </c>
      <c r="I180" s="241"/>
      <c r="J180" s="242">
        <f>ROUND(I180*H180,2)</f>
        <v>0</v>
      </c>
      <c r="K180" s="238" t="s">
        <v>148</v>
      </c>
      <c r="L180" s="45"/>
      <c r="M180" s="243" t="s">
        <v>1</v>
      </c>
      <c r="N180" s="244" t="s">
        <v>42</v>
      </c>
      <c r="O180" s="92"/>
      <c r="P180" s="245">
        <f>O180*H180</f>
        <v>0</v>
      </c>
      <c r="Q180" s="245">
        <v>1.06277</v>
      </c>
      <c r="R180" s="245">
        <f>Q180*H180</f>
        <v>0.25400202999999999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149</v>
      </c>
      <c r="AT180" s="247" t="s">
        <v>144</v>
      </c>
      <c r="AU180" s="247" t="s">
        <v>150</v>
      </c>
      <c r="AY180" s="18" t="s">
        <v>142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150</v>
      </c>
      <c r="BK180" s="248">
        <f>ROUND(I180*H180,2)</f>
        <v>0</v>
      </c>
      <c r="BL180" s="18" t="s">
        <v>149</v>
      </c>
      <c r="BM180" s="247" t="s">
        <v>226</v>
      </c>
    </row>
    <row r="181" s="2" customFormat="1">
      <c r="A181" s="39"/>
      <c r="B181" s="40"/>
      <c r="C181" s="41"/>
      <c r="D181" s="251" t="s">
        <v>212</v>
      </c>
      <c r="E181" s="41"/>
      <c r="F181" s="282" t="s">
        <v>227</v>
      </c>
      <c r="G181" s="41"/>
      <c r="H181" s="41"/>
      <c r="I181" s="145"/>
      <c r="J181" s="41"/>
      <c r="K181" s="41"/>
      <c r="L181" s="45"/>
      <c r="M181" s="283"/>
      <c r="N181" s="28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212</v>
      </c>
      <c r="AU181" s="18" t="s">
        <v>150</v>
      </c>
    </row>
    <row r="182" s="13" customFormat="1">
      <c r="A182" s="13"/>
      <c r="B182" s="249"/>
      <c r="C182" s="250"/>
      <c r="D182" s="251" t="s">
        <v>152</v>
      </c>
      <c r="E182" s="252" t="s">
        <v>1</v>
      </c>
      <c r="F182" s="253" t="s">
        <v>228</v>
      </c>
      <c r="G182" s="250"/>
      <c r="H182" s="252" t="s">
        <v>1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152</v>
      </c>
      <c r="AU182" s="259" t="s">
        <v>150</v>
      </c>
      <c r="AV182" s="13" t="s">
        <v>84</v>
      </c>
      <c r="AW182" s="13" t="s">
        <v>32</v>
      </c>
      <c r="AX182" s="13" t="s">
        <v>76</v>
      </c>
      <c r="AY182" s="259" t="s">
        <v>142</v>
      </c>
    </row>
    <row r="183" s="14" customFormat="1">
      <c r="A183" s="14"/>
      <c r="B183" s="260"/>
      <c r="C183" s="261"/>
      <c r="D183" s="251" t="s">
        <v>152</v>
      </c>
      <c r="E183" s="262" t="s">
        <v>1</v>
      </c>
      <c r="F183" s="263" t="s">
        <v>229</v>
      </c>
      <c r="G183" s="261"/>
      <c r="H183" s="264">
        <v>0.23899999999999999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0" t="s">
        <v>152</v>
      </c>
      <c r="AU183" s="270" t="s">
        <v>150</v>
      </c>
      <c r="AV183" s="14" t="s">
        <v>150</v>
      </c>
      <c r="AW183" s="14" t="s">
        <v>32</v>
      </c>
      <c r="AX183" s="14" t="s">
        <v>76</v>
      </c>
      <c r="AY183" s="270" t="s">
        <v>142</v>
      </c>
    </row>
    <row r="184" s="15" customFormat="1">
      <c r="A184" s="15"/>
      <c r="B184" s="271"/>
      <c r="C184" s="272"/>
      <c r="D184" s="251" t="s">
        <v>152</v>
      </c>
      <c r="E184" s="273" t="s">
        <v>1</v>
      </c>
      <c r="F184" s="274" t="s">
        <v>155</v>
      </c>
      <c r="G184" s="272"/>
      <c r="H184" s="275">
        <v>0.23899999999999999</v>
      </c>
      <c r="I184" s="276"/>
      <c r="J184" s="272"/>
      <c r="K184" s="272"/>
      <c r="L184" s="277"/>
      <c r="M184" s="278"/>
      <c r="N184" s="279"/>
      <c r="O184" s="279"/>
      <c r="P184" s="279"/>
      <c r="Q184" s="279"/>
      <c r="R184" s="279"/>
      <c r="S184" s="279"/>
      <c r="T184" s="28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1" t="s">
        <v>152</v>
      </c>
      <c r="AU184" s="281" t="s">
        <v>150</v>
      </c>
      <c r="AV184" s="15" t="s">
        <v>149</v>
      </c>
      <c r="AW184" s="15" t="s">
        <v>32</v>
      </c>
      <c r="AX184" s="15" t="s">
        <v>84</v>
      </c>
      <c r="AY184" s="281" t="s">
        <v>142</v>
      </c>
    </row>
    <row r="185" s="2" customFormat="1" ht="16.5" customHeight="1">
      <c r="A185" s="39"/>
      <c r="B185" s="40"/>
      <c r="C185" s="236" t="s">
        <v>230</v>
      </c>
      <c r="D185" s="236" t="s">
        <v>144</v>
      </c>
      <c r="E185" s="237" t="s">
        <v>231</v>
      </c>
      <c r="F185" s="238" t="s">
        <v>232</v>
      </c>
      <c r="G185" s="239" t="s">
        <v>147</v>
      </c>
      <c r="H185" s="240">
        <v>2.7850000000000001</v>
      </c>
      <c r="I185" s="241"/>
      <c r="J185" s="242">
        <f>ROUND(I185*H185,2)</f>
        <v>0</v>
      </c>
      <c r="K185" s="238" t="s">
        <v>148</v>
      </c>
      <c r="L185" s="45"/>
      <c r="M185" s="243" t="s">
        <v>1</v>
      </c>
      <c r="N185" s="244" t="s">
        <v>42</v>
      </c>
      <c r="O185" s="92"/>
      <c r="P185" s="245">
        <f>O185*H185</f>
        <v>0</v>
      </c>
      <c r="Q185" s="245">
        <v>2.45329</v>
      </c>
      <c r="R185" s="245">
        <f>Q185*H185</f>
        <v>6.8324126500000002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149</v>
      </c>
      <c r="AT185" s="247" t="s">
        <v>144</v>
      </c>
      <c r="AU185" s="247" t="s">
        <v>150</v>
      </c>
      <c r="AY185" s="18" t="s">
        <v>142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150</v>
      </c>
      <c r="BK185" s="248">
        <f>ROUND(I185*H185,2)</f>
        <v>0</v>
      </c>
      <c r="BL185" s="18" t="s">
        <v>149</v>
      </c>
      <c r="BM185" s="247" t="s">
        <v>233</v>
      </c>
    </row>
    <row r="186" s="14" customFormat="1">
      <c r="A186" s="14"/>
      <c r="B186" s="260"/>
      <c r="C186" s="261"/>
      <c r="D186" s="251" t="s">
        <v>152</v>
      </c>
      <c r="E186" s="262" t="s">
        <v>1</v>
      </c>
      <c r="F186" s="263" t="s">
        <v>234</v>
      </c>
      <c r="G186" s="261"/>
      <c r="H186" s="264">
        <v>2.7850000000000001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0" t="s">
        <v>152</v>
      </c>
      <c r="AU186" s="270" t="s">
        <v>150</v>
      </c>
      <c r="AV186" s="14" t="s">
        <v>150</v>
      </c>
      <c r="AW186" s="14" t="s">
        <v>32</v>
      </c>
      <c r="AX186" s="14" t="s">
        <v>76</v>
      </c>
      <c r="AY186" s="270" t="s">
        <v>142</v>
      </c>
    </row>
    <row r="187" s="15" customFormat="1">
      <c r="A187" s="15"/>
      <c r="B187" s="271"/>
      <c r="C187" s="272"/>
      <c r="D187" s="251" t="s">
        <v>152</v>
      </c>
      <c r="E187" s="273" t="s">
        <v>1</v>
      </c>
      <c r="F187" s="274" t="s">
        <v>155</v>
      </c>
      <c r="G187" s="272"/>
      <c r="H187" s="275">
        <v>2.7850000000000001</v>
      </c>
      <c r="I187" s="276"/>
      <c r="J187" s="272"/>
      <c r="K187" s="272"/>
      <c r="L187" s="277"/>
      <c r="M187" s="278"/>
      <c r="N187" s="279"/>
      <c r="O187" s="279"/>
      <c r="P187" s="279"/>
      <c r="Q187" s="279"/>
      <c r="R187" s="279"/>
      <c r="S187" s="279"/>
      <c r="T187" s="28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1" t="s">
        <v>152</v>
      </c>
      <c r="AU187" s="281" t="s">
        <v>150</v>
      </c>
      <c r="AV187" s="15" t="s">
        <v>149</v>
      </c>
      <c r="AW187" s="15" t="s">
        <v>32</v>
      </c>
      <c r="AX187" s="15" t="s">
        <v>84</v>
      </c>
      <c r="AY187" s="281" t="s">
        <v>142</v>
      </c>
    </row>
    <row r="188" s="2" customFormat="1" ht="16.5" customHeight="1">
      <c r="A188" s="39"/>
      <c r="B188" s="40"/>
      <c r="C188" s="236" t="s">
        <v>235</v>
      </c>
      <c r="D188" s="236" t="s">
        <v>144</v>
      </c>
      <c r="E188" s="237" t="s">
        <v>236</v>
      </c>
      <c r="F188" s="238" t="s">
        <v>237</v>
      </c>
      <c r="G188" s="239" t="s">
        <v>147</v>
      </c>
      <c r="H188" s="240">
        <v>2.7850000000000001</v>
      </c>
      <c r="I188" s="241"/>
      <c r="J188" s="242">
        <f>ROUND(I188*H188,2)</f>
        <v>0</v>
      </c>
      <c r="K188" s="238" t="s">
        <v>1</v>
      </c>
      <c r="L188" s="45"/>
      <c r="M188" s="243" t="s">
        <v>1</v>
      </c>
      <c r="N188" s="244" t="s">
        <v>42</v>
      </c>
      <c r="O188" s="92"/>
      <c r="P188" s="245">
        <f>O188*H188</f>
        <v>0</v>
      </c>
      <c r="Q188" s="245">
        <v>0.00018000000000000001</v>
      </c>
      <c r="R188" s="245">
        <f>Q188*H188</f>
        <v>0.0005013000000000001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149</v>
      </c>
      <c r="AT188" s="247" t="s">
        <v>144</v>
      </c>
      <c r="AU188" s="247" t="s">
        <v>150</v>
      </c>
      <c r="AY188" s="18" t="s">
        <v>142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150</v>
      </c>
      <c r="BK188" s="248">
        <f>ROUND(I188*H188,2)</f>
        <v>0</v>
      </c>
      <c r="BL188" s="18" t="s">
        <v>149</v>
      </c>
      <c r="BM188" s="247" t="s">
        <v>238</v>
      </c>
    </row>
    <row r="189" s="2" customFormat="1">
      <c r="A189" s="39"/>
      <c r="B189" s="40"/>
      <c r="C189" s="41"/>
      <c r="D189" s="251" t="s">
        <v>212</v>
      </c>
      <c r="E189" s="41"/>
      <c r="F189" s="282" t="s">
        <v>213</v>
      </c>
      <c r="G189" s="41"/>
      <c r="H189" s="41"/>
      <c r="I189" s="145"/>
      <c r="J189" s="41"/>
      <c r="K189" s="41"/>
      <c r="L189" s="45"/>
      <c r="M189" s="283"/>
      <c r="N189" s="28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212</v>
      </c>
      <c r="AU189" s="18" t="s">
        <v>150</v>
      </c>
    </row>
    <row r="190" s="2" customFormat="1" ht="16.5" customHeight="1">
      <c r="A190" s="39"/>
      <c r="B190" s="40"/>
      <c r="C190" s="236" t="s">
        <v>239</v>
      </c>
      <c r="D190" s="236" t="s">
        <v>144</v>
      </c>
      <c r="E190" s="237" t="s">
        <v>240</v>
      </c>
      <c r="F190" s="238" t="s">
        <v>241</v>
      </c>
      <c r="G190" s="239" t="s">
        <v>186</v>
      </c>
      <c r="H190" s="240">
        <v>0.16700000000000001</v>
      </c>
      <c r="I190" s="241"/>
      <c r="J190" s="242">
        <f>ROUND(I190*H190,2)</f>
        <v>0</v>
      </c>
      <c r="K190" s="238" t="s">
        <v>148</v>
      </c>
      <c r="L190" s="45"/>
      <c r="M190" s="243" t="s">
        <v>1</v>
      </c>
      <c r="N190" s="244" t="s">
        <v>42</v>
      </c>
      <c r="O190" s="92"/>
      <c r="P190" s="245">
        <f>O190*H190</f>
        <v>0</v>
      </c>
      <c r="Q190" s="245">
        <v>1.0601700000000001</v>
      </c>
      <c r="R190" s="245">
        <f>Q190*H190</f>
        <v>0.17704839000000003</v>
      </c>
      <c r="S190" s="245">
        <v>0</v>
      </c>
      <c r="T190" s="24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7" t="s">
        <v>149</v>
      </c>
      <c r="AT190" s="247" t="s">
        <v>144</v>
      </c>
      <c r="AU190" s="247" t="s">
        <v>150</v>
      </c>
      <c r="AY190" s="18" t="s">
        <v>142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8" t="s">
        <v>150</v>
      </c>
      <c r="BK190" s="248">
        <f>ROUND(I190*H190,2)</f>
        <v>0</v>
      </c>
      <c r="BL190" s="18" t="s">
        <v>149</v>
      </c>
      <c r="BM190" s="247" t="s">
        <v>242</v>
      </c>
    </row>
    <row r="191" s="14" customFormat="1">
      <c r="A191" s="14"/>
      <c r="B191" s="260"/>
      <c r="C191" s="261"/>
      <c r="D191" s="251" t="s">
        <v>152</v>
      </c>
      <c r="E191" s="262" t="s">
        <v>1</v>
      </c>
      <c r="F191" s="263" t="s">
        <v>243</v>
      </c>
      <c r="G191" s="261"/>
      <c r="H191" s="264">
        <v>0.16700000000000001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152</v>
      </c>
      <c r="AU191" s="270" t="s">
        <v>150</v>
      </c>
      <c r="AV191" s="14" t="s">
        <v>150</v>
      </c>
      <c r="AW191" s="14" t="s">
        <v>32</v>
      </c>
      <c r="AX191" s="14" t="s">
        <v>84</v>
      </c>
      <c r="AY191" s="270" t="s">
        <v>142</v>
      </c>
    </row>
    <row r="192" s="2" customFormat="1" ht="16.5" customHeight="1">
      <c r="A192" s="39"/>
      <c r="B192" s="40"/>
      <c r="C192" s="236" t="s">
        <v>244</v>
      </c>
      <c r="D192" s="236" t="s">
        <v>144</v>
      </c>
      <c r="E192" s="237" t="s">
        <v>245</v>
      </c>
      <c r="F192" s="238" t="s">
        <v>246</v>
      </c>
      <c r="G192" s="239" t="s">
        <v>247</v>
      </c>
      <c r="H192" s="240">
        <v>10</v>
      </c>
      <c r="I192" s="241"/>
      <c r="J192" s="242">
        <f>ROUND(I192*H192,2)</f>
        <v>0</v>
      </c>
      <c r="K192" s="238" t="s">
        <v>1</v>
      </c>
      <c r="L192" s="45"/>
      <c r="M192" s="243" t="s">
        <v>1</v>
      </c>
      <c r="N192" s="244" t="s">
        <v>42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149</v>
      </c>
      <c r="AT192" s="247" t="s">
        <v>144</v>
      </c>
      <c r="AU192" s="247" t="s">
        <v>150</v>
      </c>
      <c r="AY192" s="18" t="s">
        <v>142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150</v>
      </c>
      <c r="BK192" s="248">
        <f>ROUND(I192*H192,2)</f>
        <v>0</v>
      </c>
      <c r="BL192" s="18" t="s">
        <v>149</v>
      </c>
      <c r="BM192" s="247" t="s">
        <v>248</v>
      </c>
    </row>
    <row r="193" s="2" customFormat="1">
      <c r="A193" s="39"/>
      <c r="B193" s="40"/>
      <c r="C193" s="41"/>
      <c r="D193" s="251" t="s">
        <v>212</v>
      </c>
      <c r="E193" s="41"/>
      <c r="F193" s="282" t="s">
        <v>213</v>
      </c>
      <c r="G193" s="41"/>
      <c r="H193" s="41"/>
      <c r="I193" s="145"/>
      <c r="J193" s="41"/>
      <c r="K193" s="41"/>
      <c r="L193" s="45"/>
      <c r="M193" s="283"/>
      <c r="N193" s="28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212</v>
      </c>
      <c r="AU193" s="18" t="s">
        <v>150</v>
      </c>
    </row>
    <row r="194" s="13" customFormat="1">
      <c r="A194" s="13"/>
      <c r="B194" s="249"/>
      <c r="C194" s="250"/>
      <c r="D194" s="251" t="s">
        <v>152</v>
      </c>
      <c r="E194" s="252" t="s">
        <v>1</v>
      </c>
      <c r="F194" s="253" t="s">
        <v>249</v>
      </c>
      <c r="G194" s="250"/>
      <c r="H194" s="252" t="s">
        <v>1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152</v>
      </c>
      <c r="AU194" s="259" t="s">
        <v>150</v>
      </c>
      <c r="AV194" s="13" t="s">
        <v>84</v>
      </c>
      <c r="AW194" s="13" t="s">
        <v>32</v>
      </c>
      <c r="AX194" s="13" t="s">
        <v>76</v>
      </c>
      <c r="AY194" s="259" t="s">
        <v>142</v>
      </c>
    </row>
    <row r="195" s="14" customFormat="1">
      <c r="A195" s="14"/>
      <c r="B195" s="260"/>
      <c r="C195" s="261"/>
      <c r="D195" s="251" t="s">
        <v>152</v>
      </c>
      <c r="E195" s="262" t="s">
        <v>1</v>
      </c>
      <c r="F195" s="263" t="s">
        <v>250</v>
      </c>
      <c r="G195" s="261"/>
      <c r="H195" s="264">
        <v>10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0" t="s">
        <v>152</v>
      </c>
      <c r="AU195" s="270" t="s">
        <v>150</v>
      </c>
      <c r="AV195" s="14" t="s">
        <v>150</v>
      </c>
      <c r="AW195" s="14" t="s">
        <v>32</v>
      </c>
      <c r="AX195" s="14" t="s">
        <v>76</v>
      </c>
      <c r="AY195" s="270" t="s">
        <v>142</v>
      </c>
    </row>
    <row r="196" s="15" customFormat="1">
      <c r="A196" s="15"/>
      <c r="B196" s="271"/>
      <c r="C196" s="272"/>
      <c r="D196" s="251" t="s">
        <v>152</v>
      </c>
      <c r="E196" s="273" t="s">
        <v>1</v>
      </c>
      <c r="F196" s="274" t="s">
        <v>155</v>
      </c>
      <c r="G196" s="272"/>
      <c r="H196" s="275">
        <v>10</v>
      </c>
      <c r="I196" s="276"/>
      <c r="J196" s="272"/>
      <c r="K196" s="272"/>
      <c r="L196" s="277"/>
      <c r="M196" s="278"/>
      <c r="N196" s="279"/>
      <c r="O196" s="279"/>
      <c r="P196" s="279"/>
      <c r="Q196" s="279"/>
      <c r="R196" s="279"/>
      <c r="S196" s="279"/>
      <c r="T196" s="28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1" t="s">
        <v>152</v>
      </c>
      <c r="AU196" s="281" t="s">
        <v>150</v>
      </c>
      <c r="AV196" s="15" t="s">
        <v>149</v>
      </c>
      <c r="AW196" s="15" t="s">
        <v>32</v>
      </c>
      <c r="AX196" s="15" t="s">
        <v>84</v>
      </c>
      <c r="AY196" s="281" t="s">
        <v>142</v>
      </c>
    </row>
    <row r="197" s="12" customFormat="1" ht="22.8" customHeight="1">
      <c r="A197" s="12"/>
      <c r="B197" s="220"/>
      <c r="C197" s="221"/>
      <c r="D197" s="222" t="s">
        <v>75</v>
      </c>
      <c r="E197" s="234" t="s">
        <v>160</v>
      </c>
      <c r="F197" s="234" t="s">
        <v>251</v>
      </c>
      <c r="G197" s="221"/>
      <c r="H197" s="221"/>
      <c r="I197" s="224"/>
      <c r="J197" s="235">
        <f>BK197</f>
        <v>0</v>
      </c>
      <c r="K197" s="221"/>
      <c r="L197" s="226"/>
      <c r="M197" s="227"/>
      <c r="N197" s="228"/>
      <c r="O197" s="228"/>
      <c r="P197" s="229">
        <f>SUM(P198:P238)</f>
        <v>0</v>
      </c>
      <c r="Q197" s="228"/>
      <c r="R197" s="229">
        <f>SUM(R198:R238)</f>
        <v>13.450954369999998</v>
      </c>
      <c r="S197" s="228"/>
      <c r="T197" s="230">
        <f>SUM(T198:T238)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1" t="s">
        <v>84</v>
      </c>
      <c r="AT197" s="232" t="s">
        <v>75</v>
      </c>
      <c r="AU197" s="232" t="s">
        <v>84</v>
      </c>
      <c r="AY197" s="231" t="s">
        <v>142</v>
      </c>
      <c r="BK197" s="233">
        <f>SUM(BK198:BK238)</f>
        <v>0</v>
      </c>
    </row>
    <row r="198" s="2" customFormat="1" ht="21.75" customHeight="1">
      <c r="A198" s="39"/>
      <c r="B198" s="40"/>
      <c r="C198" s="236" t="s">
        <v>252</v>
      </c>
      <c r="D198" s="236" t="s">
        <v>144</v>
      </c>
      <c r="E198" s="237" t="s">
        <v>253</v>
      </c>
      <c r="F198" s="238" t="s">
        <v>254</v>
      </c>
      <c r="G198" s="239" t="s">
        <v>172</v>
      </c>
      <c r="H198" s="240">
        <v>36.851999999999997</v>
      </c>
      <c r="I198" s="241"/>
      <c r="J198" s="242">
        <f>ROUND(I198*H198,2)</f>
        <v>0</v>
      </c>
      <c r="K198" s="238" t="s">
        <v>148</v>
      </c>
      <c r="L198" s="45"/>
      <c r="M198" s="243" t="s">
        <v>1</v>
      </c>
      <c r="N198" s="244" t="s">
        <v>42</v>
      </c>
      <c r="O198" s="92"/>
      <c r="P198" s="245">
        <f>O198*H198</f>
        <v>0</v>
      </c>
      <c r="Q198" s="245">
        <v>0.22158</v>
      </c>
      <c r="R198" s="245">
        <f>Q198*H198</f>
        <v>8.1656661599999989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149</v>
      </c>
      <c r="AT198" s="247" t="s">
        <v>144</v>
      </c>
      <c r="AU198" s="247" t="s">
        <v>150</v>
      </c>
      <c r="AY198" s="18" t="s">
        <v>142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150</v>
      </c>
      <c r="BK198" s="248">
        <f>ROUND(I198*H198,2)</f>
        <v>0</v>
      </c>
      <c r="BL198" s="18" t="s">
        <v>149</v>
      </c>
      <c r="BM198" s="247" t="s">
        <v>255</v>
      </c>
    </row>
    <row r="199" s="13" customFormat="1">
      <c r="A199" s="13"/>
      <c r="B199" s="249"/>
      <c r="C199" s="250"/>
      <c r="D199" s="251" t="s">
        <v>152</v>
      </c>
      <c r="E199" s="252" t="s">
        <v>1</v>
      </c>
      <c r="F199" s="253" t="s">
        <v>256</v>
      </c>
      <c r="G199" s="250"/>
      <c r="H199" s="252" t="s">
        <v>1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152</v>
      </c>
      <c r="AU199" s="259" t="s">
        <v>150</v>
      </c>
      <c r="AV199" s="13" t="s">
        <v>84</v>
      </c>
      <c r="AW199" s="13" t="s">
        <v>32</v>
      </c>
      <c r="AX199" s="13" t="s">
        <v>76</v>
      </c>
      <c r="AY199" s="259" t="s">
        <v>142</v>
      </c>
    </row>
    <row r="200" s="14" customFormat="1">
      <c r="A200" s="14"/>
      <c r="B200" s="260"/>
      <c r="C200" s="261"/>
      <c r="D200" s="251" t="s">
        <v>152</v>
      </c>
      <c r="E200" s="262" t="s">
        <v>1</v>
      </c>
      <c r="F200" s="263" t="s">
        <v>257</v>
      </c>
      <c r="G200" s="261"/>
      <c r="H200" s="264">
        <v>17.751999999999999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0" t="s">
        <v>152</v>
      </c>
      <c r="AU200" s="270" t="s">
        <v>150</v>
      </c>
      <c r="AV200" s="14" t="s">
        <v>150</v>
      </c>
      <c r="AW200" s="14" t="s">
        <v>32</v>
      </c>
      <c r="AX200" s="14" t="s">
        <v>76</v>
      </c>
      <c r="AY200" s="270" t="s">
        <v>142</v>
      </c>
    </row>
    <row r="201" s="14" customFormat="1">
      <c r="A201" s="14"/>
      <c r="B201" s="260"/>
      <c r="C201" s="261"/>
      <c r="D201" s="251" t="s">
        <v>152</v>
      </c>
      <c r="E201" s="262" t="s">
        <v>1</v>
      </c>
      <c r="F201" s="263" t="s">
        <v>258</v>
      </c>
      <c r="G201" s="261"/>
      <c r="H201" s="264">
        <v>-2.5800000000000001</v>
      </c>
      <c r="I201" s="265"/>
      <c r="J201" s="261"/>
      <c r="K201" s="261"/>
      <c r="L201" s="266"/>
      <c r="M201" s="267"/>
      <c r="N201" s="268"/>
      <c r="O201" s="268"/>
      <c r="P201" s="268"/>
      <c r="Q201" s="268"/>
      <c r="R201" s="268"/>
      <c r="S201" s="268"/>
      <c r="T201" s="26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0" t="s">
        <v>152</v>
      </c>
      <c r="AU201" s="270" t="s">
        <v>150</v>
      </c>
      <c r="AV201" s="14" t="s">
        <v>150</v>
      </c>
      <c r="AW201" s="14" t="s">
        <v>32</v>
      </c>
      <c r="AX201" s="14" t="s">
        <v>76</v>
      </c>
      <c r="AY201" s="270" t="s">
        <v>142</v>
      </c>
    </row>
    <row r="202" s="14" customFormat="1">
      <c r="A202" s="14"/>
      <c r="B202" s="260"/>
      <c r="C202" s="261"/>
      <c r="D202" s="251" t="s">
        <v>152</v>
      </c>
      <c r="E202" s="262" t="s">
        <v>1</v>
      </c>
      <c r="F202" s="263" t="s">
        <v>259</v>
      </c>
      <c r="G202" s="261"/>
      <c r="H202" s="264">
        <v>20.600000000000001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0" t="s">
        <v>152</v>
      </c>
      <c r="AU202" s="270" t="s">
        <v>150</v>
      </c>
      <c r="AV202" s="14" t="s">
        <v>150</v>
      </c>
      <c r="AW202" s="14" t="s">
        <v>32</v>
      </c>
      <c r="AX202" s="14" t="s">
        <v>76</v>
      </c>
      <c r="AY202" s="270" t="s">
        <v>142</v>
      </c>
    </row>
    <row r="203" s="14" customFormat="1">
      <c r="A203" s="14"/>
      <c r="B203" s="260"/>
      <c r="C203" s="261"/>
      <c r="D203" s="251" t="s">
        <v>152</v>
      </c>
      <c r="E203" s="262" t="s">
        <v>1</v>
      </c>
      <c r="F203" s="263" t="s">
        <v>260</v>
      </c>
      <c r="G203" s="261"/>
      <c r="H203" s="264">
        <v>-5.1600000000000001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0" t="s">
        <v>152</v>
      </c>
      <c r="AU203" s="270" t="s">
        <v>150</v>
      </c>
      <c r="AV203" s="14" t="s">
        <v>150</v>
      </c>
      <c r="AW203" s="14" t="s">
        <v>32</v>
      </c>
      <c r="AX203" s="14" t="s">
        <v>76</v>
      </c>
      <c r="AY203" s="270" t="s">
        <v>142</v>
      </c>
    </row>
    <row r="204" s="16" customFormat="1">
      <c r="A204" s="16"/>
      <c r="B204" s="285"/>
      <c r="C204" s="286"/>
      <c r="D204" s="251" t="s">
        <v>152</v>
      </c>
      <c r="E204" s="287" t="s">
        <v>1</v>
      </c>
      <c r="F204" s="288" t="s">
        <v>261</v>
      </c>
      <c r="G204" s="286"/>
      <c r="H204" s="289">
        <v>30.611999999999998</v>
      </c>
      <c r="I204" s="290"/>
      <c r="J204" s="286"/>
      <c r="K204" s="286"/>
      <c r="L204" s="291"/>
      <c r="M204" s="292"/>
      <c r="N204" s="293"/>
      <c r="O204" s="293"/>
      <c r="P204" s="293"/>
      <c r="Q204" s="293"/>
      <c r="R204" s="293"/>
      <c r="S204" s="293"/>
      <c r="T204" s="294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5" t="s">
        <v>152</v>
      </c>
      <c r="AU204" s="295" t="s">
        <v>150</v>
      </c>
      <c r="AV204" s="16" t="s">
        <v>160</v>
      </c>
      <c r="AW204" s="16" t="s">
        <v>32</v>
      </c>
      <c r="AX204" s="16" t="s">
        <v>76</v>
      </c>
      <c r="AY204" s="295" t="s">
        <v>142</v>
      </c>
    </row>
    <row r="205" s="13" customFormat="1">
      <c r="A205" s="13"/>
      <c r="B205" s="249"/>
      <c r="C205" s="250"/>
      <c r="D205" s="251" t="s">
        <v>152</v>
      </c>
      <c r="E205" s="252" t="s">
        <v>1</v>
      </c>
      <c r="F205" s="253" t="s">
        <v>262</v>
      </c>
      <c r="G205" s="250"/>
      <c r="H205" s="252" t="s">
        <v>1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152</v>
      </c>
      <c r="AU205" s="259" t="s">
        <v>150</v>
      </c>
      <c r="AV205" s="13" t="s">
        <v>84</v>
      </c>
      <c r="AW205" s="13" t="s">
        <v>32</v>
      </c>
      <c r="AX205" s="13" t="s">
        <v>76</v>
      </c>
      <c r="AY205" s="259" t="s">
        <v>142</v>
      </c>
    </row>
    <row r="206" s="14" customFormat="1">
      <c r="A206" s="14"/>
      <c r="B206" s="260"/>
      <c r="C206" s="261"/>
      <c r="D206" s="251" t="s">
        <v>152</v>
      </c>
      <c r="E206" s="262" t="s">
        <v>1</v>
      </c>
      <c r="F206" s="263" t="s">
        <v>263</v>
      </c>
      <c r="G206" s="261"/>
      <c r="H206" s="264">
        <v>6.2400000000000002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0" t="s">
        <v>152</v>
      </c>
      <c r="AU206" s="270" t="s">
        <v>150</v>
      </c>
      <c r="AV206" s="14" t="s">
        <v>150</v>
      </c>
      <c r="AW206" s="14" t="s">
        <v>32</v>
      </c>
      <c r="AX206" s="14" t="s">
        <v>76</v>
      </c>
      <c r="AY206" s="270" t="s">
        <v>142</v>
      </c>
    </row>
    <row r="207" s="16" customFormat="1">
      <c r="A207" s="16"/>
      <c r="B207" s="285"/>
      <c r="C207" s="286"/>
      <c r="D207" s="251" t="s">
        <v>152</v>
      </c>
      <c r="E207" s="287" t="s">
        <v>1</v>
      </c>
      <c r="F207" s="288" t="s">
        <v>261</v>
      </c>
      <c r="G207" s="286"/>
      <c r="H207" s="289">
        <v>6.2400000000000002</v>
      </c>
      <c r="I207" s="290"/>
      <c r="J207" s="286"/>
      <c r="K207" s="286"/>
      <c r="L207" s="291"/>
      <c r="M207" s="292"/>
      <c r="N207" s="293"/>
      <c r="O207" s="293"/>
      <c r="P207" s="293"/>
      <c r="Q207" s="293"/>
      <c r="R207" s="293"/>
      <c r="S207" s="293"/>
      <c r="T207" s="294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95" t="s">
        <v>152</v>
      </c>
      <c r="AU207" s="295" t="s">
        <v>150</v>
      </c>
      <c r="AV207" s="16" t="s">
        <v>160</v>
      </c>
      <c r="AW207" s="16" t="s">
        <v>32</v>
      </c>
      <c r="AX207" s="16" t="s">
        <v>76</v>
      </c>
      <c r="AY207" s="295" t="s">
        <v>142</v>
      </c>
    </row>
    <row r="208" s="15" customFormat="1">
      <c r="A208" s="15"/>
      <c r="B208" s="271"/>
      <c r="C208" s="272"/>
      <c r="D208" s="251" t="s">
        <v>152</v>
      </c>
      <c r="E208" s="273" t="s">
        <v>1</v>
      </c>
      <c r="F208" s="274" t="s">
        <v>155</v>
      </c>
      <c r="G208" s="272"/>
      <c r="H208" s="275">
        <v>36.851999999999997</v>
      </c>
      <c r="I208" s="276"/>
      <c r="J208" s="272"/>
      <c r="K208" s="272"/>
      <c r="L208" s="277"/>
      <c r="M208" s="278"/>
      <c r="N208" s="279"/>
      <c r="O208" s="279"/>
      <c r="P208" s="279"/>
      <c r="Q208" s="279"/>
      <c r="R208" s="279"/>
      <c r="S208" s="279"/>
      <c r="T208" s="28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1" t="s">
        <v>152</v>
      </c>
      <c r="AU208" s="281" t="s">
        <v>150</v>
      </c>
      <c r="AV208" s="15" t="s">
        <v>149</v>
      </c>
      <c r="AW208" s="15" t="s">
        <v>32</v>
      </c>
      <c r="AX208" s="15" t="s">
        <v>84</v>
      </c>
      <c r="AY208" s="281" t="s">
        <v>142</v>
      </c>
    </row>
    <row r="209" s="2" customFormat="1" ht="21.75" customHeight="1">
      <c r="A209" s="39"/>
      <c r="B209" s="40"/>
      <c r="C209" s="236" t="s">
        <v>7</v>
      </c>
      <c r="D209" s="236" t="s">
        <v>144</v>
      </c>
      <c r="E209" s="237" t="s">
        <v>264</v>
      </c>
      <c r="F209" s="238" t="s">
        <v>265</v>
      </c>
      <c r="G209" s="239" t="s">
        <v>172</v>
      </c>
      <c r="H209" s="240">
        <v>3.9900000000000002</v>
      </c>
      <c r="I209" s="241"/>
      <c r="J209" s="242">
        <f>ROUND(I209*H209,2)</f>
        <v>0</v>
      </c>
      <c r="K209" s="238" t="s">
        <v>148</v>
      </c>
      <c r="L209" s="45"/>
      <c r="M209" s="243" t="s">
        <v>1</v>
      </c>
      <c r="N209" s="244" t="s">
        <v>42</v>
      </c>
      <c r="O209" s="92"/>
      <c r="P209" s="245">
        <f>O209*H209</f>
        <v>0</v>
      </c>
      <c r="Q209" s="245">
        <v>0.26032</v>
      </c>
      <c r="R209" s="245">
        <f>Q209*H209</f>
        <v>1.0386768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149</v>
      </c>
      <c r="AT209" s="247" t="s">
        <v>144</v>
      </c>
      <c r="AU209" s="247" t="s">
        <v>150</v>
      </c>
      <c r="AY209" s="18" t="s">
        <v>142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150</v>
      </c>
      <c r="BK209" s="248">
        <f>ROUND(I209*H209,2)</f>
        <v>0</v>
      </c>
      <c r="BL209" s="18" t="s">
        <v>149</v>
      </c>
      <c r="BM209" s="247" t="s">
        <v>266</v>
      </c>
    </row>
    <row r="210" s="13" customFormat="1">
      <c r="A210" s="13"/>
      <c r="B210" s="249"/>
      <c r="C210" s="250"/>
      <c r="D210" s="251" t="s">
        <v>152</v>
      </c>
      <c r="E210" s="252" t="s">
        <v>1</v>
      </c>
      <c r="F210" s="253" t="s">
        <v>256</v>
      </c>
      <c r="G210" s="250"/>
      <c r="H210" s="252" t="s">
        <v>1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152</v>
      </c>
      <c r="AU210" s="259" t="s">
        <v>150</v>
      </c>
      <c r="AV210" s="13" t="s">
        <v>84</v>
      </c>
      <c r="AW210" s="13" t="s">
        <v>32</v>
      </c>
      <c r="AX210" s="13" t="s">
        <v>76</v>
      </c>
      <c r="AY210" s="259" t="s">
        <v>142</v>
      </c>
    </row>
    <row r="211" s="14" customFormat="1">
      <c r="A211" s="14"/>
      <c r="B211" s="260"/>
      <c r="C211" s="261"/>
      <c r="D211" s="251" t="s">
        <v>152</v>
      </c>
      <c r="E211" s="262" t="s">
        <v>1</v>
      </c>
      <c r="F211" s="263" t="s">
        <v>267</v>
      </c>
      <c r="G211" s="261"/>
      <c r="H211" s="264">
        <v>5.8799999999999999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0" t="s">
        <v>152</v>
      </c>
      <c r="AU211" s="270" t="s">
        <v>150</v>
      </c>
      <c r="AV211" s="14" t="s">
        <v>150</v>
      </c>
      <c r="AW211" s="14" t="s">
        <v>32</v>
      </c>
      <c r="AX211" s="14" t="s">
        <v>76</v>
      </c>
      <c r="AY211" s="270" t="s">
        <v>142</v>
      </c>
    </row>
    <row r="212" s="14" customFormat="1">
      <c r="A212" s="14"/>
      <c r="B212" s="260"/>
      <c r="C212" s="261"/>
      <c r="D212" s="251" t="s">
        <v>152</v>
      </c>
      <c r="E212" s="262" t="s">
        <v>1</v>
      </c>
      <c r="F212" s="263" t="s">
        <v>268</v>
      </c>
      <c r="G212" s="261"/>
      <c r="H212" s="264">
        <v>-1.8899999999999999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0" t="s">
        <v>152</v>
      </c>
      <c r="AU212" s="270" t="s">
        <v>150</v>
      </c>
      <c r="AV212" s="14" t="s">
        <v>150</v>
      </c>
      <c r="AW212" s="14" t="s">
        <v>32</v>
      </c>
      <c r="AX212" s="14" t="s">
        <v>76</v>
      </c>
      <c r="AY212" s="270" t="s">
        <v>142</v>
      </c>
    </row>
    <row r="213" s="15" customFormat="1">
      <c r="A213" s="15"/>
      <c r="B213" s="271"/>
      <c r="C213" s="272"/>
      <c r="D213" s="251" t="s">
        <v>152</v>
      </c>
      <c r="E213" s="273" t="s">
        <v>1</v>
      </c>
      <c r="F213" s="274" t="s">
        <v>155</v>
      </c>
      <c r="G213" s="272"/>
      <c r="H213" s="275">
        <v>3.9900000000000002</v>
      </c>
      <c r="I213" s="276"/>
      <c r="J213" s="272"/>
      <c r="K213" s="272"/>
      <c r="L213" s="277"/>
      <c r="M213" s="278"/>
      <c r="N213" s="279"/>
      <c r="O213" s="279"/>
      <c r="P213" s="279"/>
      <c r="Q213" s="279"/>
      <c r="R213" s="279"/>
      <c r="S213" s="279"/>
      <c r="T213" s="28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1" t="s">
        <v>152</v>
      </c>
      <c r="AU213" s="281" t="s">
        <v>150</v>
      </c>
      <c r="AV213" s="15" t="s">
        <v>149</v>
      </c>
      <c r="AW213" s="15" t="s">
        <v>32</v>
      </c>
      <c r="AX213" s="15" t="s">
        <v>84</v>
      </c>
      <c r="AY213" s="281" t="s">
        <v>142</v>
      </c>
    </row>
    <row r="214" s="2" customFormat="1" ht="16.5" customHeight="1">
      <c r="A214" s="39"/>
      <c r="B214" s="40"/>
      <c r="C214" s="236" t="s">
        <v>269</v>
      </c>
      <c r="D214" s="236" t="s">
        <v>144</v>
      </c>
      <c r="E214" s="237" t="s">
        <v>270</v>
      </c>
      <c r="F214" s="238" t="s">
        <v>271</v>
      </c>
      <c r="G214" s="239" t="s">
        <v>272</v>
      </c>
      <c r="H214" s="240">
        <v>4</v>
      </c>
      <c r="I214" s="241"/>
      <c r="J214" s="242">
        <f>ROUND(I214*H214,2)</f>
        <v>0</v>
      </c>
      <c r="K214" s="238" t="s">
        <v>148</v>
      </c>
      <c r="L214" s="45"/>
      <c r="M214" s="243" t="s">
        <v>1</v>
      </c>
      <c r="N214" s="244" t="s">
        <v>42</v>
      </c>
      <c r="O214" s="92"/>
      <c r="P214" s="245">
        <f>O214*H214</f>
        <v>0</v>
      </c>
      <c r="Q214" s="245">
        <v>0.04555</v>
      </c>
      <c r="R214" s="245">
        <f>Q214*H214</f>
        <v>0.1822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149</v>
      </c>
      <c r="AT214" s="247" t="s">
        <v>144</v>
      </c>
      <c r="AU214" s="247" t="s">
        <v>150</v>
      </c>
      <c r="AY214" s="18" t="s">
        <v>142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150</v>
      </c>
      <c r="BK214" s="248">
        <f>ROUND(I214*H214,2)</f>
        <v>0</v>
      </c>
      <c r="BL214" s="18" t="s">
        <v>149</v>
      </c>
      <c r="BM214" s="247" t="s">
        <v>273</v>
      </c>
    </row>
    <row r="215" s="14" customFormat="1">
      <c r="A215" s="14"/>
      <c r="B215" s="260"/>
      <c r="C215" s="261"/>
      <c r="D215" s="251" t="s">
        <v>152</v>
      </c>
      <c r="E215" s="262" t="s">
        <v>1</v>
      </c>
      <c r="F215" s="263" t="s">
        <v>274</v>
      </c>
      <c r="G215" s="261"/>
      <c r="H215" s="264">
        <v>4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0" t="s">
        <v>152</v>
      </c>
      <c r="AU215" s="270" t="s">
        <v>150</v>
      </c>
      <c r="AV215" s="14" t="s">
        <v>150</v>
      </c>
      <c r="AW215" s="14" t="s">
        <v>32</v>
      </c>
      <c r="AX215" s="14" t="s">
        <v>84</v>
      </c>
      <c r="AY215" s="270" t="s">
        <v>142</v>
      </c>
    </row>
    <row r="216" s="2" customFormat="1" ht="16.5" customHeight="1">
      <c r="A216" s="39"/>
      <c r="B216" s="40"/>
      <c r="C216" s="236" t="s">
        <v>275</v>
      </c>
      <c r="D216" s="236" t="s">
        <v>144</v>
      </c>
      <c r="E216" s="237" t="s">
        <v>276</v>
      </c>
      <c r="F216" s="238" t="s">
        <v>277</v>
      </c>
      <c r="G216" s="239" t="s">
        <v>272</v>
      </c>
      <c r="H216" s="240">
        <v>3</v>
      </c>
      <c r="I216" s="241"/>
      <c r="J216" s="242">
        <f>ROUND(I216*H216,2)</f>
        <v>0</v>
      </c>
      <c r="K216" s="238" t="s">
        <v>148</v>
      </c>
      <c r="L216" s="45"/>
      <c r="M216" s="243" t="s">
        <v>1</v>
      </c>
      <c r="N216" s="244" t="s">
        <v>42</v>
      </c>
      <c r="O216" s="92"/>
      <c r="P216" s="245">
        <f>O216*H216</f>
        <v>0</v>
      </c>
      <c r="Q216" s="245">
        <v>0.054550000000000001</v>
      </c>
      <c r="R216" s="245">
        <f>Q216*H216</f>
        <v>0.16365000000000002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149</v>
      </c>
      <c r="AT216" s="247" t="s">
        <v>144</v>
      </c>
      <c r="AU216" s="247" t="s">
        <v>150</v>
      </c>
      <c r="AY216" s="18" t="s">
        <v>142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150</v>
      </c>
      <c r="BK216" s="248">
        <f>ROUND(I216*H216,2)</f>
        <v>0</v>
      </c>
      <c r="BL216" s="18" t="s">
        <v>149</v>
      </c>
      <c r="BM216" s="247" t="s">
        <v>278</v>
      </c>
    </row>
    <row r="217" s="14" customFormat="1">
      <c r="A217" s="14"/>
      <c r="B217" s="260"/>
      <c r="C217" s="261"/>
      <c r="D217" s="251" t="s">
        <v>152</v>
      </c>
      <c r="E217" s="262" t="s">
        <v>1</v>
      </c>
      <c r="F217" s="263" t="s">
        <v>279</v>
      </c>
      <c r="G217" s="261"/>
      <c r="H217" s="264">
        <v>3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0" t="s">
        <v>152</v>
      </c>
      <c r="AU217" s="270" t="s">
        <v>150</v>
      </c>
      <c r="AV217" s="14" t="s">
        <v>150</v>
      </c>
      <c r="AW217" s="14" t="s">
        <v>32</v>
      </c>
      <c r="AX217" s="14" t="s">
        <v>84</v>
      </c>
      <c r="AY217" s="270" t="s">
        <v>142</v>
      </c>
    </row>
    <row r="218" s="2" customFormat="1" ht="21.75" customHeight="1">
      <c r="A218" s="39"/>
      <c r="B218" s="40"/>
      <c r="C218" s="236" t="s">
        <v>280</v>
      </c>
      <c r="D218" s="236" t="s">
        <v>144</v>
      </c>
      <c r="E218" s="237" t="s">
        <v>281</v>
      </c>
      <c r="F218" s="238" t="s">
        <v>282</v>
      </c>
      <c r="G218" s="239" t="s">
        <v>147</v>
      </c>
      <c r="H218" s="240">
        <v>1.3979999999999999</v>
      </c>
      <c r="I218" s="241"/>
      <c r="J218" s="242">
        <f>ROUND(I218*H218,2)</f>
        <v>0</v>
      </c>
      <c r="K218" s="238" t="s">
        <v>148</v>
      </c>
      <c r="L218" s="45"/>
      <c r="M218" s="243" t="s">
        <v>1</v>
      </c>
      <c r="N218" s="244" t="s">
        <v>42</v>
      </c>
      <c r="O218" s="92"/>
      <c r="P218" s="245">
        <f>O218*H218</f>
        <v>0</v>
      </c>
      <c r="Q218" s="245">
        <v>2.5319500000000001</v>
      </c>
      <c r="R218" s="245">
        <f>Q218*H218</f>
        <v>3.5396660999999998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149</v>
      </c>
      <c r="AT218" s="247" t="s">
        <v>144</v>
      </c>
      <c r="AU218" s="247" t="s">
        <v>150</v>
      </c>
      <c r="AY218" s="18" t="s">
        <v>142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150</v>
      </c>
      <c r="BK218" s="248">
        <f>ROUND(I218*H218,2)</f>
        <v>0</v>
      </c>
      <c r="BL218" s="18" t="s">
        <v>149</v>
      </c>
      <c r="BM218" s="247" t="s">
        <v>283</v>
      </c>
    </row>
    <row r="219" s="13" customFormat="1">
      <c r="A219" s="13"/>
      <c r="B219" s="249"/>
      <c r="C219" s="250"/>
      <c r="D219" s="251" t="s">
        <v>152</v>
      </c>
      <c r="E219" s="252" t="s">
        <v>1</v>
      </c>
      <c r="F219" s="253" t="s">
        <v>284</v>
      </c>
      <c r="G219" s="250"/>
      <c r="H219" s="252" t="s">
        <v>1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9" t="s">
        <v>152</v>
      </c>
      <c r="AU219" s="259" t="s">
        <v>150</v>
      </c>
      <c r="AV219" s="13" t="s">
        <v>84</v>
      </c>
      <c r="AW219" s="13" t="s">
        <v>32</v>
      </c>
      <c r="AX219" s="13" t="s">
        <v>76</v>
      </c>
      <c r="AY219" s="259" t="s">
        <v>142</v>
      </c>
    </row>
    <row r="220" s="14" customFormat="1">
      <c r="A220" s="14"/>
      <c r="B220" s="260"/>
      <c r="C220" s="261"/>
      <c r="D220" s="251" t="s">
        <v>152</v>
      </c>
      <c r="E220" s="262" t="s">
        <v>1</v>
      </c>
      <c r="F220" s="263" t="s">
        <v>285</v>
      </c>
      <c r="G220" s="261"/>
      <c r="H220" s="264">
        <v>4.9180000000000001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0" t="s">
        <v>152</v>
      </c>
      <c r="AU220" s="270" t="s">
        <v>150</v>
      </c>
      <c r="AV220" s="14" t="s">
        <v>150</v>
      </c>
      <c r="AW220" s="14" t="s">
        <v>32</v>
      </c>
      <c r="AX220" s="14" t="s">
        <v>76</v>
      </c>
      <c r="AY220" s="270" t="s">
        <v>142</v>
      </c>
    </row>
    <row r="221" s="14" customFormat="1">
      <c r="A221" s="14"/>
      <c r="B221" s="260"/>
      <c r="C221" s="261"/>
      <c r="D221" s="251" t="s">
        <v>152</v>
      </c>
      <c r="E221" s="262" t="s">
        <v>1</v>
      </c>
      <c r="F221" s="263" t="s">
        <v>286</v>
      </c>
      <c r="G221" s="261"/>
      <c r="H221" s="264">
        <v>3.552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152</v>
      </c>
      <c r="AU221" s="270" t="s">
        <v>150</v>
      </c>
      <c r="AV221" s="14" t="s">
        <v>150</v>
      </c>
      <c r="AW221" s="14" t="s">
        <v>32</v>
      </c>
      <c r="AX221" s="14" t="s">
        <v>76</v>
      </c>
      <c r="AY221" s="270" t="s">
        <v>142</v>
      </c>
    </row>
    <row r="222" s="15" customFormat="1">
      <c r="A222" s="15"/>
      <c r="B222" s="271"/>
      <c r="C222" s="272"/>
      <c r="D222" s="251" t="s">
        <v>152</v>
      </c>
      <c r="E222" s="273" t="s">
        <v>1</v>
      </c>
      <c r="F222" s="274" t="s">
        <v>155</v>
      </c>
      <c r="G222" s="272"/>
      <c r="H222" s="275">
        <v>8.4700000000000006</v>
      </c>
      <c r="I222" s="276"/>
      <c r="J222" s="272"/>
      <c r="K222" s="272"/>
      <c r="L222" s="277"/>
      <c r="M222" s="278"/>
      <c r="N222" s="279"/>
      <c r="O222" s="279"/>
      <c r="P222" s="279"/>
      <c r="Q222" s="279"/>
      <c r="R222" s="279"/>
      <c r="S222" s="279"/>
      <c r="T222" s="28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1" t="s">
        <v>152</v>
      </c>
      <c r="AU222" s="281" t="s">
        <v>150</v>
      </c>
      <c r="AV222" s="15" t="s">
        <v>149</v>
      </c>
      <c r="AW222" s="15" t="s">
        <v>32</v>
      </c>
      <c r="AX222" s="15" t="s">
        <v>76</v>
      </c>
      <c r="AY222" s="281" t="s">
        <v>142</v>
      </c>
    </row>
    <row r="223" s="14" customFormat="1">
      <c r="A223" s="14"/>
      <c r="B223" s="260"/>
      <c r="C223" s="261"/>
      <c r="D223" s="251" t="s">
        <v>152</v>
      </c>
      <c r="E223" s="262" t="s">
        <v>1</v>
      </c>
      <c r="F223" s="263" t="s">
        <v>287</v>
      </c>
      <c r="G223" s="261"/>
      <c r="H223" s="264">
        <v>1.3979999999999999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0" t="s">
        <v>152</v>
      </c>
      <c r="AU223" s="270" t="s">
        <v>150</v>
      </c>
      <c r="AV223" s="14" t="s">
        <v>150</v>
      </c>
      <c r="AW223" s="14" t="s">
        <v>32</v>
      </c>
      <c r="AX223" s="14" t="s">
        <v>76</v>
      </c>
      <c r="AY223" s="270" t="s">
        <v>142</v>
      </c>
    </row>
    <row r="224" s="15" customFormat="1">
      <c r="A224" s="15"/>
      <c r="B224" s="271"/>
      <c r="C224" s="272"/>
      <c r="D224" s="251" t="s">
        <v>152</v>
      </c>
      <c r="E224" s="273" t="s">
        <v>1</v>
      </c>
      <c r="F224" s="274" t="s">
        <v>155</v>
      </c>
      <c r="G224" s="272"/>
      <c r="H224" s="275">
        <v>1.3979999999999999</v>
      </c>
      <c r="I224" s="276"/>
      <c r="J224" s="272"/>
      <c r="K224" s="272"/>
      <c r="L224" s="277"/>
      <c r="M224" s="278"/>
      <c r="N224" s="279"/>
      <c r="O224" s="279"/>
      <c r="P224" s="279"/>
      <c r="Q224" s="279"/>
      <c r="R224" s="279"/>
      <c r="S224" s="279"/>
      <c r="T224" s="28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1" t="s">
        <v>152</v>
      </c>
      <c r="AU224" s="281" t="s">
        <v>150</v>
      </c>
      <c r="AV224" s="15" t="s">
        <v>149</v>
      </c>
      <c r="AW224" s="15" t="s">
        <v>32</v>
      </c>
      <c r="AX224" s="15" t="s">
        <v>84</v>
      </c>
      <c r="AY224" s="281" t="s">
        <v>142</v>
      </c>
    </row>
    <row r="225" s="2" customFormat="1" ht="21.75" customHeight="1">
      <c r="A225" s="39"/>
      <c r="B225" s="40"/>
      <c r="C225" s="236" t="s">
        <v>288</v>
      </c>
      <c r="D225" s="236" t="s">
        <v>144</v>
      </c>
      <c r="E225" s="237" t="s">
        <v>289</v>
      </c>
      <c r="F225" s="238" t="s">
        <v>290</v>
      </c>
      <c r="G225" s="239" t="s">
        <v>172</v>
      </c>
      <c r="H225" s="240">
        <v>8.4700000000000006</v>
      </c>
      <c r="I225" s="241"/>
      <c r="J225" s="242">
        <f>ROUND(I225*H225,2)</f>
        <v>0</v>
      </c>
      <c r="K225" s="238" t="s">
        <v>148</v>
      </c>
      <c r="L225" s="45"/>
      <c r="M225" s="243" t="s">
        <v>1</v>
      </c>
      <c r="N225" s="244" t="s">
        <v>42</v>
      </c>
      <c r="O225" s="92"/>
      <c r="P225" s="245">
        <f>O225*H225</f>
        <v>0</v>
      </c>
      <c r="Q225" s="245">
        <v>0.00247</v>
      </c>
      <c r="R225" s="245">
        <f>Q225*H225</f>
        <v>0.020920900000000003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149</v>
      </c>
      <c r="AT225" s="247" t="s">
        <v>144</v>
      </c>
      <c r="AU225" s="247" t="s">
        <v>150</v>
      </c>
      <c r="AY225" s="18" t="s">
        <v>142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150</v>
      </c>
      <c r="BK225" s="248">
        <f>ROUND(I225*H225,2)</f>
        <v>0</v>
      </c>
      <c r="BL225" s="18" t="s">
        <v>149</v>
      </c>
      <c r="BM225" s="247" t="s">
        <v>291</v>
      </c>
    </row>
    <row r="226" s="13" customFormat="1">
      <c r="A226" s="13"/>
      <c r="B226" s="249"/>
      <c r="C226" s="250"/>
      <c r="D226" s="251" t="s">
        <v>152</v>
      </c>
      <c r="E226" s="252" t="s">
        <v>1</v>
      </c>
      <c r="F226" s="253" t="s">
        <v>284</v>
      </c>
      <c r="G226" s="250"/>
      <c r="H226" s="252" t="s">
        <v>1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152</v>
      </c>
      <c r="AU226" s="259" t="s">
        <v>150</v>
      </c>
      <c r="AV226" s="13" t="s">
        <v>84</v>
      </c>
      <c r="AW226" s="13" t="s">
        <v>32</v>
      </c>
      <c r="AX226" s="13" t="s">
        <v>76</v>
      </c>
      <c r="AY226" s="259" t="s">
        <v>142</v>
      </c>
    </row>
    <row r="227" s="14" customFormat="1">
      <c r="A227" s="14"/>
      <c r="B227" s="260"/>
      <c r="C227" s="261"/>
      <c r="D227" s="251" t="s">
        <v>152</v>
      </c>
      <c r="E227" s="262" t="s">
        <v>1</v>
      </c>
      <c r="F227" s="263" t="s">
        <v>285</v>
      </c>
      <c r="G227" s="261"/>
      <c r="H227" s="264">
        <v>4.9180000000000001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0" t="s">
        <v>152</v>
      </c>
      <c r="AU227" s="270" t="s">
        <v>150</v>
      </c>
      <c r="AV227" s="14" t="s">
        <v>150</v>
      </c>
      <c r="AW227" s="14" t="s">
        <v>32</v>
      </c>
      <c r="AX227" s="14" t="s">
        <v>76</v>
      </c>
      <c r="AY227" s="270" t="s">
        <v>142</v>
      </c>
    </row>
    <row r="228" s="14" customFormat="1">
      <c r="A228" s="14"/>
      <c r="B228" s="260"/>
      <c r="C228" s="261"/>
      <c r="D228" s="251" t="s">
        <v>152</v>
      </c>
      <c r="E228" s="262" t="s">
        <v>1</v>
      </c>
      <c r="F228" s="263" t="s">
        <v>286</v>
      </c>
      <c r="G228" s="261"/>
      <c r="H228" s="264">
        <v>3.552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0" t="s">
        <v>152</v>
      </c>
      <c r="AU228" s="270" t="s">
        <v>150</v>
      </c>
      <c r="AV228" s="14" t="s">
        <v>150</v>
      </c>
      <c r="AW228" s="14" t="s">
        <v>32</v>
      </c>
      <c r="AX228" s="14" t="s">
        <v>76</v>
      </c>
      <c r="AY228" s="270" t="s">
        <v>142</v>
      </c>
    </row>
    <row r="229" s="15" customFormat="1">
      <c r="A229" s="15"/>
      <c r="B229" s="271"/>
      <c r="C229" s="272"/>
      <c r="D229" s="251" t="s">
        <v>152</v>
      </c>
      <c r="E229" s="273" t="s">
        <v>1</v>
      </c>
      <c r="F229" s="274" t="s">
        <v>155</v>
      </c>
      <c r="G229" s="272"/>
      <c r="H229" s="275">
        <v>8.4700000000000006</v>
      </c>
      <c r="I229" s="276"/>
      <c r="J229" s="272"/>
      <c r="K229" s="272"/>
      <c r="L229" s="277"/>
      <c r="M229" s="278"/>
      <c r="N229" s="279"/>
      <c r="O229" s="279"/>
      <c r="P229" s="279"/>
      <c r="Q229" s="279"/>
      <c r="R229" s="279"/>
      <c r="S229" s="279"/>
      <c r="T229" s="28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1" t="s">
        <v>152</v>
      </c>
      <c r="AU229" s="281" t="s">
        <v>150</v>
      </c>
      <c r="AV229" s="15" t="s">
        <v>149</v>
      </c>
      <c r="AW229" s="15" t="s">
        <v>32</v>
      </c>
      <c r="AX229" s="15" t="s">
        <v>84</v>
      </c>
      <c r="AY229" s="281" t="s">
        <v>142</v>
      </c>
    </row>
    <row r="230" s="2" customFormat="1" ht="21.75" customHeight="1">
      <c r="A230" s="39"/>
      <c r="B230" s="40"/>
      <c r="C230" s="236" t="s">
        <v>292</v>
      </c>
      <c r="D230" s="236" t="s">
        <v>144</v>
      </c>
      <c r="E230" s="237" t="s">
        <v>293</v>
      </c>
      <c r="F230" s="238" t="s">
        <v>294</v>
      </c>
      <c r="G230" s="239" t="s">
        <v>172</v>
      </c>
      <c r="H230" s="240">
        <v>8.4700000000000006</v>
      </c>
      <c r="I230" s="241"/>
      <c r="J230" s="242">
        <f>ROUND(I230*H230,2)</f>
        <v>0</v>
      </c>
      <c r="K230" s="238" t="s">
        <v>148</v>
      </c>
      <c r="L230" s="45"/>
      <c r="M230" s="243" t="s">
        <v>1</v>
      </c>
      <c r="N230" s="244" t="s">
        <v>42</v>
      </c>
      <c r="O230" s="92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149</v>
      </c>
      <c r="AT230" s="247" t="s">
        <v>144</v>
      </c>
      <c r="AU230" s="247" t="s">
        <v>150</v>
      </c>
      <c r="AY230" s="18" t="s">
        <v>142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150</v>
      </c>
      <c r="BK230" s="248">
        <f>ROUND(I230*H230,2)</f>
        <v>0</v>
      </c>
      <c r="BL230" s="18" t="s">
        <v>149</v>
      </c>
      <c r="BM230" s="247" t="s">
        <v>295</v>
      </c>
    </row>
    <row r="231" s="2" customFormat="1" ht="21.75" customHeight="1">
      <c r="A231" s="39"/>
      <c r="B231" s="40"/>
      <c r="C231" s="236" t="s">
        <v>296</v>
      </c>
      <c r="D231" s="236" t="s">
        <v>144</v>
      </c>
      <c r="E231" s="237" t="s">
        <v>297</v>
      </c>
      <c r="F231" s="238" t="s">
        <v>298</v>
      </c>
      <c r="G231" s="239" t="s">
        <v>186</v>
      </c>
      <c r="H231" s="240">
        <v>0.252</v>
      </c>
      <c r="I231" s="241"/>
      <c r="J231" s="242">
        <f>ROUND(I231*H231,2)</f>
        <v>0</v>
      </c>
      <c r="K231" s="238" t="s">
        <v>148</v>
      </c>
      <c r="L231" s="45"/>
      <c r="M231" s="243" t="s">
        <v>1</v>
      </c>
      <c r="N231" s="244" t="s">
        <v>42</v>
      </c>
      <c r="O231" s="92"/>
      <c r="P231" s="245">
        <f>O231*H231</f>
        <v>0</v>
      </c>
      <c r="Q231" s="245">
        <v>1.10951</v>
      </c>
      <c r="R231" s="245">
        <f>Q231*H231</f>
        <v>0.27959652000000002</v>
      </c>
      <c r="S231" s="245">
        <v>0</v>
      </c>
      <c r="T231" s="24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7" t="s">
        <v>149</v>
      </c>
      <c r="AT231" s="247" t="s">
        <v>144</v>
      </c>
      <c r="AU231" s="247" t="s">
        <v>150</v>
      </c>
      <c r="AY231" s="18" t="s">
        <v>142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" t="s">
        <v>150</v>
      </c>
      <c r="BK231" s="248">
        <f>ROUND(I231*H231,2)</f>
        <v>0</v>
      </c>
      <c r="BL231" s="18" t="s">
        <v>149</v>
      </c>
      <c r="BM231" s="247" t="s">
        <v>299</v>
      </c>
    </row>
    <row r="232" s="14" customFormat="1">
      <c r="A232" s="14"/>
      <c r="B232" s="260"/>
      <c r="C232" s="261"/>
      <c r="D232" s="251" t="s">
        <v>152</v>
      </c>
      <c r="E232" s="262" t="s">
        <v>1</v>
      </c>
      <c r="F232" s="263" t="s">
        <v>300</v>
      </c>
      <c r="G232" s="261"/>
      <c r="H232" s="264">
        <v>0.252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0" t="s">
        <v>152</v>
      </c>
      <c r="AU232" s="270" t="s">
        <v>150</v>
      </c>
      <c r="AV232" s="14" t="s">
        <v>150</v>
      </c>
      <c r="AW232" s="14" t="s">
        <v>32</v>
      </c>
      <c r="AX232" s="14" t="s">
        <v>84</v>
      </c>
      <c r="AY232" s="270" t="s">
        <v>142</v>
      </c>
    </row>
    <row r="233" s="2" customFormat="1" ht="16.5" customHeight="1">
      <c r="A233" s="39"/>
      <c r="B233" s="40"/>
      <c r="C233" s="236" t="s">
        <v>301</v>
      </c>
      <c r="D233" s="236" t="s">
        <v>144</v>
      </c>
      <c r="E233" s="237" t="s">
        <v>302</v>
      </c>
      <c r="F233" s="238" t="s">
        <v>303</v>
      </c>
      <c r="G233" s="239" t="s">
        <v>186</v>
      </c>
      <c r="H233" s="240">
        <v>0.057000000000000002</v>
      </c>
      <c r="I233" s="241"/>
      <c r="J233" s="242">
        <f>ROUND(I233*H233,2)</f>
        <v>0</v>
      </c>
      <c r="K233" s="238" t="s">
        <v>148</v>
      </c>
      <c r="L233" s="45"/>
      <c r="M233" s="243" t="s">
        <v>1</v>
      </c>
      <c r="N233" s="244" t="s">
        <v>42</v>
      </c>
      <c r="O233" s="92"/>
      <c r="P233" s="245">
        <f>O233*H233</f>
        <v>0</v>
      </c>
      <c r="Q233" s="245">
        <v>1.06277</v>
      </c>
      <c r="R233" s="245">
        <f>Q233*H233</f>
        <v>0.060577890000000002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149</v>
      </c>
      <c r="AT233" s="247" t="s">
        <v>144</v>
      </c>
      <c r="AU233" s="247" t="s">
        <v>150</v>
      </c>
      <c r="AY233" s="18" t="s">
        <v>142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150</v>
      </c>
      <c r="BK233" s="248">
        <f>ROUND(I233*H233,2)</f>
        <v>0</v>
      </c>
      <c r="BL233" s="18" t="s">
        <v>149</v>
      </c>
      <c r="BM233" s="247" t="s">
        <v>304</v>
      </c>
    </row>
    <row r="234" s="13" customFormat="1">
      <c r="A234" s="13"/>
      <c r="B234" s="249"/>
      <c r="C234" s="250"/>
      <c r="D234" s="251" t="s">
        <v>152</v>
      </c>
      <c r="E234" s="252" t="s">
        <v>1</v>
      </c>
      <c r="F234" s="253" t="s">
        <v>284</v>
      </c>
      <c r="G234" s="250"/>
      <c r="H234" s="252" t="s">
        <v>1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9" t="s">
        <v>152</v>
      </c>
      <c r="AU234" s="259" t="s">
        <v>150</v>
      </c>
      <c r="AV234" s="13" t="s">
        <v>84</v>
      </c>
      <c r="AW234" s="13" t="s">
        <v>32</v>
      </c>
      <c r="AX234" s="13" t="s">
        <v>76</v>
      </c>
      <c r="AY234" s="259" t="s">
        <v>142</v>
      </c>
    </row>
    <row r="235" s="14" customFormat="1">
      <c r="A235" s="14"/>
      <c r="B235" s="260"/>
      <c r="C235" s="261"/>
      <c r="D235" s="251" t="s">
        <v>152</v>
      </c>
      <c r="E235" s="262" t="s">
        <v>1</v>
      </c>
      <c r="F235" s="263" t="s">
        <v>285</v>
      </c>
      <c r="G235" s="261"/>
      <c r="H235" s="264">
        <v>4.9180000000000001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0" t="s">
        <v>152</v>
      </c>
      <c r="AU235" s="270" t="s">
        <v>150</v>
      </c>
      <c r="AV235" s="14" t="s">
        <v>150</v>
      </c>
      <c r="AW235" s="14" t="s">
        <v>32</v>
      </c>
      <c r="AX235" s="14" t="s">
        <v>76</v>
      </c>
      <c r="AY235" s="270" t="s">
        <v>142</v>
      </c>
    </row>
    <row r="236" s="14" customFormat="1">
      <c r="A236" s="14"/>
      <c r="B236" s="260"/>
      <c r="C236" s="261"/>
      <c r="D236" s="251" t="s">
        <v>152</v>
      </c>
      <c r="E236" s="262" t="s">
        <v>1</v>
      </c>
      <c r="F236" s="263" t="s">
        <v>286</v>
      </c>
      <c r="G236" s="261"/>
      <c r="H236" s="264">
        <v>3.552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0" t="s">
        <v>152</v>
      </c>
      <c r="AU236" s="270" t="s">
        <v>150</v>
      </c>
      <c r="AV236" s="14" t="s">
        <v>150</v>
      </c>
      <c r="AW236" s="14" t="s">
        <v>32</v>
      </c>
      <c r="AX236" s="14" t="s">
        <v>76</v>
      </c>
      <c r="AY236" s="270" t="s">
        <v>142</v>
      </c>
    </row>
    <row r="237" s="15" customFormat="1">
      <c r="A237" s="15"/>
      <c r="B237" s="271"/>
      <c r="C237" s="272"/>
      <c r="D237" s="251" t="s">
        <v>152</v>
      </c>
      <c r="E237" s="273" t="s">
        <v>1</v>
      </c>
      <c r="F237" s="274" t="s">
        <v>155</v>
      </c>
      <c r="G237" s="272"/>
      <c r="H237" s="275">
        <v>8.4700000000000006</v>
      </c>
      <c r="I237" s="276"/>
      <c r="J237" s="272"/>
      <c r="K237" s="272"/>
      <c r="L237" s="277"/>
      <c r="M237" s="278"/>
      <c r="N237" s="279"/>
      <c r="O237" s="279"/>
      <c r="P237" s="279"/>
      <c r="Q237" s="279"/>
      <c r="R237" s="279"/>
      <c r="S237" s="279"/>
      <c r="T237" s="28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1" t="s">
        <v>152</v>
      </c>
      <c r="AU237" s="281" t="s">
        <v>150</v>
      </c>
      <c r="AV237" s="15" t="s">
        <v>149</v>
      </c>
      <c r="AW237" s="15" t="s">
        <v>32</v>
      </c>
      <c r="AX237" s="15" t="s">
        <v>76</v>
      </c>
      <c r="AY237" s="281" t="s">
        <v>142</v>
      </c>
    </row>
    <row r="238" s="14" customFormat="1">
      <c r="A238" s="14"/>
      <c r="B238" s="260"/>
      <c r="C238" s="261"/>
      <c r="D238" s="251" t="s">
        <v>152</v>
      </c>
      <c r="E238" s="262" t="s">
        <v>1</v>
      </c>
      <c r="F238" s="263" t="s">
        <v>305</v>
      </c>
      <c r="G238" s="261"/>
      <c r="H238" s="264">
        <v>0.057000000000000002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0" t="s">
        <v>152</v>
      </c>
      <c r="AU238" s="270" t="s">
        <v>150</v>
      </c>
      <c r="AV238" s="14" t="s">
        <v>150</v>
      </c>
      <c r="AW238" s="14" t="s">
        <v>32</v>
      </c>
      <c r="AX238" s="14" t="s">
        <v>84</v>
      </c>
      <c r="AY238" s="270" t="s">
        <v>142</v>
      </c>
    </row>
    <row r="239" s="12" customFormat="1" ht="22.8" customHeight="1">
      <c r="A239" s="12"/>
      <c r="B239" s="220"/>
      <c r="C239" s="221"/>
      <c r="D239" s="222" t="s">
        <v>75</v>
      </c>
      <c r="E239" s="234" t="s">
        <v>149</v>
      </c>
      <c r="F239" s="234" t="s">
        <v>306</v>
      </c>
      <c r="G239" s="221"/>
      <c r="H239" s="221"/>
      <c r="I239" s="224"/>
      <c r="J239" s="235">
        <f>BK239</f>
        <v>0</v>
      </c>
      <c r="K239" s="221"/>
      <c r="L239" s="226"/>
      <c r="M239" s="227"/>
      <c r="N239" s="228"/>
      <c r="O239" s="228"/>
      <c r="P239" s="229">
        <f>SUM(P240:P293)</f>
        <v>0</v>
      </c>
      <c r="Q239" s="228"/>
      <c r="R239" s="229">
        <f>SUM(R240:R293)</f>
        <v>2.5786204399999999</v>
      </c>
      <c r="S239" s="228"/>
      <c r="T239" s="230">
        <f>SUM(T240:T293)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1" t="s">
        <v>84</v>
      </c>
      <c r="AT239" s="232" t="s">
        <v>75</v>
      </c>
      <c r="AU239" s="232" t="s">
        <v>84</v>
      </c>
      <c r="AY239" s="231" t="s">
        <v>142</v>
      </c>
      <c r="BK239" s="233">
        <f>SUM(BK240:BK293)</f>
        <v>0</v>
      </c>
    </row>
    <row r="240" s="2" customFormat="1" ht="16.5" customHeight="1">
      <c r="A240" s="39"/>
      <c r="B240" s="40"/>
      <c r="C240" s="236" t="s">
        <v>307</v>
      </c>
      <c r="D240" s="236" t="s">
        <v>144</v>
      </c>
      <c r="E240" s="237" t="s">
        <v>308</v>
      </c>
      <c r="F240" s="238" t="s">
        <v>309</v>
      </c>
      <c r="G240" s="239" t="s">
        <v>272</v>
      </c>
      <c r="H240" s="240">
        <v>2</v>
      </c>
      <c r="I240" s="241"/>
      <c r="J240" s="242">
        <f>ROUND(I240*H240,2)</f>
        <v>0</v>
      </c>
      <c r="K240" s="238" t="s">
        <v>148</v>
      </c>
      <c r="L240" s="45"/>
      <c r="M240" s="243" t="s">
        <v>1</v>
      </c>
      <c r="N240" s="244" t="s">
        <v>42</v>
      </c>
      <c r="O240" s="92"/>
      <c r="P240" s="245">
        <f>O240*H240</f>
        <v>0</v>
      </c>
      <c r="Q240" s="245">
        <v>0.022780000000000002</v>
      </c>
      <c r="R240" s="245">
        <f>Q240*H240</f>
        <v>0.045560000000000003</v>
      </c>
      <c r="S240" s="245">
        <v>0</v>
      </c>
      <c r="T240" s="24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7" t="s">
        <v>149</v>
      </c>
      <c r="AT240" s="247" t="s">
        <v>144</v>
      </c>
      <c r="AU240" s="247" t="s">
        <v>150</v>
      </c>
      <c r="AY240" s="18" t="s">
        <v>142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8" t="s">
        <v>150</v>
      </c>
      <c r="BK240" s="248">
        <f>ROUND(I240*H240,2)</f>
        <v>0</v>
      </c>
      <c r="BL240" s="18" t="s">
        <v>149</v>
      </c>
      <c r="BM240" s="247" t="s">
        <v>310</v>
      </c>
    </row>
    <row r="241" s="14" customFormat="1">
      <c r="A241" s="14"/>
      <c r="B241" s="260"/>
      <c r="C241" s="261"/>
      <c r="D241" s="251" t="s">
        <v>152</v>
      </c>
      <c r="E241" s="262" t="s">
        <v>1</v>
      </c>
      <c r="F241" s="263" t="s">
        <v>311</v>
      </c>
      <c r="G241" s="261"/>
      <c r="H241" s="264">
        <v>2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0" t="s">
        <v>152</v>
      </c>
      <c r="AU241" s="270" t="s">
        <v>150</v>
      </c>
      <c r="AV241" s="14" t="s">
        <v>150</v>
      </c>
      <c r="AW241" s="14" t="s">
        <v>32</v>
      </c>
      <c r="AX241" s="14" t="s">
        <v>84</v>
      </c>
      <c r="AY241" s="270" t="s">
        <v>142</v>
      </c>
    </row>
    <row r="242" s="2" customFormat="1" ht="21.75" customHeight="1">
      <c r="A242" s="39"/>
      <c r="B242" s="40"/>
      <c r="C242" s="236" t="s">
        <v>312</v>
      </c>
      <c r="D242" s="236" t="s">
        <v>144</v>
      </c>
      <c r="E242" s="237" t="s">
        <v>313</v>
      </c>
      <c r="F242" s="238" t="s">
        <v>314</v>
      </c>
      <c r="G242" s="239" t="s">
        <v>186</v>
      </c>
      <c r="H242" s="240">
        <v>0.082000000000000003</v>
      </c>
      <c r="I242" s="241"/>
      <c r="J242" s="242">
        <f>ROUND(I242*H242,2)</f>
        <v>0</v>
      </c>
      <c r="K242" s="238" t="s">
        <v>148</v>
      </c>
      <c r="L242" s="45"/>
      <c r="M242" s="243" t="s">
        <v>1</v>
      </c>
      <c r="N242" s="244" t="s">
        <v>42</v>
      </c>
      <c r="O242" s="92"/>
      <c r="P242" s="245">
        <f>O242*H242</f>
        <v>0</v>
      </c>
      <c r="Q242" s="245">
        <v>0.019539999999999998</v>
      </c>
      <c r="R242" s="245">
        <f>Q242*H242</f>
        <v>0.00160228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149</v>
      </c>
      <c r="AT242" s="247" t="s">
        <v>144</v>
      </c>
      <c r="AU242" s="247" t="s">
        <v>150</v>
      </c>
      <c r="AY242" s="18" t="s">
        <v>142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150</v>
      </c>
      <c r="BK242" s="248">
        <f>ROUND(I242*H242,2)</f>
        <v>0</v>
      </c>
      <c r="BL242" s="18" t="s">
        <v>149</v>
      </c>
      <c r="BM242" s="247" t="s">
        <v>315</v>
      </c>
    </row>
    <row r="243" s="13" customFormat="1">
      <c r="A243" s="13"/>
      <c r="B243" s="249"/>
      <c r="C243" s="250"/>
      <c r="D243" s="251" t="s">
        <v>152</v>
      </c>
      <c r="E243" s="252" t="s">
        <v>1</v>
      </c>
      <c r="F243" s="253" t="s">
        <v>316</v>
      </c>
      <c r="G243" s="250"/>
      <c r="H243" s="252" t="s">
        <v>1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9" t="s">
        <v>152</v>
      </c>
      <c r="AU243" s="259" t="s">
        <v>150</v>
      </c>
      <c r="AV243" s="13" t="s">
        <v>84</v>
      </c>
      <c r="AW243" s="13" t="s">
        <v>32</v>
      </c>
      <c r="AX243" s="13" t="s">
        <v>76</v>
      </c>
      <c r="AY243" s="259" t="s">
        <v>142</v>
      </c>
    </row>
    <row r="244" s="14" customFormat="1">
      <c r="A244" s="14"/>
      <c r="B244" s="260"/>
      <c r="C244" s="261"/>
      <c r="D244" s="251" t="s">
        <v>152</v>
      </c>
      <c r="E244" s="262" t="s">
        <v>1</v>
      </c>
      <c r="F244" s="263" t="s">
        <v>317</v>
      </c>
      <c r="G244" s="261"/>
      <c r="H244" s="264">
        <v>0.058000000000000003</v>
      </c>
      <c r="I244" s="265"/>
      <c r="J244" s="261"/>
      <c r="K244" s="261"/>
      <c r="L244" s="266"/>
      <c r="M244" s="267"/>
      <c r="N244" s="268"/>
      <c r="O244" s="268"/>
      <c r="P244" s="268"/>
      <c r="Q244" s="268"/>
      <c r="R244" s="268"/>
      <c r="S244" s="268"/>
      <c r="T244" s="26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0" t="s">
        <v>152</v>
      </c>
      <c r="AU244" s="270" t="s">
        <v>150</v>
      </c>
      <c r="AV244" s="14" t="s">
        <v>150</v>
      </c>
      <c r="AW244" s="14" t="s">
        <v>32</v>
      </c>
      <c r="AX244" s="14" t="s">
        <v>76</v>
      </c>
      <c r="AY244" s="270" t="s">
        <v>142</v>
      </c>
    </row>
    <row r="245" s="13" customFormat="1">
      <c r="A245" s="13"/>
      <c r="B245" s="249"/>
      <c r="C245" s="250"/>
      <c r="D245" s="251" t="s">
        <v>152</v>
      </c>
      <c r="E245" s="252" t="s">
        <v>1</v>
      </c>
      <c r="F245" s="253" t="s">
        <v>318</v>
      </c>
      <c r="G245" s="250"/>
      <c r="H245" s="252" t="s">
        <v>1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9" t="s">
        <v>152</v>
      </c>
      <c r="AU245" s="259" t="s">
        <v>150</v>
      </c>
      <c r="AV245" s="13" t="s">
        <v>84</v>
      </c>
      <c r="AW245" s="13" t="s">
        <v>32</v>
      </c>
      <c r="AX245" s="13" t="s">
        <v>76</v>
      </c>
      <c r="AY245" s="259" t="s">
        <v>142</v>
      </c>
    </row>
    <row r="246" s="14" customFormat="1">
      <c r="A246" s="14"/>
      <c r="B246" s="260"/>
      <c r="C246" s="261"/>
      <c r="D246" s="251" t="s">
        <v>152</v>
      </c>
      <c r="E246" s="262" t="s">
        <v>1</v>
      </c>
      <c r="F246" s="263" t="s">
        <v>319</v>
      </c>
      <c r="G246" s="261"/>
      <c r="H246" s="264">
        <v>0.024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0" t="s">
        <v>152</v>
      </c>
      <c r="AU246" s="270" t="s">
        <v>150</v>
      </c>
      <c r="AV246" s="14" t="s">
        <v>150</v>
      </c>
      <c r="AW246" s="14" t="s">
        <v>32</v>
      </c>
      <c r="AX246" s="14" t="s">
        <v>76</v>
      </c>
      <c r="AY246" s="270" t="s">
        <v>142</v>
      </c>
    </row>
    <row r="247" s="15" customFormat="1">
      <c r="A247" s="15"/>
      <c r="B247" s="271"/>
      <c r="C247" s="272"/>
      <c r="D247" s="251" t="s">
        <v>152</v>
      </c>
      <c r="E247" s="273" t="s">
        <v>1</v>
      </c>
      <c r="F247" s="274" t="s">
        <v>155</v>
      </c>
      <c r="G247" s="272"/>
      <c r="H247" s="275">
        <v>0.082000000000000003</v>
      </c>
      <c r="I247" s="276"/>
      <c r="J247" s="272"/>
      <c r="K247" s="272"/>
      <c r="L247" s="277"/>
      <c r="M247" s="278"/>
      <c r="N247" s="279"/>
      <c r="O247" s="279"/>
      <c r="P247" s="279"/>
      <c r="Q247" s="279"/>
      <c r="R247" s="279"/>
      <c r="S247" s="279"/>
      <c r="T247" s="28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1" t="s">
        <v>152</v>
      </c>
      <c r="AU247" s="281" t="s">
        <v>150</v>
      </c>
      <c r="AV247" s="15" t="s">
        <v>149</v>
      </c>
      <c r="AW247" s="15" t="s">
        <v>32</v>
      </c>
      <c r="AX247" s="15" t="s">
        <v>84</v>
      </c>
      <c r="AY247" s="281" t="s">
        <v>142</v>
      </c>
    </row>
    <row r="248" s="2" customFormat="1" ht="16.5" customHeight="1">
      <c r="A248" s="39"/>
      <c r="B248" s="40"/>
      <c r="C248" s="296" t="s">
        <v>320</v>
      </c>
      <c r="D248" s="296" t="s">
        <v>321</v>
      </c>
      <c r="E248" s="297" t="s">
        <v>322</v>
      </c>
      <c r="F248" s="298" t="s">
        <v>323</v>
      </c>
      <c r="G248" s="299" t="s">
        <v>186</v>
      </c>
      <c r="H248" s="300">
        <v>0.043999999999999997</v>
      </c>
      <c r="I248" s="301"/>
      <c r="J248" s="302">
        <f>ROUND(I248*H248,2)</f>
        <v>0</v>
      </c>
      <c r="K248" s="298" t="s">
        <v>148</v>
      </c>
      <c r="L248" s="303"/>
      <c r="M248" s="304" t="s">
        <v>1</v>
      </c>
      <c r="N248" s="305" t="s">
        <v>42</v>
      </c>
      <c r="O248" s="92"/>
      <c r="P248" s="245">
        <f>O248*H248</f>
        <v>0</v>
      </c>
      <c r="Q248" s="245">
        <v>1</v>
      </c>
      <c r="R248" s="245">
        <f>Q248*H248</f>
        <v>0.043999999999999997</v>
      </c>
      <c r="S248" s="245">
        <v>0</v>
      </c>
      <c r="T248" s="24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183</v>
      </c>
      <c r="AT248" s="247" t="s">
        <v>321</v>
      </c>
      <c r="AU248" s="247" t="s">
        <v>150</v>
      </c>
      <c r="AY248" s="18" t="s">
        <v>142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150</v>
      </c>
      <c r="BK248" s="248">
        <f>ROUND(I248*H248,2)</f>
        <v>0</v>
      </c>
      <c r="BL248" s="18" t="s">
        <v>149</v>
      </c>
      <c r="BM248" s="247" t="s">
        <v>324</v>
      </c>
    </row>
    <row r="249" s="2" customFormat="1">
      <c r="A249" s="39"/>
      <c r="B249" s="40"/>
      <c r="C249" s="41"/>
      <c r="D249" s="251" t="s">
        <v>212</v>
      </c>
      <c r="E249" s="41"/>
      <c r="F249" s="282" t="s">
        <v>325</v>
      </c>
      <c r="G249" s="41"/>
      <c r="H249" s="41"/>
      <c r="I249" s="145"/>
      <c r="J249" s="41"/>
      <c r="K249" s="41"/>
      <c r="L249" s="45"/>
      <c r="M249" s="283"/>
      <c r="N249" s="28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212</v>
      </c>
      <c r="AU249" s="18" t="s">
        <v>150</v>
      </c>
    </row>
    <row r="250" s="13" customFormat="1">
      <c r="A250" s="13"/>
      <c r="B250" s="249"/>
      <c r="C250" s="250"/>
      <c r="D250" s="251" t="s">
        <v>152</v>
      </c>
      <c r="E250" s="252" t="s">
        <v>1</v>
      </c>
      <c r="F250" s="253" t="s">
        <v>326</v>
      </c>
      <c r="G250" s="250"/>
      <c r="H250" s="252" t="s">
        <v>1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9" t="s">
        <v>152</v>
      </c>
      <c r="AU250" s="259" t="s">
        <v>150</v>
      </c>
      <c r="AV250" s="13" t="s">
        <v>84</v>
      </c>
      <c r="AW250" s="13" t="s">
        <v>32</v>
      </c>
      <c r="AX250" s="13" t="s">
        <v>76</v>
      </c>
      <c r="AY250" s="259" t="s">
        <v>142</v>
      </c>
    </row>
    <row r="251" s="14" customFormat="1">
      <c r="A251" s="14"/>
      <c r="B251" s="260"/>
      <c r="C251" s="261"/>
      <c r="D251" s="251" t="s">
        <v>152</v>
      </c>
      <c r="E251" s="262" t="s">
        <v>1</v>
      </c>
      <c r="F251" s="263" t="s">
        <v>327</v>
      </c>
      <c r="G251" s="261"/>
      <c r="H251" s="264">
        <v>0.02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0" t="s">
        <v>152</v>
      </c>
      <c r="AU251" s="270" t="s">
        <v>150</v>
      </c>
      <c r="AV251" s="14" t="s">
        <v>150</v>
      </c>
      <c r="AW251" s="14" t="s">
        <v>32</v>
      </c>
      <c r="AX251" s="14" t="s">
        <v>76</v>
      </c>
      <c r="AY251" s="270" t="s">
        <v>142</v>
      </c>
    </row>
    <row r="252" s="13" customFormat="1">
      <c r="A252" s="13"/>
      <c r="B252" s="249"/>
      <c r="C252" s="250"/>
      <c r="D252" s="251" t="s">
        <v>152</v>
      </c>
      <c r="E252" s="252" t="s">
        <v>1</v>
      </c>
      <c r="F252" s="253" t="s">
        <v>318</v>
      </c>
      <c r="G252" s="250"/>
      <c r="H252" s="252" t="s">
        <v>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9" t="s">
        <v>152</v>
      </c>
      <c r="AU252" s="259" t="s">
        <v>150</v>
      </c>
      <c r="AV252" s="13" t="s">
        <v>84</v>
      </c>
      <c r="AW252" s="13" t="s">
        <v>32</v>
      </c>
      <c r="AX252" s="13" t="s">
        <v>76</v>
      </c>
      <c r="AY252" s="259" t="s">
        <v>142</v>
      </c>
    </row>
    <row r="253" s="14" customFormat="1">
      <c r="A253" s="14"/>
      <c r="B253" s="260"/>
      <c r="C253" s="261"/>
      <c r="D253" s="251" t="s">
        <v>152</v>
      </c>
      <c r="E253" s="262" t="s">
        <v>1</v>
      </c>
      <c r="F253" s="263" t="s">
        <v>319</v>
      </c>
      <c r="G253" s="261"/>
      <c r="H253" s="264">
        <v>0.024</v>
      </c>
      <c r="I253" s="265"/>
      <c r="J253" s="261"/>
      <c r="K253" s="261"/>
      <c r="L253" s="266"/>
      <c r="M253" s="267"/>
      <c r="N253" s="268"/>
      <c r="O253" s="268"/>
      <c r="P253" s="268"/>
      <c r="Q253" s="268"/>
      <c r="R253" s="268"/>
      <c r="S253" s="268"/>
      <c r="T253" s="26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0" t="s">
        <v>152</v>
      </c>
      <c r="AU253" s="270" t="s">
        <v>150</v>
      </c>
      <c r="AV253" s="14" t="s">
        <v>150</v>
      </c>
      <c r="AW253" s="14" t="s">
        <v>32</v>
      </c>
      <c r="AX253" s="14" t="s">
        <v>76</v>
      </c>
      <c r="AY253" s="270" t="s">
        <v>142</v>
      </c>
    </row>
    <row r="254" s="15" customFormat="1">
      <c r="A254" s="15"/>
      <c r="B254" s="271"/>
      <c r="C254" s="272"/>
      <c r="D254" s="251" t="s">
        <v>152</v>
      </c>
      <c r="E254" s="273" t="s">
        <v>1</v>
      </c>
      <c r="F254" s="274" t="s">
        <v>155</v>
      </c>
      <c r="G254" s="272"/>
      <c r="H254" s="275">
        <v>0.043999999999999997</v>
      </c>
      <c r="I254" s="276"/>
      <c r="J254" s="272"/>
      <c r="K254" s="272"/>
      <c r="L254" s="277"/>
      <c r="M254" s="278"/>
      <c r="N254" s="279"/>
      <c r="O254" s="279"/>
      <c r="P254" s="279"/>
      <c r="Q254" s="279"/>
      <c r="R254" s="279"/>
      <c r="S254" s="279"/>
      <c r="T254" s="28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1" t="s">
        <v>152</v>
      </c>
      <c r="AU254" s="281" t="s">
        <v>150</v>
      </c>
      <c r="AV254" s="15" t="s">
        <v>149</v>
      </c>
      <c r="AW254" s="15" t="s">
        <v>32</v>
      </c>
      <c r="AX254" s="15" t="s">
        <v>84</v>
      </c>
      <c r="AY254" s="281" t="s">
        <v>142</v>
      </c>
    </row>
    <row r="255" s="2" customFormat="1" ht="16.5" customHeight="1">
      <c r="A255" s="39"/>
      <c r="B255" s="40"/>
      <c r="C255" s="296" t="s">
        <v>328</v>
      </c>
      <c r="D255" s="296" t="s">
        <v>321</v>
      </c>
      <c r="E255" s="297" t="s">
        <v>329</v>
      </c>
      <c r="F255" s="298" t="s">
        <v>330</v>
      </c>
      <c r="G255" s="299" t="s">
        <v>186</v>
      </c>
      <c r="H255" s="300">
        <v>0.037999999999999999</v>
      </c>
      <c r="I255" s="301"/>
      <c r="J255" s="302">
        <f>ROUND(I255*H255,2)</f>
        <v>0</v>
      </c>
      <c r="K255" s="298" t="s">
        <v>148</v>
      </c>
      <c r="L255" s="303"/>
      <c r="M255" s="304" t="s">
        <v>1</v>
      </c>
      <c r="N255" s="305" t="s">
        <v>42</v>
      </c>
      <c r="O255" s="92"/>
      <c r="P255" s="245">
        <f>O255*H255</f>
        <v>0</v>
      </c>
      <c r="Q255" s="245">
        <v>1</v>
      </c>
      <c r="R255" s="245">
        <f>Q255*H255</f>
        <v>0.037999999999999999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183</v>
      </c>
      <c r="AT255" s="247" t="s">
        <v>321</v>
      </c>
      <c r="AU255" s="247" t="s">
        <v>150</v>
      </c>
      <c r="AY255" s="18" t="s">
        <v>142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150</v>
      </c>
      <c r="BK255" s="248">
        <f>ROUND(I255*H255,2)</f>
        <v>0</v>
      </c>
      <c r="BL255" s="18" t="s">
        <v>149</v>
      </c>
      <c r="BM255" s="247" t="s">
        <v>331</v>
      </c>
    </row>
    <row r="256" s="2" customFormat="1">
      <c r="A256" s="39"/>
      <c r="B256" s="40"/>
      <c r="C256" s="41"/>
      <c r="D256" s="251" t="s">
        <v>212</v>
      </c>
      <c r="E256" s="41"/>
      <c r="F256" s="282" t="s">
        <v>332</v>
      </c>
      <c r="G256" s="41"/>
      <c r="H256" s="41"/>
      <c r="I256" s="145"/>
      <c r="J256" s="41"/>
      <c r="K256" s="41"/>
      <c r="L256" s="45"/>
      <c r="M256" s="283"/>
      <c r="N256" s="28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212</v>
      </c>
      <c r="AU256" s="18" t="s">
        <v>150</v>
      </c>
    </row>
    <row r="257" s="13" customFormat="1">
      <c r="A257" s="13"/>
      <c r="B257" s="249"/>
      <c r="C257" s="250"/>
      <c r="D257" s="251" t="s">
        <v>152</v>
      </c>
      <c r="E257" s="252" t="s">
        <v>1</v>
      </c>
      <c r="F257" s="253" t="s">
        <v>333</v>
      </c>
      <c r="G257" s="250"/>
      <c r="H257" s="252" t="s">
        <v>1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9" t="s">
        <v>152</v>
      </c>
      <c r="AU257" s="259" t="s">
        <v>150</v>
      </c>
      <c r="AV257" s="13" t="s">
        <v>84</v>
      </c>
      <c r="AW257" s="13" t="s">
        <v>32</v>
      </c>
      <c r="AX257" s="13" t="s">
        <v>76</v>
      </c>
      <c r="AY257" s="259" t="s">
        <v>142</v>
      </c>
    </row>
    <row r="258" s="14" customFormat="1">
      <c r="A258" s="14"/>
      <c r="B258" s="260"/>
      <c r="C258" s="261"/>
      <c r="D258" s="251" t="s">
        <v>152</v>
      </c>
      <c r="E258" s="262" t="s">
        <v>1</v>
      </c>
      <c r="F258" s="263" t="s">
        <v>334</v>
      </c>
      <c r="G258" s="261"/>
      <c r="H258" s="264">
        <v>0.037999999999999999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0" t="s">
        <v>152</v>
      </c>
      <c r="AU258" s="270" t="s">
        <v>150</v>
      </c>
      <c r="AV258" s="14" t="s">
        <v>150</v>
      </c>
      <c r="AW258" s="14" t="s">
        <v>32</v>
      </c>
      <c r="AX258" s="14" t="s">
        <v>76</v>
      </c>
      <c r="AY258" s="270" t="s">
        <v>142</v>
      </c>
    </row>
    <row r="259" s="15" customFormat="1">
      <c r="A259" s="15"/>
      <c r="B259" s="271"/>
      <c r="C259" s="272"/>
      <c r="D259" s="251" t="s">
        <v>152</v>
      </c>
      <c r="E259" s="273" t="s">
        <v>1</v>
      </c>
      <c r="F259" s="274" t="s">
        <v>155</v>
      </c>
      <c r="G259" s="272"/>
      <c r="H259" s="275">
        <v>0.037999999999999999</v>
      </c>
      <c r="I259" s="276"/>
      <c r="J259" s="272"/>
      <c r="K259" s="272"/>
      <c r="L259" s="277"/>
      <c r="M259" s="278"/>
      <c r="N259" s="279"/>
      <c r="O259" s="279"/>
      <c r="P259" s="279"/>
      <c r="Q259" s="279"/>
      <c r="R259" s="279"/>
      <c r="S259" s="279"/>
      <c r="T259" s="28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1" t="s">
        <v>152</v>
      </c>
      <c r="AU259" s="281" t="s">
        <v>150</v>
      </c>
      <c r="AV259" s="15" t="s">
        <v>149</v>
      </c>
      <c r="AW259" s="15" t="s">
        <v>32</v>
      </c>
      <c r="AX259" s="15" t="s">
        <v>84</v>
      </c>
      <c r="AY259" s="281" t="s">
        <v>142</v>
      </c>
    </row>
    <row r="260" s="2" customFormat="1" ht="16.5" customHeight="1">
      <c r="A260" s="39"/>
      <c r="B260" s="40"/>
      <c r="C260" s="236" t="s">
        <v>335</v>
      </c>
      <c r="D260" s="236" t="s">
        <v>144</v>
      </c>
      <c r="E260" s="237" t="s">
        <v>336</v>
      </c>
      <c r="F260" s="238" t="s">
        <v>337</v>
      </c>
      <c r="G260" s="239" t="s">
        <v>147</v>
      </c>
      <c r="H260" s="240">
        <v>0.93400000000000005</v>
      </c>
      <c r="I260" s="241"/>
      <c r="J260" s="242">
        <f>ROUND(I260*H260,2)</f>
        <v>0</v>
      </c>
      <c r="K260" s="238" t="s">
        <v>148</v>
      </c>
      <c r="L260" s="45"/>
      <c r="M260" s="243" t="s">
        <v>1</v>
      </c>
      <c r="N260" s="244" t="s">
        <v>42</v>
      </c>
      <c r="O260" s="92"/>
      <c r="P260" s="245">
        <f>O260*H260</f>
        <v>0</v>
      </c>
      <c r="Q260" s="245">
        <v>2.4533999999999998</v>
      </c>
      <c r="R260" s="245">
        <f>Q260*H260</f>
        <v>2.2914756000000001</v>
      </c>
      <c r="S260" s="245">
        <v>0</v>
      </c>
      <c r="T260" s="24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7" t="s">
        <v>149</v>
      </c>
      <c r="AT260" s="247" t="s">
        <v>144</v>
      </c>
      <c r="AU260" s="247" t="s">
        <v>150</v>
      </c>
      <c r="AY260" s="18" t="s">
        <v>142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8" t="s">
        <v>150</v>
      </c>
      <c r="BK260" s="248">
        <f>ROUND(I260*H260,2)</f>
        <v>0</v>
      </c>
      <c r="BL260" s="18" t="s">
        <v>149</v>
      </c>
      <c r="BM260" s="247" t="s">
        <v>338</v>
      </c>
    </row>
    <row r="261" s="13" customFormat="1">
      <c r="A261" s="13"/>
      <c r="B261" s="249"/>
      <c r="C261" s="250"/>
      <c r="D261" s="251" t="s">
        <v>152</v>
      </c>
      <c r="E261" s="252" t="s">
        <v>1</v>
      </c>
      <c r="F261" s="253" t="s">
        <v>339</v>
      </c>
      <c r="G261" s="250"/>
      <c r="H261" s="252" t="s">
        <v>1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9" t="s">
        <v>152</v>
      </c>
      <c r="AU261" s="259" t="s">
        <v>150</v>
      </c>
      <c r="AV261" s="13" t="s">
        <v>84</v>
      </c>
      <c r="AW261" s="13" t="s">
        <v>32</v>
      </c>
      <c r="AX261" s="13" t="s">
        <v>76</v>
      </c>
      <c r="AY261" s="259" t="s">
        <v>142</v>
      </c>
    </row>
    <row r="262" s="14" customFormat="1">
      <c r="A262" s="14"/>
      <c r="B262" s="260"/>
      <c r="C262" s="261"/>
      <c r="D262" s="251" t="s">
        <v>152</v>
      </c>
      <c r="E262" s="262" t="s">
        <v>1</v>
      </c>
      <c r="F262" s="263" t="s">
        <v>340</v>
      </c>
      <c r="G262" s="261"/>
      <c r="H262" s="264">
        <v>0.121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0" t="s">
        <v>152</v>
      </c>
      <c r="AU262" s="270" t="s">
        <v>150</v>
      </c>
      <c r="AV262" s="14" t="s">
        <v>150</v>
      </c>
      <c r="AW262" s="14" t="s">
        <v>32</v>
      </c>
      <c r="AX262" s="14" t="s">
        <v>76</v>
      </c>
      <c r="AY262" s="270" t="s">
        <v>142</v>
      </c>
    </row>
    <row r="263" s="14" customFormat="1">
      <c r="A263" s="14"/>
      <c r="B263" s="260"/>
      <c r="C263" s="261"/>
      <c r="D263" s="251" t="s">
        <v>152</v>
      </c>
      <c r="E263" s="262" t="s">
        <v>1</v>
      </c>
      <c r="F263" s="263" t="s">
        <v>341</v>
      </c>
      <c r="G263" s="261"/>
      <c r="H263" s="264">
        <v>0.20399999999999999</v>
      </c>
      <c r="I263" s="265"/>
      <c r="J263" s="261"/>
      <c r="K263" s="261"/>
      <c r="L263" s="266"/>
      <c r="M263" s="267"/>
      <c r="N263" s="268"/>
      <c r="O263" s="268"/>
      <c r="P263" s="268"/>
      <c r="Q263" s="268"/>
      <c r="R263" s="268"/>
      <c r="S263" s="268"/>
      <c r="T263" s="26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0" t="s">
        <v>152</v>
      </c>
      <c r="AU263" s="270" t="s">
        <v>150</v>
      </c>
      <c r="AV263" s="14" t="s">
        <v>150</v>
      </c>
      <c r="AW263" s="14" t="s">
        <v>32</v>
      </c>
      <c r="AX263" s="14" t="s">
        <v>76</v>
      </c>
      <c r="AY263" s="270" t="s">
        <v>142</v>
      </c>
    </row>
    <row r="264" s="14" customFormat="1">
      <c r="A264" s="14"/>
      <c r="B264" s="260"/>
      <c r="C264" s="261"/>
      <c r="D264" s="251" t="s">
        <v>152</v>
      </c>
      <c r="E264" s="262" t="s">
        <v>1</v>
      </c>
      <c r="F264" s="263" t="s">
        <v>342</v>
      </c>
      <c r="G264" s="261"/>
      <c r="H264" s="264">
        <v>0.217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0" t="s">
        <v>152</v>
      </c>
      <c r="AU264" s="270" t="s">
        <v>150</v>
      </c>
      <c r="AV264" s="14" t="s">
        <v>150</v>
      </c>
      <c r="AW264" s="14" t="s">
        <v>32</v>
      </c>
      <c r="AX264" s="14" t="s">
        <v>76</v>
      </c>
      <c r="AY264" s="270" t="s">
        <v>142</v>
      </c>
    </row>
    <row r="265" s="16" customFormat="1">
      <c r="A265" s="16"/>
      <c r="B265" s="285"/>
      <c r="C265" s="286"/>
      <c r="D265" s="251" t="s">
        <v>152</v>
      </c>
      <c r="E265" s="287" t="s">
        <v>1</v>
      </c>
      <c r="F265" s="288" t="s">
        <v>261</v>
      </c>
      <c r="G265" s="286"/>
      <c r="H265" s="289">
        <v>0.54200000000000004</v>
      </c>
      <c r="I265" s="290"/>
      <c r="J265" s="286"/>
      <c r="K265" s="286"/>
      <c r="L265" s="291"/>
      <c r="M265" s="292"/>
      <c r="N265" s="293"/>
      <c r="O265" s="293"/>
      <c r="P265" s="293"/>
      <c r="Q265" s="293"/>
      <c r="R265" s="293"/>
      <c r="S265" s="293"/>
      <c r="T265" s="29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95" t="s">
        <v>152</v>
      </c>
      <c r="AU265" s="295" t="s">
        <v>150</v>
      </c>
      <c r="AV265" s="16" t="s">
        <v>160</v>
      </c>
      <c r="AW265" s="16" t="s">
        <v>32</v>
      </c>
      <c r="AX265" s="16" t="s">
        <v>76</v>
      </c>
      <c r="AY265" s="295" t="s">
        <v>142</v>
      </c>
    </row>
    <row r="266" s="13" customFormat="1">
      <c r="A266" s="13"/>
      <c r="B266" s="249"/>
      <c r="C266" s="250"/>
      <c r="D266" s="251" t="s">
        <v>152</v>
      </c>
      <c r="E266" s="252" t="s">
        <v>1</v>
      </c>
      <c r="F266" s="253" t="s">
        <v>343</v>
      </c>
      <c r="G266" s="250"/>
      <c r="H266" s="252" t="s">
        <v>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9" t="s">
        <v>152</v>
      </c>
      <c r="AU266" s="259" t="s">
        <v>150</v>
      </c>
      <c r="AV266" s="13" t="s">
        <v>84</v>
      </c>
      <c r="AW266" s="13" t="s">
        <v>32</v>
      </c>
      <c r="AX266" s="13" t="s">
        <v>76</v>
      </c>
      <c r="AY266" s="259" t="s">
        <v>142</v>
      </c>
    </row>
    <row r="267" s="14" customFormat="1">
      <c r="A267" s="14"/>
      <c r="B267" s="260"/>
      <c r="C267" s="261"/>
      <c r="D267" s="251" t="s">
        <v>152</v>
      </c>
      <c r="E267" s="262" t="s">
        <v>1</v>
      </c>
      <c r="F267" s="263" t="s">
        <v>344</v>
      </c>
      <c r="G267" s="261"/>
      <c r="H267" s="264">
        <v>0.19800000000000001</v>
      </c>
      <c r="I267" s="265"/>
      <c r="J267" s="261"/>
      <c r="K267" s="261"/>
      <c r="L267" s="266"/>
      <c r="M267" s="267"/>
      <c r="N267" s="268"/>
      <c r="O267" s="268"/>
      <c r="P267" s="268"/>
      <c r="Q267" s="268"/>
      <c r="R267" s="268"/>
      <c r="S267" s="268"/>
      <c r="T267" s="26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0" t="s">
        <v>152</v>
      </c>
      <c r="AU267" s="270" t="s">
        <v>150</v>
      </c>
      <c r="AV267" s="14" t="s">
        <v>150</v>
      </c>
      <c r="AW267" s="14" t="s">
        <v>32</v>
      </c>
      <c r="AX267" s="14" t="s">
        <v>76</v>
      </c>
      <c r="AY267" s="270" t="s">
        <v>142</v>
      </c>
    </row>
    <row r="268" s="14" customFormat="1">
      <c r="A268" s="14"/>
      <c r="B268" s="260"/>
      <c r="C268" s="261"/>
      <c r="D268" s="251" t="s">
        <v>152</v>
      </c>
      <c r="E268" s="262" t="s">
        <v>1</v>
      </c>
      <c r="F268" s="263" t="s">
        <v>345</v>
      </c>
      <c r="G268" s="261"/>
      <c r="H268" s="264">
        <v>0.19400000000000001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0" t="s">
        <v>152</v>
      </c>
      <c r="AU268" s="270" t="s">
        <v>150</v>
      </c>
      <c r="AV268" s="14" t="s">
        <v>150</v>
      </c>
      <c r="AW268" s="14" t="s">
        <v>32</v>
      </c>
      <c r="AX268" s="14" t="s">
        <v>76</v>
      </c>
      <c r="AY268" s="270" t="s">
        <v>142</v>
      </c>
    </row>
    <row r="269" s="16" customFormat="1">
      <c r="A269" s="16"/>
      <c r="B269" s="285"/>
      <c r="C269" s="286"/>
      <c r="D269" s="251" t="s">
        <v>152</v>
      </c>
      <c r="E269" s="287" t="s">
        <v>1</v>
      </c>
      <c r="F269" s="288" t="s">
        <v>261</v>
      </c>
      <c r="G269" s="286"/>
      <c r="H269" s="289">
        <v>0.39200000000000002</v>
      </c>
      <c r="I269" s="290"/>
      <c r="J269" s="286"/>
      <c r="K269" s="286"/>
      <c r="L269" s="291"/>
      <c r="M269" s="292"/>
      <c r="N269" s="293"/>
      <c r="O269" s="293"/>
      <c r="P269" s="293"/>
      <c r="Q269" s="293"/>
      <c r="R269" s="293"/>
      <c r="S269" s="293"/>
      <c r="T269" s="294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95" t="s">
        <v>152</v>
      </c>
      <c r="AU269" s="295" t="s">
        <v>150</v>
      </c>
      <c r="AV269" s="16" t="s">
        <v>160</v>
      </c>
      <c r="AW269" s="16" t="s">
        <v>32</v>
      </c>
      <c r="AX269" s="16" t="s">
        <v>76</v>
      </c>
      <c r="AY269" s="295" t="s">
        <v>142</v>
      </c>
    </row>
    <row r="270" s="15" customFormat="1">
      <c r="A270" s="15"/>
      <c r="B270" s="271"/>
      <c r="C270" s="272"/>
      <c r="D270" s="251" t="s">
        <v>152</v>
      </c>
      <c r="E270" s="273" t="s">
        <v>1</v>
      </c>
      <c r="F270" s="274" t="s">
        <v>155</v>
      </c>
      <c r="G270" s="272"/>
      <c r="H270" s="275">
        <v>0.93400000000000005</v>
      </c>
      <c r="I270" s="276"/>
      <c r="J270" s="272"/>
      <c r="K270" s="272"/>
      <c r="L270" s="277"/>
      <c r="M270" s="278"/>
      <c r="N270" s="279"/>
      <c r="O270" s="279"/>
      <c r="P270" s="279"/>
      <c r="Q270" s="279"/>
      <c r="R270" s="279"/>
      <c r="S270" s="279"/>
      <c r="T270" s="280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1" t="s">
        <v>152</v>
      </c>
      <c r="AU270" s="281" t="s">
        <v>150</v>
      </c>
      <c r="AV270" s="15" t="s">
        <v>149</v>
      </c>
      <c r="AW270" s="15" t="s">
        <v>32</v>
      </c>
      <c r="AX270" s="15" t="s">
        <v>84</v>
      </c>
      <c r="AY270" s="281" t="s">
        <v>142</v>
      </c>
    </row>
    <row r="271" s="2" customFormat="1" ht="21.75" customHeight="1">
      <c r="A271" s="39"/>
      <c r="B271" s="40"/>
      <c r="C271" s="236" t="s">
        <v>346</v>
      </c>
      <c r="D271" s="236" t="s">
        <v>144</v>
      </c>
      <c r="E271" s="237" t="s">
        <v>347</v>
      </c>
      <c r="F271" s="238" t="s">
        <v>348</v>
      </c>
      <c r="G271" s="239" t="s">
        <v>172</v>
      </c>
      <c r="H271" s="240">
        <v>3</v>
      </c>
      <c r="I271" s="241"/>
      <c r="J271" s="242">
        <f>ROUND(I271*H271,2)</f>
        <v>0</v>
      </c>
      <c r="K271" s="238" t="s">
        <v>148</v>
      </c>
      <c r="L271" s="45"/>
      <c r="M271" s="243" t="s">
        <v>1</v>
      </c>
      <c r="N271" s="244" t="s">
        <v>42</v>
      </c>
      <c r="O271" s="92"/>
      <c r="P271" s="245">
        <f>O271*H271</f>
        <v>0</v>
      </c>
      <c r="Q271" s="245">
        <v>0.00088000000000000003</v>
      </c>
      <c r="R271" s="245">
        <f>Q271*H271</f>
        <v>0.00264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149</v>
      </c>
      <c r="AT271" s="247" t="s">
        <v>144</v>
      </c>
      <c r="AU271" s="247" t="s">
        <v>150</v>
      </c>
      <c r="AY271" s="18" t="s">
        <v>142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150</v>
      </c>
      <c r="BK271" s="248">
        <f>ROUND(I271*H271,2)</f>
        <v>0</v>
      </c>
      <c r="BL271" s="18" t="s">
        <v>149</v>
      </c>
      <c r="BM271" s="247" t="s">
        <v>349</v>
      </c>
    </row>
    <row r="272" s="2" customFormat="1">
      <c r="A272" s="39"/>
      <c r="B272" s="40"/>
      <c r="C272" s="41"/>
      <c r="D272" s="251" t="s">
        <v>212</v>
      </c>
      <c r="E272" s="41"/>
      <c r="F272" s="282" t="s">
        <v>350</v>
      </c>
      <c r="G272" s="41"/>
      <c r="H272" s="41"/>
      <c r="I272" s="145"/>
      <c r="J272" s="41"/>
      <c r="K272" s="41"/>
      <c r="L272" s="45"/>
      <c r="M272" s="283"/>
      <c r="N272" s="28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212</v>
      </c>
      <c r="AU272" s="18" t="s">
        <v>150</v>
      </c>
    </row>
    <row r="273" s="2" customFormat="1" ht="21.75" customHeight="1">
      <c r="A273" s="39"/>
      <c r="B273" s="40"/>
      <c r="C273" s="236" t="s">
        <v>351</v>
      </c>
      <c r="D273" s="236" t="s">
        <v>144</v>
      </c>
      <c r="E273" s="237" t="s">
        <v>352</v>
      </c>
      <c r="F273" s="238" t="s">
        <v>353</v>
      </c>
      <c r="G273" s="239" t="s">
        <v>172</v>
      </c>
      <c r="H273" s="240">
        <v>3</v>
      </c>
      <c r="I273" s="241"/>
      <c r="J273" s="242">
        <f>ROUND(I273*H273,2)</f>
        <v>0</v>
      </c>
      <c r="K273" s="238" t="s">
        <v>148</v>
      </c>
      <c r="L273" s="45"/>
      <c r="M273" s="243" t="s">
        <v>1</v>
      </c>
      <c r="N273" s="244" t="s">
        <v>42</v>
      </c>
      <c r="O273" s="92"/>
      <c r="P273" s="245">
        <f>O273*H273</f>
        <v>0</v>
      </c>
      <c r="Q273" s="245">
        <v>0</v>
      </c>
      <c r="R273" s="245">
        <f>Q273*H273</f>
        <v>0</v>
      </c>
      <c r="S273" s="245">
        <v>0</v>
      </c>
      <c r="T273" s="24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7" t="s">
        <v>149</v>
      </c>
      <c r="AT273" s="247" t="s">
        <v>144</v>
      </c>
      <c r="AU273" s="247" t="s">
        <v>150</v>
      </c>
      <c r="AY273" s="18" t="s">
        <v>142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8" t="s">
        <v>150</v>
      </c>
      <c r="BK273" s="248">
        <f>ROUND(I273*H273,2)</f>
        <v>0</v>
      </c>
      <c r="BL273" s="18" t="s">
        <v>149</v>
      </c>
      <c r="BM273" s="247" t="s">
        <v>354</v>
      </c>
    </row>
    <row r="274" s="2" customFormat="1" ht="16.5" customHeight="1">
      <c r="A274" s="39"/>
      <c r="B274" s="40"/>
      <c r="C274" s="236" t="s">
        <v>355</v>
      </c>
      <c r="D274" s="236" t="s">
        <v>144</v>
      </c>
      <c r="E274" s="237" t="s">
        <v>356</v>
      </c>
      <c r="F274" s="238" t="s">
        <v>357</v>
      </c>
      <c r="G274" s="239" t="s">
        <v>172</v>
      </c>
      <c r="H274" s="240">
        <v>9.7919999999999998</v>
      </c>
      <c r="I274" s="241"/>
      <c r="J274" s="242">
        <f>ROUND(I274*H274,2)</f>
        <v>0</v>
      </c>
      <c r="K274" s="238" t="s">
        <v>148</v>
      </c>
      <c r="L274" s="45"/>
      <c r="M274" s="243" t="s">
        <v>1</v>
      </c>
      <c r="N274" s="244" t="s">
        <v>42</v>
      </c>
      <c r="O274" s="92"/>
      <c r="P274" s="245">
        <f>O274*H274</f>
        <v>0</v>
      </c>
      <c r="Q274" s="245">
        <v>0.0057600000000000004</v>
      </c>
      <c r="R274" s="245">
        <f>Q274*H274</f>
        <v>0.056401920000000001</v>
      </c>
      <c r="S274" s="245">
        <v>0</v>
      </c>
      <c r="T274" s="24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7" t="s">
        <v>149</v>
      </c>
      <c r="AT274" s="247" t="s">
        <v>144</v>
      </c>
      <c r="AU274" s="247" t="s">
        <v>150</v>
      </c>
      <c r="AY274" s="18" t="s">
        <v>142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8" t="s">
        <v>150</v>
      </c>
      <c r="BK274" s="248">
        <f>ROUND(I274*H274,2)</f>
        <v>0</v>
      </c>
      <c r="BL274" s="18" t="s">
        <v>149</v>
      </c>
      <c r="BM274" s="247" t="s">
        <v>358</v>
      </c>
    </row>
    <row r="275" s="2" customFormat="1">
      <c r="A275" s="39"/>
      <c r="B275" s="40"/>
      <c r="C275" s="41"/>
      <c r="D275" s="251" t="s">
        <v>212</v>
      </c>
      <c r="E275" s="41"/>
      <c r="F275" s="282" t="s">
        <v>227</v>
      </c>
      <c r="G275" s="41"/>
      <c r="H275" s="41"/>
      <c r="I275" s="145"/>
      <c r="J275" s="41"/>
      <c r="K275" s="41"/>
      <c r="L275" s="45"/>
      <c r="M275" s="283"/>
      <c r="N275" s="284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212</v>
      </c>
      <c r="AU275" s="18" t="s">
        <v>150</v>
      </c>
    </row>
    <row r="276" s="13" customFormat="1">
      <c r="A276" s="13"/>
      <c r="B276" s="249"/>
      <c r="C276" s="250"/>
      <c r="D276" s="251" t="s">
        <v>152</v>
      </c>
      <c r="E276" s="252" t="s">
        <v>1</v>
      </c>
      <c r="F276" s="253" t="s">
        <v>339</v>
      </c>
      <c r="G276" s="250"/>
      <c r="H276" s="252" t="s">
        <v>1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9" t="s">
        <v>152</v>
      </c>
      <c r="AU276" s="259" t="s">
        <v>150</v>
      </c>
      <c r="AV276" s="13" t="s">
        <v>84</v>
      </c>
      <c r="AW276" s="13" t="s">
        <v>32</v>
      </c>
      <c r="AX276" s="13" t="s">
        <v>76</v>
      </c>
      <c r="AY276" s="259" t="s">
        <v>142</v>
      </c>
    </row>
    <row r="277" s="14" customFormat="1">
      <c r="A277" s="14"/>
      <c r="B277" s="260"/>
      <c r="C277" s="261"/>
      <c r="D277" s="251" t="s">
        <v>152</v>
      </c>
      <c r="E277" s="262" t="s">
        <v>1</v>
      </c>
      <c r="F277" s="263" t="s">
        <v>359</v>
      </c>
      <c r="G277" s="261"/>
      <c r="H277" s="264">
        <v>1.212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0" t="s">
        <v>152</v>
      </c>
      <c r="AU277" s="270" t="s">
        <v>150</v>
      </c>
      <c r="AV277" s="14" t="s">
        <v>150</v>
      </c>
      <c r="AW277" s="14" t="s">
        <v>32</v>
      </c>
      <c r="AX277" s="14" t="s">
        <v>76</v>
      </c>
      <c r="AY277" s="270" t="s">
        <v>142</v>
      </c>
    </row>
    <row r="278" s="14" customFormat="1">
      <c r="A278" s="14"/>
      <c r="B278" s="260"/>
      <c r="C278" s="261"/>
      <c r="D278" s="251" t="s">
        <v>152</v>
      </c>
      <c r="E278" s="262" t="s">
        <v>1</v>
      </c>
      <c r="F278" s="263" t="s">
        <v>360</v>
      </c>
      <c r="G278" s="261"/>
      <c r="H278" s="264">
        <v>2.544</v>
      </c>
      <c r="I278" s="265"/>
      <c r="J278" s="261"/>
      <c r="K278" s="261"/>
      <c r="L278" s="266"/>
      <c r="M278" s="267"/>
      <c r="N278" s="268"/>
      <c r="O278" s="268"/>
      <c r="P278" s="268"/>
      <c r="Q278" s="268"/>
      <c r="R278" s="268"/>
      <c r="S278" s="268"/>
      <c r="T278" s="26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0" t="s">
        <v>152</v>
      </c>
      <c r="AU278" s="270" t="s">
        <v>150</v>
      </c>
      <c r="AV278" s="14" t="s">
        <v>150</v>
      </c>
      <c r="AW278" s="14" t="s">
        <v>32</v>
      </c>
      <c r="AX278" s="14" t="s">
        <v>76</v>
      </c>
      <c r="AY278" s="270" t="s">
        <v>142</v>
      </c>
    </row>
    <row r="279" s="14" customFormat="1">
      <c r="A279" s="14"/>
      <c r="B279" s="260"/>
      <c r="C279" s="261"/>
      <c r="D279" s="251" t="s">
        <v>152</v>
      </c>
      <c r="E279" s="262" t="s">
        <v>1</v>
      </c>
      <c r="F279" s="263" t="s">
        <v>361</v>
      </c>
      <c r="G279" s="261"/>
      <c r="H279" s="264">
        <v>1.1399999999999999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0" t="s">
        <v>152</v>
      </c>
      <c r="AU279" s="270" t="s">
        <v>150</v>
      </c>
      <c r="AV279" s="14" t="s">
        <v>150</v>
      </c>
      <c r="AW279" s="14" t="s">
        <v>32</v>
      </c>
      <c r="AX279" s="14" t="s">
        <v>76</v>
      </c>
      <c r="AY279" s="270" t="s">
        <v>142</v>
      </c>
    </row>
    <row r="280" s="16" customFormat="1">
      <c r="A280" s="16"/>
      <c r="B280" s="285"/>
      <c r="C280" s="286"/>
      <c r="D280" s="251" t="s">
        <v>152</v>
      </c>
      <c r="E280" s="287" t="s">
        <v>1</v>
      </c>
      <c r="F280" s="288" t="s">
        <v>261</v>
      </c>
      <c r="G280" s="286"/>
      <c r="H280" s="289">
        <v>4.8959999999999999</v>
      </c>
      <c r="I280" s="290"/>
      <c r="J280" s="286"/>
      <c r="K280" s="286"/>
      <c r="L280" s="291"/>
      <c r="M280" s="292"/>
      <c r="N280" s="293"/>
      <c r="O280" s="293"/>
      <c r="P280" s="293"/>
      <c r="Q280" s="293"/>
      <c r="R280" s="293"/>
      <c r="S280" s="293"/>
      <c r="T280" s="294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95" t="s">
        <v>152</v>
      </c>
      <c r="AU280" s="295" t="s">
        <v>150</v>
      </c>
      <c r="AV280" s="16" t="s">
        <v>160</v>
      </c>
      <c r="AW280" s="16" t="s">
        <v>32</v>
      </c>
      <c r="AX280" s="16" t="s">
        <v>76</v>
      </c>
      <c r="AY280" s="295" t="s">
        <v>142</v>
      </c>
    </row>
    <row r="281" s="13" customFormat="1">
      <c r="A281" s="13"/>
      <c r="B281" s="249"/>
      <c r="C281" s="250"/>
      <c r="D281" s="251" t="s">
        <v>152</v>
      </c>
      <c r="E281" s="252" t="s">
        <v>1</v>
      </c>
      <c r="F281" s="253" t="s">
        <v>343</v>
      </c>
      <c r="G281" s="250"/>
      <c r="H281" s="252" t="s">
        <v>1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9" t="s">
        <v>152</v>
      </c>
      <c r="AU281" s="259" t="s">
        <v>150</v>
      </c>
      <c r="AV281" s="13" t="s">
        <v>84</v>
      </c>
      <c r="AW281" s="13" t="s">
        <v>32</v>
      </c>
      <c r="AX281" s="13" t="s">
        <v>76</v>
      </c>
      <c r="AY281" s="259" t="s">
        <v>142</v>
      </c>
    </row>
    <row r="282" s="14" customFormat="1">
      <c r="A282" s="14"/>
      <c r="B282" s="260"/>
      <c r="C282" s="261"/>
      <c r="D282" s="251" t="s">
        <v>152</v>
      </c>
      <c r="E282" s="262" t="s">
        <v>1</v>
      </c>
      <c r="F282" s="263" t="s">
        <v>362</v>
      </c>
      <c r="G282" s="261"/>
      <c r="H282" s="264">
        <v>2.472</v>
      </c>
      <c r="I282" s="265"/>
      <c r="J282" s="261"/>
      <c r="K282" s="261"/>
      <c r="L282" s="266"/>
      <c r="M282" s="267"/>
      <c r="N282" s="268"/>
      <c r="O282" s="268"/>
      <c r="P282" s="268"/>
      <c r="Q282" s="268"/>
      <c r="R282" s="268"/>
      <c r="S282" s="268"/>
      <c r="T282" s="26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0" t="s">
        <v>152</v>
      </c>
      <c r="AU282" s="270" t="s">
        <v>150</v>
      </c>
      <c r="AV282" s="14" t="s">
        <v>150</v>
      </c>
      <c r="AW282" s="14" t="s">
        <v>32</v>
      </c>
      <c r="AX282" s="14" t="s">
        <v>76</v>
      </c>
      <c r="AY282" s="270" t="s">
        <v>142</v>
      </c>
    </row>
    <row r="283" s="14" customFormat="1">
      <c r="A283" s="14"/>
      <c r="B283" s="260"/>
      <c r="C283" s="261"/>
      <c r="D283" s="251" t="s">
        <v>152</v>
      </c>
      <c r="E283" s="262" t="s">
        <v>1</v>
      </c>
      <c r="F283" s="263" t="s">
        <v>363</v>
      </c>
      <c r="G283" s="261"/>
      <c r="H283" s="264">
        <v>2.4239999999999999</v>
      </c>
      <c r="I283" s="265"/>
      <c r="J283" s="261"/>
      <c r="K283" s="261"/>
      <c r="L283" s="266"/>
      <c r="M283" s="267"/>
      <c r="N283" s="268"/>
      <c r="O283" s="268"/>
      <c r="P283" s="268"/>
      <c r="Q283" s="268"/>
      <c r="R283" s="268"/>
      <c r="S283" s="268"/>
      <c r="T283" s="26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0" t="s">
        <v>152</v>
      </c>
      <c r="AU283" s="270" t="s">
        <v>150</v>
      </c>
      <c r="AV283" s="14" t="s">
        <v>150</v>
      </c>
      <c r="AW283" s="14" t="s">
        <v>32</v>
      </c>
      <c r="AX283" s="14" t="s">
        <v>76</v>
      </c>
      <c r="AY283" s="270" t="s">
        <v>142</v>
      </c>
    </row>
    <row r="284" s="16" customFormat="1">
      <c r="A284" s="16"/>
      <c r="B284" s="285"/>
      <c r="C284" s="286"/>
      <c r="D284" s="251" t="s">
        <v>152</v>
      </c>
      <c r="E284" s="287" t="s">
        <v>1</v>
      </c>
      <c r="F284" s="288" t="s">
        <v>261</v>
      </c>
      <c r="G284" s="286"/>
      <c r="H284" s="289">
        <v>4.8959999999999999</v>
      </c>
      <c r="I284" s="290"/>
      <c r="J284" s="286"/>
      <c r="K284" s="286"/>
      <c r="L284" s="291"/>
      <c r="M284" s="292"/>
      <c r="N284" s="293"/>
      <c r="O284" s="293"/>
      <c r="P284" s="293"/>
      <c r="Q284" s="293"/>
      <c r="R284" s="293"/>
      <c r="S284" s="293"/>
      <c r="T284" s="294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95" t="s">
        <v>152</v>
      </c>
      <c r="AU284" s="295" t="s">
        <v>150</v>
      </c>
      <c r="AV284" s="16" t="s">
        <v>160</v>
      </c>
      <c r="AW284" s="16" t="s">
        <v>32</v>
      </c>
      <c r="AX284" s="16" t="s">
        <v>76</v>
      </c>
      <c r="AY284" s="295" t="s">
        <v>142</v>
      </c>
    </row>
    <row r="285" s="15" customFormat="1">
      <c r="A285" s="15"/>
      <c r="B285" s="271"/>
      <c r="C285" s="272"/>
      <c r="D285" s="251" t="s">
        <v>152</v>
      </c>
      <c r="E285" s="273" t="s">
        <v>1</v>
      </c>
      <c r="F285" s="274" t="s">
        <v>155</v>
      </c>
      <c r="G285" s="272"/>
      <c r="H285" s="275">
        <v>9.7919999999999998</v>
      </c>
      <c r="I285" s="276"/>
      <c r="J285" s="272"/>
      <c r="K285" s="272"/>
      <c r="L285" s="277"/>
      <c r="M285" s="278"/>
      <c r="N285" s="279"/>
      <c r="O285" s="279"/>
      <c r="P285" s="279"/>
      <c r="Q285" s="279"/>
      <c r="R285" s="279"/>
      <c r="S285" s="279"/>
      <c r="T285" s="28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81" t="s">
        <v>152</v>
      </c>
      <c r="AU285" s="281" t="s">
        <v>150</v>
      </c>
      <c r="AV285" s="15" t="s">
        <v>149</v>
      </c>
      <c r="AW285" s="15" t="s">
        <v>32</v>
      </c>
      <c r="AX285" s="15" t="s">
        <v>84</v>
      </c>
      <c r="AY285" s="281" t="s">
        <v>142</v>
      </c>
    </row>
    <row r="286" s="2" customFormat="1" ht="16.5" customHeight="1">
      <c r="A286" s="39"/>
      <c r="B286" s="40"/>
      <c r="C286" s="236" t="s">
        <v>364</v>
      </c>
      <c r="D286" s="236" t="s">
        <v>144</v>
      </c>
      <c r="E286" s="237" t="s">
        <v>365</v>
      </c>
      <c r="F286" s="238" t="s">
        <v>366</v>
      </c>
      <c r="G286" s="239" t="s">
        <v>172</v>
      </c>
      <c r="H286" s="240">
        <v>24.699999999999999</v>
      </c>
      <c r="I286" s="241"/>
      <c r="J286" s="242">
        <f>ROUND(I286*H286,2)</f>
        <v>0</v>
      </c>
      <c r="K286" s="238" t="s">
        <v>148</v>
      </c>
      <c r="L286" s="45"/>
      <c r="M286" s="243" t="s">
        <v>1</v>
      </c>
      <c r="N286" s="244" t="s">
        <v>42</v>
      </c>
      <c r="O286" s="92"/>
      <c r="P286" s="245">
        <f>O286*H286</f>
        <v>0</v>
      </c>
      <c r="Q286" s="245">
        <v>0</v>
      </c>
      <c r="R286" s="245">
        <f>Q286*H286</f>
        <v>0</v>
      </c>
      <c r="S286" s="245">
        <v>0</v>
      </c>
      <c r="T286" s="24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7" t="s">
        <v>149</v>
      </c>
      <c r="AT286" s="247" t="s">
        <v>144</v>
      </c>
      <c r="AU286" s="247" t="s">
        <v>150</v>
      </c>
      <c r="AY286" s="18" t="s">
        <v>142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8" t="s">
        <v>150</v>
      </c>
      <c r="BK286" s="248">
        <f>ROUND(I286*H286,2)</f>
        <v>0</v>
      </c>
      <c r="BL286" s="18" t="s">
        <v>149</v>
      </c>
      <c r="BM286" s="247" t="s">
        <v>367</v>
      </c>
    </row>
    <row r="287" s="14" customFormat="1">
      <c r="A287" s="14"/>
      <c r="B287" s="260"/>
      <c r="C287" s="261"/>
      <c r="D287" s="251" t="s">
        <v>152</v>
      </c>
      <c r="E287" s="262" t="s">
        <v>1</v>
      </c>
      <c r="F287" s="263" t="s">
        <v>368</v>
      </c>
      <c r="G287" s="261"/>
      <c r="H287" s="264">
        <v>24.699999999999999</v>
      </c>
      <c r="I287" s="265"/>
      <c r="J287" s="261"/>
      <c r="K287" s="261"/>
      <c r="L287" s="266"/>
      <c r="M287" s="267"/>
      <c r="N287" s="268"/>
      <c r="O287" s="268"/>
      <c r="P287" s="268"/>
      <c r="Q287" s="268"/>
      <c r="R287" s="268"/>
      <c r="S287" s="268"/>
      <c r="T287" s="26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0" t="s">
        <v>152</v>
      </c>
      <c r="AU287" s="270" t="s">
        <v>150</v>
      </c>
      <c r="AV287" s="14" t="s">
        <v>150</v>
      </c>
      <c r="AW287" s="14" t="s">
        <v>32</v>
      </c>
      <c r="AX287" s="14" t="s">
        <v>84</v>
      </c>
      <c r="AY287" s="270" t="s">
        <v>142</v>
      </c>
    </row>
    <row r="288" s="2" customFormat="1" ht="21.75" customHeight="1">
      <c r="A288" s="39"/>
      <c r="B288" s="40"/>
      <c r="C288" s="236" t="s">
        <v>369</v>
      </c>
      <c r="D288" s="236" t="s">
        <v>144</v>
      </c>
      <c r="E288" s="237" t="s">
        <v>370</v>
      </c>
      <c r="F288" s="238" t="s">
        <v>371</v>
      </c>
      <c r="G288" s="239" t="s">
        <v>186</v>
      </c>
      <c r="H288" s="240">
        <v>0.094</v>
      </c>
      <c r="I288" s="241"/>
      <c r="J288" s="242">
        <f>ROUND(I288*H288,2)</f>
        <v>0</v>
      </c>
      <c r="K288" s="238" t="s">
        <v>148</v>
      </c>
      <c r="L288" s="45"/>
      <c r="M288" s="243" t="s">
        <v>1</v>
      </c>
      <c r="N288" s="244" t="s">
        <v>42</v>
      </c>
      <c r="O288" s="92"/>
      <c r="P288" s="245">
        <f>O288*H288</f>
        <v>0</v>
      </c>
      <c r="Q288" s="245">
        <v>1.0525599999999999</v>
      </c>
      <c r="R288" s="245">
        <f>Q288*H288</f>
        <v>0.098940639999999996</v>
      </c>
      <c r="S288" s="245">
        <v>0</v>
      </c>
      <c r="T288" s="24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7" t="s">
        <v>149</v>
      </c>
      <c r="AT288" s="247" t="s">
        <v>144</v>
      </c>
      <c r="AU288" s="247" t="s">
        <v>150</v>
      </c>
      <c r="AY288" s="18" t="s">
        <v>142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8" t="s">
        <v>150</v>
      </c>
      <c r="BK288" s="248">
        <f>ROUND(I288*H288,2)</f>
        <v>0</v>
      </c>
      <c r="BL288" s="18" t="s">
        <v>149</v>
      </c>
      <c r="BM288" s="247" t="s">
        <v>372</v>
      </c>
    </row>
    <row r="289" s="2" customFormat="1">
      <c r="A289" s="39"/>
      <c r="B289" s="40"/>
      <c r="C289" s="41"/>
      <c r="D289" s="251" t="s">
        <v>212</v>
      </c>
      <c r="E289" s="41"/>
      <c r="F289" s="282" t="s">
        <v>227</v>
      </c>
      <c r="G289" s="41"/>
      <c r="H289" s="41"/>
      <c r="I289" s="145"/>
      <c r="J289" s="41"/>
      <c r="K289" s="41"/>
      <c r="L289" s="45"/>
      <c r="M289" s="283"/>
      <c r="N289" s="284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212</v>
      </c>
      <c r="AU289" s="18" t="s">
        <v>150</v>
      </c>
    </row>
    <row r="290" s="13" customFormat="1">
      <c r="A290" s="13"/>
      <c r="B290" s="249"/>
      <c r="C290" s="250"/>
      <c r="D290" s="251" t="s">
        <v>152</v>
      </c>
      <c r="E290" s="252" t="s">
        <v>1</v>
      </c>
      <c r="F290" s="253" t="s">
        <v>373</v>
      </c>
      <c r="G290" s="250"/>
      <c r="H290" s="252" t="s">
        <v>1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9" t="s">
        <v>152</v>
      </c>
      <c r="AU290" s="259" t="s">
        <v>150</v>
      </c>
      <c r="AV290" s="13" t="s">
        <v>84</v>
      </c>
      <c r="AW290" s="13" t="s">
        <v>32</v>
      </c>
      <c r="AX290" s="13" t="s">
        <v>76</v>
      </c>
      <c r="AY290" s="259" t="s">
        <v>142</v>
      </c>
    </row>
    <row r="291" s="14" customFormat="1">
      <c r="A291" s="14"/>
      <c r="B291" s="260"/>
      <c r="C291" s="261"/>
      <c r="D291" s="251" t="s">
        <v>152</v>
      </c>
      <c r="E291" s="262" t="s">
        <v>1</v>
      </c>
      <c r="F291" s="263" t="s">
        <v>374</v>
      </c>
      <c r="G291" s="261"/>
      <c r="H291" s="264">
        <v>0.049000000000000002</v>
      </c>
      <c r="I291" s="265"/>
      <c r="J291" s="261"/>
      <c r="K291" s="261"/>
      <c r="L291" s="266"/>
      <c r="M291" s="267"/>
      <c r="N291" s="268"/>
      <c r="O291" s="268"/>
      <c r="P291" s="268"/>
      <c r="Q291" s="268"/>
      <c r="R291" s="268"/>
      <c r="S291" s="268"/>
      <c r="T291" s="26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0" t="s">
        <v>152</v>
      </c>
      <c r="AU291" s="270" t="s">
        <v>150</v>
      </c>
      <c r="AV291" s="14" t="s">
        <v>150</v>
      </c>
      <c r="AW291" s="14" t="s">
        <v>32</v>
      </c>
      <c r="AX291" s="14" t="s">
        <v>76</v>
      </c>
      <c r="AY291" s="270" t="s">
        <v>142</v>
      </c>
    </row>
    <row r="292" s="14" customFormat="1">
      <c r="A292" s="14"/>
      <c r="B292" s="260"/>
      <c r="C292" s="261"/>
      <c r="D292" s="251" t="s">
        <v>152</v>
      </c>
      <c r="E292" s="262" t="s">
        <v>1</v>
      </c>
      <c r="F292" s="263" t="s">
        <v>375</v>
      </c>
      <c r="G292" s="261"/>
      <c r="H292" s="264">
        <v>0.044999999999999998</v>
      </c>
      <c r="I292" s="265"/>
      <c r="J292" s="261"/>
      <c r="K292" s="261"/>
      <c r="L292" s="266"/>
      <c r="M292" s="267"/>
      <c r="N292" s="268"/>
      <c r="O292" s="268"/>
      <c r="P292" s="268"/>
      <c r="Q292" s="268"/>
      <c r="R292" s="268"/>
      <c r="S292" s="268"/>
      <c r="T292" s="26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0" t="s">
        <v>152</v>
      </c>
      <c r="AU292" s="270" t="s">
        <v>150</v>
      </c>
      <c r="AV292" s="14" t="s">
        <v>150</v>
      </c>
      <c r="AW292" s="14" t="s">
        <v>32</v>
      </c>
      <c r="AX292" s="14" t="s">
        <v>76</v>
      </c>
      <c r="AY292" s="270" t="s">
        <v>142</v>
      </c>
    </row>
    <row r="293" s="15" customFormat="1">
      <c r="A293" s="15"/>
      <c r="B293" s="271"/>
      <c r="C293" s="272"/>
      <c r="D293" s="251" t="s">
        <v>152</v>
      </c>
      <c r="E293" s="273" t="s">
        <v>1</v>
      </c>
      <c r="F293" s="274" t="s">
        <v>155</v>
      </c>
      <c r="G293" s="272"/>
      <c r="H293" s="275">
        <v>0.094</v>
      </c>
      <c r="I293" s="276"/>
      <c r="J293" s="272"/>
      <c r="K293" s="272"/>
      <c r="L293" s="277"/>
      <c r="M293" s="278"/>
      <c r="N293" s="279"/>
      <c r="O293" s="279"/>
      <c r="P293" s="279"/>
      <c r="Q293" s="279"/>
      <c r="R293" s="279"/>
      <c r="S293" s="279"/>
      <c r="T293" s="28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1" t="s">
        <v>152</v>
      </c>
      <c r="AU293" s="281" t="s">
        <v>150</v>
      </c>
      <c r="AV293" s="15" t="s">
        <v>149</v>
      </c>
      <c r="AW293" s="15" t="s">
        <v>32</v>
      </c>
      <c r="AX293" s="15" t="s">
        <v>84</v>
      </c>
      <c r="AY293" s="281" t="s">
        <v>142</v>
      </c>
    </row>
    <row r="294" s="12" customFormat="1" ht="22.8" customHeight="1">
      <c r="A294" s="12"/>
      <c r="B294" s="220"/>
      <c r="C294" s="221"/>
      <c r="D294" s="222" t="s">
        <v>75</v>
      </c>
      <c r="E294" s="234" t="s">
        <v>175</v>
      </c>
      <c r="F294" s="234" t="s">
        <v>376</v>
      </c>
      <c r="G294" s="221"/>
      <c r="H294" s="221"/>
      <c r="I294" s="224"/>
      <c r="J294" s="235">
        <f>BK294</f>
        <v>0</v>
      </c>
      <c r="K294" s="221"/>
      <c r="L294" s="226"/>
      <c r="M294" s="227"/>
      <c r="N294" s="228"/>
      <c r="O294" s="228"/>
      <c r="P294" s="229">
        <f>SUM(P295:P377)</f>
        <v>0</v>
      </c>
      <c r="Q294" s="228"/>
      <c r="R294" s="229">
        <f>SUM(R295:R377)</f>
        <v>14.822628179999999</v>
      </c>
      <c r="S294" s="228"/>
      <c r="T294" s="230">
        <f>SUM(T295:T377)</f>
        <v>1.5569999999999999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31" t="s">
        <v>84</v>
      </c>
      <c r="AT294" s="232" t="s">
        <v>75</v>
      </c>
      <c r="AU294" s="232" t="s">
        <v>84</v>
      </c>
      <c r="AY294" s="231" t="s">
        <v>142</v>
      </c>
      <c r="BK294" s="233">
        <f>SUM(BK295:BK377)</f>
        <v>0</v>
      </c>
    </row>
    <row r="295" s="2" customFormat="1" ht="21.75" customHeight="1">
      <c r="A295" s="39"/>
      <c r="B295" s="40"/>
      <c r="C295" s="236" t="s">
        <v>377</v>
      </c>
      <c r="D295" s="236" t="s">
        <v>144</v>
      </c>
      <c r="E295" s="237" t="s">
        <v>378</v>
      </c>
      <c r="F295" s="238" t="s">
        <v>379</v>
      </c>
      <c r="G295" s="239" t="s">
        <v>172</v>
      </c>
      <c r="H295" s="240">
        <v>11.1</v>
      </c>
      <c r="I295" s="241"/>
      <c r="J295" s="242">
        <f>ROUND(I295*H295,2)</f>
        <v>0</v>
      </c>
      <c r="K295" s="238" t="s">
        <v>148</v>
      </c>
      <c r="L295" s="45"/>
      <c r="M295" s="243" t="s">
        <v>1</v>
      </c>
      <c r="N295" s="244" t="s">
        <v>42</v>
      </c>
      <c r="O295" s="92"/>
      <c r="P295" s="245">
        <f>O295*H295</f>
        <v>0</v>
      </c>
      <c r="Q295" s="245">
        <v>0.00025999999999999998</v>
      </c>
      <c r="R295" s="245">
        <f>Q295*H295</f>
        <v>0.0028859999999999997</v>
      </c>
      <c r="S295" s="245">
        <v>0</v>
      </c>
      <c r="T295" s="246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7" t="s">
        <v>149</v>
      </c>
      <c r="AT295" s="247" t="s">
        <v>144</v>
      </c>
      <c r="AU295" s="247" t="s">
        <v>150</v>
      </c>
      <c r="AY295" s="18" t="s">
        <v>142</v>
      </c>
      <c r="BE295" s="248">
        <f>IF(N295="základní",J295,0)</f>
        <v>0</v>
      </c>
      <c r="BF295" s="248">
        <f>IF(N295="snížená",J295,0)</f>
        <v>0</v>
      </c>
      <c r="BG295" s="248">
        <f>IF(N295="zákl. přenesená",J295,0)</f>
        <v>0</v>
      </c>
      <c r="BH295" s="248">
        <f>IF(N295="sníž. přenesená",J295,0)</f>
        <v>0</v>
      </c>
      <c r="BI295" s="248">
        <f>IF(N295="nulová",J295,0)</f>
        <v>0</v>
      </c>
      <c r="BJ295" s="18" t="s">
        <v>150</v>
      </c>
      <c r="BK295" s="248">
        <f>ROUND(I295*H295,2)</f>
        <v>0</v>
      </c>
      <c r="BL295" s="18" t="s">
        <v>149</v>
      </c>
      <c r="BM295" s="247" t="s">
        <v>380</v>
      </c>
    </row>
    <row r="296" s="14" customFormat="1">
      <c r="A296" s="14"/>
      <c r="B296" s="260"/>
      <c r="C296" s="261"/>
      <c r="D296" s="251" t="s">
        <v>152</v>
      </c>
      <c r="E296" s="262" t="s">
        <v>1</v>
      </c>
      <c r="F296" s="263" t="s">
        <v>381</v>
      </c>
      <c r="G296" s="261"/>
      <c r="H296" s="264">
        <v>11.1</v>
      </c>
      <c r="I296" s="265"/>
      <c r="J296" s="261"/>
      <c r="K296" s="261"/>
      <c r="L296" s="266"/>
      <c r="M296" s="267"/>
      <c r="N296" s="268"/>
      <c r="O296" s="268"/>
      <c r="P296" s="268"/>
      <c r="Q296" s="268"/>
      <c r="R296" s="268"/>
      <c r="S296" s="268"/>
      <c r="T296" s="26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0" t="s">
        <v>152</v>
      </c>
      <c r="AU296" s="270" t="s">
        <v>150</v>
      </c>
      <c r="AV296" s="14" t="s">
        <v>150</v>
      </c>
      <c r="AW296" s="14" t="s">
        <v>32</v>
      </c>
      <c r="AX296" s="14" t="s">
        <v>76</v>
      </c>
      <c r="AY296" s="270" t="s">
        <v>142</v>
      </c>
    </row>
    <row r="297" s="15" customFormat="1">
      <c r="A297" s="15"/>
      <c r="B297" s="271"/>
      <c r="C297" s="272"/>
      <c r="D297" s="251" t="s">
        <v>152</v>
      </c>
      <c r="E297" s="273" t="s">
        <v>1</v>
      </c>
      <c r="F297" s="274" t="s">
        <v>155</v>
      </c>
      <c r="G297" s="272"/>
      <c r="H297" s="275">
        <v>11.1</v>
      </c>
      <c r="I297" s="276"/>
      <c r="J297" s="272"/>
      <c r="K297" s="272"/>
      <c r="L297" s="277"/>
      <c r="M297" s="278"/>
      <c r="N297" s="279"/>
      <c r="O297" s="279"/>
      <c r="P297" s="279"/>
      <c r="Q297" s="279"/>
      <c r="R297" s="279"/>
      <c r="S297" s="279"/>
      <c r="T297" s="28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81" t="s">
        <v>152</v>
      </c>
      <c r="AU297" s="281" t="s">
        <v>150</v>
      </c>
      <c r="AV297" s="15" t="s">
        <v>149</v>
      </c>
      <c r="AW297" s="15" t="s">
        <v>32</v>
      </c>
      <c r="AX297" s="15" t="s">
        <v>84</v>
      </c>
      <c r="AY297" s="281" t="s">
        <v>142</v>
      </c>
    </row>
    <row r="298" s="2" customFormat="1" ht="21.75" customHeight="1">
      <c r="A298" s="39"/>
      <c r="B298" s="40"/>
      <c r="C298" s="236" t="s">
        <v>382</v>
      </c>
      <c r="D298" s="236" t="s">
        <v>144</v>
      </c>
      <c r="E298" s="237" t="s">
        <v>383</v>
      </c>
      <c r="F298" s="238" t="s">
        <v>384</v>
      </c>
      <c r="G298" s="239" t="s">
        <v>172</v>
      </c>
      <c r="H298" s="240">
        <v>25</v>
      </c>
      <c r="I298" s="241"/>
      <c r="J298" s="242">
        <f>ROUND(I298*H298,2)</f>
        <v>0</v>
      </c>
      <c r="K298" s="238" t="s">
        <v>148</v>
      </c>
      <c r="L298" s="45"/>
      <c r="M298" s="243" t="s">
        <v>1</v>
      </c>
      <c r="N298" s="244" t="s">
        <v>42</v>
      </c>
      <c r="O298" s="92"/>
      <c r="P298" s="245">
        <f>O298*H298</f>
        <v>0</v>
      </c>
      <c r="Q298" s="245">
        <v>0.031669999999999997</v>
      </c>
      <c r="R298" s="245">
        <f>Q298*H298</f>
        <v>0.79174999999999995</v>
      </c>
      <c r="S298" s="245">
        <v>0.036999999999999998</v>
      </c>
      <c r="T298" s="246">
        <f>S298*H298</f>
        <v>0.92499999999999993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7" t="s">
        <v>149</v>
      </c>
      <c r="AT298" s="247" t="s">
        <v>144</v>
      </c>
      <c r="AU298" s="247" t="s">
        <v>150</v>
      </c>
      <c r="AY298" s="18" t="s">
        <v>142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8" t="s">
        <v>150</v>
      </c>
      <c r="BK298" s="248">
        <f>ROUND(I298*H298,2)</f>
        <v>0</v>
      </c>
      <c r="BL298" s="18" t="s">
        <v>149</v>
      </c>
      <c r="BM298" s="247" t="s">
        <v>385</v>
      </c>
    </row>
    <row r="299" s="14" customFormat="1">
      <c r="A299" s="14"/>
      <c r="B299" s="260"/>
      <c r="C299" s="261"/>
      <c r="D299" s="251" t="s">
        <v>152</v>
      </c>
      <c r="E299" s="262" t="s">
        <v>1</v>
      </c>
      <c r="F299" s="263" t="s">
        <v>386</v>
      </c>
      <c r="G299" s="261"/>
      <c r="H299" s="264">
        <v>25</v>
      </c>
      <c r="I299" s="265"/>
      <c r="J299" s="261"/>
      <c r="K299" s="261"/>
      <c r="L299" s="266"/>
      <c r="M299" s="267"/>
      <c r="N299" s="268"/>
      <c r="O299" s="268"/>
      <c r="P299" s="268"/>
      <c r="Q299" s="268"/>
      <c r="R299" s="268"/>
      <c r="S299" s="268"/>
      <c r="T299" s="26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0" t="s">
        <v>152</v>
      </c>
      <c r="AU299" s="270" t="s">
        <v>150</v>
      </c>
      <c r="AV299" s="14" t="s">
        <v>150</v>
      </c>
      <c r="AW299" s="14" t="s">
        <v>32</v>
      </c>
      <c r="AX299" s="14" t="s">
        <v>76</v>
      </c>
      <c r="AY299" s="270" t="s">
        <v>142</v>
      </c>
    </row>
    <row r="300" s="13" customFormat="1">
      <c r="A300" s="13"/>
      <c r="B300" s="249"/>
      <c r="C300" s="250"/>
      <c r="D300" s="251" t="s">
        <v>152</v>
      </c>
      <c r="E300" s="252" t="s">
        <v>1</v>
      </c>
      <c r="F300" s="253" t="s">
        <v>387</v>
      </c>
      <c r="G300" s="250"/>
      <c r="H300" s="252" t="s">
        <v>1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9" t="s">
        <v>152</v>
      </c>
      <c r="AU300" s="259" t="s">
        <v>150</v>
      </c>
      <c r="AV300" s="13" t="s">
        <v>84</v>
      </c>
      <c r="AW300" s="13" t="s">
        <v>32</v>
      </c>
      <c r="AX300" s="13" t="s">
        <v>76</v>
      </c>
      <c r="AY300" s="259" t="s">
        <v>142</v>
      </c>
    </row>
    <row r="301" s="15" customFormat="1">
      <c r="A301" s="15"/>
      <c r="B301" s="271"/>
      <c r="C301" s="272"/>
      <c r="D301" s="251" t="s">
        <v>152</v>
      </c>
      <c r="E301" s="273" t="s">
        <v>1</v>
      </c>
      <c r="F301" s="274" t="s">
        <v>155</v>
      </c>
      <c r="G301" s="272"/>
      <c r="H301" s="275">
        <v>25</v>
      </c>
      <c r="I301" s="276"/>
      <c r="J301" s="272"/>
      <c r="K301" s="272"/>
      <c r="L301" s="277"/>
      <c r="M301" s="278"/>
      <c r="N301" s="279"/>
      <c r="O301" s="279"/>
      <c r="P301" s="279"/>
      <c r="Q301" s="279"/>
      <c r="R301" s="279"/>
      <c r="S301" s="279"/>
      <c r="T301" s="28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1" t="s">
        <v>152</v>
      </c>
      <c r="AU301" s="281" t="s">
        <v>150</v>
      </c>
      <c r="AV301" s="15" t="s">
        <v>149</v>
      </c>
      <c r="AW301" s="15" t="s">
        <v>32</v>
      </c>
      <c r="AX301" s="15" t="s">
        <v>84</v>
      </c>
      <c r="AY301" s="281" t="s">
        <v>142</v>
      </c>
    </row>
    <row r="302" s="2" customFormat="1" ht="21.75" customHeight="1">
      <c r="A302" s="39"/>
      <c r="B302" s="40"/>
      <c r="C302" s="236" t="s">
        <v>388</v>
      </c>
      <c r="D302" s="236" t="s">
        <v>144</v>
      </c>
      <c r="E302" s="237" t="s">
        <v>389</v>
      </c>
      <c r="F302" s="238" t="s">
        <v>390</v>
      </c>
      <c r="G302" s="239" t="s">
        <v>172</v>
      </c>
      <c r="H302" s="240">
        <v>25</v>
      </c>
      <c r="I302" s="241"/>
      <c r="J302" s="242">
        <f>ROUND(I302*H302,2)</f>
        <v>0</v>
      </c>
      <c r="K302" s="238" t="s">
        <v>148</v>
      </c>
      <c r="L302" s="45"/>
      <c r="M302" s="243" t="s">
        <v>1</v>
      </c>
      <c r="N302" s="244" t="s">
        <v>42</v>
      </c>
      <c r="O302" s="92"/>
      <c r="P302" s="245">
        <f>O302*H302</f>
        <v>0</v>
      </c>
      <c r="Q302" s="245">
        <v>0.020930000000000001</v>
      </c>
      <c r="R302" s="245">
        <f>Q302*H302</f>
        <v>0.52324999999999999</v>
      </c>
      <c r="S302" s="245">
        <v>0.02</v>
      </c>
      <c r="T302" s="246">
        <f>S302*H302</f>
        <v>0.5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7" t="s">
        <v>149</v>
      </c>
      <c r="AT302" s="247" t="s">
        <v>144</v>
      </c>
      <c r="AU302" s="247" t="s">
        <v>150</v>
      </c>
      <c r="AY302" s="18" t="s">
        <v>142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18" t="s">
        <v>150</v>
      </c>
      <c r="BK302" s="248">
        <f>ROUND(I302*H302,2)</f>
        <v>0</v>
      </c>
      <c r="BL302" s="18" t="s">
        <v>149</v>
      </c>
      <c r="BM302" s="247" t="s">
        <v>391</v>
      </c>
    </row>
    <row r="303" s="14" customFormat="1">
      <c r="A303" s="14"/>
      <c r="B303" s="260"/>
      <c r="C303" s="261"/>
      <c r="D303" s="251" t="s">
        <v>152</v>
      </c>
      <c r="E303" s="262" t="s">
        <v>1</v>
      </c>
      <c r="F303" s="263" t="s">
        <v>386</v>
      </c>
      <c r="G303" s="261"/>
      <c r="H303" s="264">
        <v>25</v>
      </c>
      <c r="I303" s="265"/>
      <c r="J303" s="261"/>
      <c r="K303" s="261"/>
      <c r="L303" s="266"/>
      <c r="M303" s="267"/>
      <c r="N303" s="268"/>
      <c r="O303" s="268"/>
      <c r="P303" s="268"/>
      <c r="Q303" s="268"/>
      <c r="R303" s="268"/>
      <c r="S303" s="268"/>
      <c r="T303" s="26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0" t="s">
        <v>152</v>
      </c>
      <c r="AU303" s="270" t="s">
        <v>150</v>
      </c>
      <c r="AV303" s="14" t="s">
        <v>150</v>
      </c>
      <c r="AW303" s="14" t="s">
        <v>32</v>
      </c>
      <c r="AX303" s="14" t="s">
        <v>76</v>
      </c>
      <c r="AY303" s="270" t="s">
        <v>142</v>
      </c>
    </row>
    <row r="304" s="13" customFormat="1">
      <c r="A304" s="13"/>
      <c r="B304" s="249"/>
      <c r="C304" s="250"/>
      <c r="D304" s="251" t="s">
        <v>152</v>
      </c>
      <c r="E304" s="252" t="s">
        <v>1</v>
      </c>
      <c r="F304" s="253" t="s">
        <v>387</v>
      </c>
      <c r="G304" s="250"/>
      <c r="H304" s="252" t="s">
        <v>1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9" t="s">
        <v>152</v>
      </c>
      <c r="AU304" s="259" t="s">
        <v>150</v>
      </c>
      <c r="AV304" s="13" t="s">
        <v>84</v>
      </c>
      <c r="AW304" s="13" t="s">
        <v>32</v>
      </c>
      <c r="AX304" s="13" t="s">
        <v>76</v>
      </c>
      <c r="AY304" s="259" t="s">
        <v>142</v>
      </c>
    </row>
    <row r="305" s="15" customFormat="1">
      <c r="A305" s="15"/>
      <c r="B305" s="271"/>
      <c r="C305" s="272"/>
      <c r="D305" s="251" t="s">
        <v>152</v>
      </c>
      <c r="E305" s="273" t="s">
        <v>1</v>
      </c>
      <c r="F305" s="274" t="s">
        <v>155</v>
      </c>
      <c r="G305" s="272"/>
      <c r="H305" s="275">
        <v>25</v>
      </c>
      <c r="I305" s="276"/>
      <c r="J305" s="272"/>
      <c r="K305" s="272"/>
      <c r="L305" s="277"/>
      <c r="M305" s="278"/>
      <c r="N305" s="279"/>
      <c r="O305" s="279"/>
      <c r="P305" s="279"/>
      <c r="Q305" s="279"/>
      <c r="R305" s="279"/>
      <c r="S305" s="279"/>
      <c r="T305" s="28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1" t="s">
        <v>152</v>
      </c>
      <c r="AU305" s="281" t="s">
        <v>150</v>
      </c>
      <c r="AV305" s="15" t="s">
        <v>149</v>
      </c>
      <c r="AW305" s="15" t="s">
        <v>32</v>
      </c>
      <c r="AX305" s="15" t="s">
        <v>84</v>
      </c>
      <c r="AY305" s="281" t="s">
        <v>142</v>
      </c>
    </row>
    <row r="306" s="2" customFormat="1" ht="21.75" customHeight="1">
      <c r="A306" s="39"/>
      <c r="B306" s="40"/>
      <c r="C306" s="236" t="s">
        <v>392</v>
      </c>
      <c r="D306" s="236" t="s">
        <v>144</v>
      </c>
      <c r="E306" s="237" t="s">
        <v>393</v>
      </c>
      <c r="F306" s="238" t="s">
        <v>394</v>
      </c>
      <c r="G306" s="239" t="s">
        <v>172</v>
      </c>
      <c r="H306" s="240">
        <v>65</v>
      </c>
      <c r="I306" s="241"/>
      <c r="J306" s="242">
        <f>ROUND(I306*H306,2)</f>
        <v>0</v>
      </c>
      <c r="K306" s="238" t="s">
        <v>148</v>
      </c>
      <c r="L306" s="45"/>
      <c r="M306" s="243" t="s">
        <v>1</v>
      </c>
      <c r="N306" s="244" t="s">
        <v>42</v>
      </c>
      <c r="O306" s="92"/>
      <c r="P306" s="245">
        <f>O306*H306</f>
        <v>0</v>
      </c>
      <c r="Q306" s="245">
        <v>0.00022000000000000001</v>
      </c>
      <c r="R306" s="245">
        <f>Q306*H306</f>
        <v>0.0143</v>
      </c>
      <c r="S306" s="245">
        <v>0.002</v>
      </c>
      <c r="T306" s="246">
        <f>S306*H306</f>
        <v>0.13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7" t="s">
        <v>149</v>
      </c>
      <c r="AT306" s="247" t="s">
        <v>144</v>
      </c>
      <c r="AU306" s="247" t="s">
        <v>150</v>
      </c>
      <c r="AY306" s="18" t="s">
        <v>142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8" t="s">
        <v>150</v>
      </c>
      <c r="BK306" s="248">
        <f>ROUND(I306*H306,2)</f>
        <v>0</v>
      </c>
      <c r="BL306" s="18" t="s">
        <v>149</v>
      </c>
      <c r="BM306" s="247" t="s">
        <v>395</v>
      </c>
    </row>
    <row r="307" s="14" customFormat="1">
      <c r="A307" s="14"/>
      <c r="B307" s="260"/>
      <c r="C307" s="261"/>
      <c r="D307" s="251" t="s">
        <v>152</v>
      </c>
      <c r="E307" s="262" t="s">
        <v>1</v>
      </c>
      <c r="F307" s="263" t="s">
        <v>396</v>
      </c>
      <c r="G307" s="261"/>
      <c r="H307" s="264">
        <v>65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0" t="s">
        <v>152</v>
      </c>
      <c r="AU307" s="270" t="s">
        <v>150</v>
      </c>
      <c r="AV307" s="14" t="s">
        <v>150</v>
      </c>
      <c r="AW307" s="14" t="s">
        <v>32</v>
      </c>
      <c r="AX307" s="14" t="s">
        <v>84</v>
      </c>
      <c r="AY307" s="270" t="s">
        <v>142</v>
      </c>
    </row>
    <row r="308" s="2" customFormat="1" ht="44.25" customHeight="1">
      <c r="A308" s="39"/>
      <c r="B308" s="40"/>
      <c r="C308" s="236" t="s">
        <v>397</v>
      </c>
      <c r="D308" s="236" t="s">
        <v>144</v>
      </c>
      <c r="E308" s="237" t="s">
        <v>398</v>
      </c>
      <c r="F308" s="238" t="s">
        <v>399</v>
      </c>
      <c r="G308" s="239" t="s">
        <v>400</v>
      </c>
      <c r="H308" s="240">
        <v>1</v>
      </c>
      <c r="I308" s="241"/>
      <c r="J308" s="242">
        <f>ROUND(I308*H308,2)</f>
        <v>0</v>
      </c>
      <c r="K308" s="238" t="s">
        <v>1</v>
      </c>
      <c r="L308" s="45"/>
      <c r="M308" s="243" t="s">
        <v>1</v>
      </c>
      <c r="N308" s="244" t="s">
        <v>42</v>
      </c>
      <c r="O308" s="92"/>
      <c r="P308" s="245">
        <f>O308*H308</f>
        <v>0</v>
      </c>
      <c r="Q308" s="245">
        <v>0.00022000000000000001</v>
      </c>
      <c r="R308" s="245">
        <f>Q308*H308</f>
        <v>0.00022000000000000001</v>
      </c>
      <c r="S308" s="245">
        <v>0.002</v>
      </c>
      <c r="T308" s="246">
        <f>S308*H308</f>
        <v>0.002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7" t="s">
        <v>149</v>
      </c>
      <c r="AT308" s="247" t="s">
        <v>144</v>
      </c>
      <c r="AU308" s="247" t="s">
        <v>150</v>
      </c>
      <c r="AY308" s="18" t="s">
        <v>142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8" t="s">
        <v>150</v>
      </c>
      <c r="BK308" s="248">
        <f>ROUND(I308*H308,2)</f>
        <v>0</v>
      </c>
      <c r="BL308" s="18" t="s">
        <v>149</v>
      </c>
      <c r="BM308" s="247" t="s">
        <v>401</v>
      </c>
    </row>
    <row r="309" s="14" customFormat="1">
      <c r="A309" s="14"/>
      <c r="B309" s="260"/>
      <c r="C309" s="261"/>
      <c r="D309" s="251" t="s">
        <v>152</v>
      </c>
      <c r="E309" s="262" t="s">
        <v>1</v>
      </c>
      <c r="F309" s="263" t="s">
        <v>84</v>
      </c>
      <c r="G309" s="261"/>
      <c r="H309" s="264">
        <v>1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0" t="s">
        <v>152</v>
      </c>
      <c r="AU309" s="270" t="s">
        <v>150</v>
      </c>
      <c r="AV309" s="14" t="s">
        <v>150</v>
      </c>
      <c r="AW309" s="14" t="s">
        <v>32</v>
      </c>
      <c r="AX309" s="14" t="s">
        <v>84</v>
      </c>
      <c r="AY309" s="270" t="s">
        <v>142</v>
      </c>
    </row>
    <row r="310" s="2" customFormat="1" ht="21.75" customHeight="1">
      <c r="A310" s="39"/>
      <c r="B310" s="40"/>
      <c r="C310" s="236" t="s">
        <v>402</v>
      </c>
      <c r="D310" s="236" t="s">
        <v>144</v>
      </c>
      <c r="E310" s="237" t="s">
        <v>403</v>
      </c>
      <c r="F310" s="238" t="s">
        <v>404</v>
      </c>
      <c r="G310" s="239" t="s">
        <v>172</v>
      </c>
      <c r="H310" s="240">
        <v>11.1</v>
      </c>
      <c r="I310" s="241"/>
      <c r="J310" s="242">
        <f>ROUND(I310*H310,2)</f>
        <v>0</v>
      </c>
      <c r="K310" s="238" t="s">
        <v>148</v>
      </c>
      <c r="L310" s="45"/>
      <c r="M310" s="243" t="s">
        <v>1</v>
      </c>
      <c r="N310" s="244" t="s">
        <v>42</v>
      </c>
      <c r="O310" s="92"/>
      <c r="P310" s="245">
        <f>O310*H310</f>
        <v>0</v>
      </c>
      <c r="Q310" s="245">
        <v>0.0095999999999999992</v>
      </c>
      <c r="R310" s="245">
        <f>Q310*H310</f>
        <v>0.10655999999999999</v>
      </c>
      <c r="S310" s="245">
        <v>0</v>
      </c>
      <c r="T310" s="246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7" t="s">
        <v>149</v>
      </c>
      <c r="AT310" s="247" t="s">
        <v>144</v>
      </c>
      <c r="AU310" s="247" t="s">
        <v>150</v>
      </c>
      <c r="AY310" s="18" t="s">
        <v>142</v>
      </c>
      <c r="BE310" s="248">
        <f>IF(N310="základní",J310,0)</f>
        <v>0</v>
      </c>
      <c r="BF310" s="248">
        <f>IF(N310="snížená",J310,0)</f>
        <v>0</v>
      </c>
      <c r="BG310" s="248">
        <f>IF(N310="zákl. přenesená",J310,0)</f>
        <v>0</v>
      </c>
      <c r="BH310" s="248">
        <f>IF(N310="sníž. přenesená",J310,0)</f>
        <v>0</v>
      </c>
      <c r="BI310" s="248">
        <f>IF(N310="nulová",J310,0)</f>
        <v>0</v>
      </c>
      <c r="BJ310" s="18" t="s">
        <v>150</v>
      </c>
      <c r="BK310" s="248">
        <f>ROUND(I310*H310,2)</f>
        <v>0</v>
      </c>
      <c r="BL310" s="18" t="s">
        <v>149</v>
      </c>
      <c r="BM310" s="247" t="s">
        <v>405</v>
      </c>
    </row>
    <row r="311" s="2" customFormat="1" ht="21.75" customHeight="1">
      <c r="A311" s="39"/>
      <c r="B311" s="40"/>
      <c r="C311" s="296" t="s">
        <v>406</v>
      </c>
      <c r="D311" s="296" t="s">
        <v>321</v>
      </c>
      <c r="E311" s="297" t="s">
        <v>407</v>
      </c>
      <c r="F311" s="298" t="s">
        <v>408</v>
      </c>
      <c r="G311" s="299" t="s">
        <v>172</v>
      </c>
      <c r="H311" s="300">
        <v>12.210000000000001</v>
      </c>
      <c r="I311" s="301"/>
      <c r="J311" s="302">
        <f>ROUND(I311*H311,2)</f>
        <v>0</v>
      </c>
      <c r="K311" s="298" t="s">
        <v>148</v>
      </c>
      <c r="L311" s="303"/>
      <c r="M311" s="304" t="s">
        <v>1</v>
      </c>
      <c r="N311" s="305" t="s">
        <v>42</v>
      </c>
      <c r="O311" s="92"/>
      <c r="P311" s="245">
        <f>O311*H311</f>
        <v>0</v>
      </c>
      <c r="Q311" s="245">
        <v>0.0135</v>
      </c>
      <c r="R311" s="245">
        <f>Q311*H311</f>
        <v>0.16483500000000001</v>
      </c>
      <c r="S311" s="245">
        <v>0</v>
      </c>
      <c r="T311" s="24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7" t="s">
        <v>183</v>
      </c>
      <c r="AT311" s="247" t="s">
        <v>321</v>
      </c>
      <c r="AU311" s="247" t="s">
        <v>150</v>
      </c>
      <c r="AY311" s="18" t="s">
        <v>142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8" t="s">
        <v>150</v>
      </c>
      <c r="BK311" s="248">
        <f>ROUND(I311*H311,2)</f>
        <v>0</v>
      </c>
      <c r="BL311" s="18" t="s">
        <v>149</v>
      </c>
      <c r="BM311" s="247" t="s">
        <v>409</v>
      </c>
    </row>
    <row r="312" s="14" customFormat="1">
      <c r="A312" s="14"/>
      <c r="B312" s="260"/>
      <c r="C312" s="261"/>
      <c r="D312" s="251" t="s">
        <v>152</v>
      </c>
      <c r="E312" s="262" t="s">
        <v>1</v>
      </c>
      <c r="F312" s="263" t="s">
        <v>410</v>
      </c>
      <c r="G312" s="261"/>
      <c r="H312" s="264">
        <v>12.210000000000001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0" t="s">
        <v>152</v>
      </c>
      <c r="AU312" s="270" t="s">
        <v>150</v>
      </c>
      <c r="AV312" s="14" t="s">
        <v>150</v>
      </c>
      <c r="AW312" s="14" t="s">
        <v>32</v>
      </c>
      <c r="AX312" s="14" t="s">
        <v>84</v>
      </c>
      <c r="AY312" s="270" t="s">
        <v>142</v>
      </c>
    </row>
    <row r="313" s="2" customFormat="1" ht="21.75" customHeight="1">
      <c r="A313" s="39"/>
      <c r="B313" s="40"/>
      <c r="C313" s="236" t="s">
        <v>411</v>
      </c>
      <c r="D313" s="236" t="s">
        <v>144</v>
      </c>
      <c r="E313" s="237" t="s">
        <v>412</v>
      </c>
      <c r="F313" s="238" t="s">
        <v>413</v>
      </c>
      <c r="G313" s="239" t="s">
        <v>172</v>
      </c>
      <c r="H313" s="240">
        <v>11.1</v>
      </c>
      <c r="I313" s="241"/>
      <c r="J313" s="242">
        <f>ROUND(I313*H313,2)</f>
        <v>0</v>
      </c>
      <c r="K313" s="238" t="s">
        <v>148</v>
      </c>
      <c r="L313" s="45"/>
      <c r="M313" s="243" t="s">
        <v>1</v>
      </c>
      <c r="N313" s="244" t="s">
        <v>42</v>
      </c>
      <c r="O313" s="92"/>
      <c r="P313" s="245">
        <f>O313*H313</f>
        <v>0</v>
      </c>
      <c r="Q313" s="245">
        <v>0.0022799999999999999</v>
      </c>
      <c r="R313" s="245">
        <f>Q313*H313</f>
        <v>0.025307999999999997</v>
      </c>
      <c r="S313" s="245">
        <v>0</v>
      </c>
      <c r="T313" s="24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7" t="s">
        <v>149</v>
      </c>
      <c r="AT313" s="247" t="s">
        <v>144</v>
      </c>
      <c r="AU313" s="247" t="s">
        <v>150</v>
      </c>
      <c r="AY313" s="18" t="s">
        <v>142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8" t="s">
        <v>150</v>
      </c>
      <c r="BK313" s="248">
        <f>ROUND(I313*H313,2)</f>
        <v>0</v>
      </c>
      <c r="BL313" s="18" t="s">
        <v>149</v>
      </c>
      <c r="BM313" s="247" t="s">
        <v>414</v>
      </c>
    </row>
    <row r="314" s="14" customFormat="1">
      <c r="A314" s="14"/>
      <c r="B314" s="260"/>
      <c r="C314" s="261"/>
      <c r="D314" s="251" t="s">
        <v>152</v>
      </c>
      <c r="E314" s="262" t="s">
        <v>1</v>
      </c>
      <c r="F314" s="263" t="s">
        <v>381</v>
      </c>
      <c r="G314" s="261"/>
      <c r="H314" s="264">
        <v>11.1</v>
      </c>
      <c r="I314" s="265"/>
      <c r="J314" s="261"/>
      <c r="K314" s="261"/>
      <c r="L314" s="266"/>
      <c r="M314" s="267"/>
      <c r="N314" s="268"/>
      <c r="O314" s="268"/>
      <c r="P314" s="268"/>
      <c r="Q314" s="268"/>
      <c r="R314" s="268"/>
      <c r="S314" s="268"/>
      <c r="T314" s="26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0" t="s">
        <v>152</v>
      </c>
      <c r="AU314" s="270" t="s">
        <v>150</v>
      </c>
      <c r="AV314" s="14" t="s">
        <v>150</v>
      </c>
      <c r="AW314" s="14" t="s">
        <v>32</v>
      </c>
      <c r="AX314" s="14" t="s">
        <v>76</v>
      </c>
      <c r="AY314" s="270" t="s">
        <v>142</v>
      </c>
    </row>
    <row r="315" s="15" customFormat="1">
      <c r="A315" s="15"/>
      <c r="B315" s="271"/>
      <c r="C315" s="272"/>
      <c r="D315" s="251" t="s">
        <v>152</v>
      </c>
      <c r="E315" s="273" t="s">
        <v>1</v>
      </c>
      <c r="F315" s="274" t="s">
        <v>155</v>
      </c>
      <c r="G315" s="272"/>
      <c r="H315" s="275">
        <v>11.1</v>
      </c>
      <c r="I315" s="276"/>
      <c r="J315" s="272"/>
      <c r="K315" s="272"/>
      <c r="L315" s="277"/>
      <c r="M315" s="278"/>
      <c r="N315" s="279"/>
      <c r="O315" s="279"/>
      <c r="P315" s="279"/>
      <c r="Q315" s="279"/>
      <c r="R315" s="279"/>
      <c r="S315" s="279"/>
      <c r="T315" s="28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81" t="s">
        <v>152</v>
      </c>
      <c r="AU315" s="281" t="s">
        <v>150</v>
      </c>
      <c r="AV315" s="15" t="s">
        <v>149</v>
      </c>
      <c r="AW315" s="15" t="s">
        <v>32</v>
      </c>
      <c r="AX315" s="15" t="s">
        <v>84</v>
      </c>
      <c r="AY315" s="281" t="s">
        <v>142</v>
      </c>
    </row>
    <row r="316" s="2" customFormat="1" ht="21.75" customHeight="1">
      <c r="A316" s="39"/>
      <c r="B316" s="40"/>
      <c r="C316" s="236" t="s">
        <v>415</v>
      </c>
      <c r="D316" s="236" t="s">
        <v>144</v>
      </c>
      <c r="E316" s="237" t="s">
        <v>416</v>
      </c>
      <c r="F316" s="238" t="s">
        <v>417</v>
      </c>
      <c r="G316" s="239" t="s">
        <v>172</v>
      </c>
      <c r="H316" s="240">
        <v>54.020000000000003</v>
      </c>
      <c r="I316" s="241"/>
      <c r="J316" s="242">
        <f>ROUND(I316*H316,2)</f>
        <v>0</v>
      </c>
      <c r="K316" s="238" t="s">
        <v>148</v>
      </c>
      <c r="L316" s="45"/>
      <c r="M316" s="243" t="s">
        <v>1</v>
      </c>
      <c r="N316" s="244" t="s">
        <v>42</v>
      </c>
      <c r="O316" s="92"/>
      <c r="P316" s="245">
        <f>O316*H316</f>
        <v>0</v>
      </c>
      <c r="Q316" s="245">
        <v>0.028400000000000002</v>
      </c>
      <c r="R316" s="245">
        <f>Q316*H316</f>
        <v>1.5341680000000002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149</v>
      </c>
      <c r="AT316" s="247" t="s">
        <v>144</v>
      </c>
      <c r="AU316" s="247" t="s">
        <v>150</v>
      </c>
      <c r="AY316" s="18" t="s">
        <v>142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150</v>
      </c>
      <c r="BK316" s="248">
        <f>ROUND(I316*H316,2)</f>
        <v>0</v>
      </c>
      <c r="BL316" s="18" t="s">
        <v>149</v>
      </c>
      <c r="BM316" s="247" t="s">
        <v>418</v>
      </c>
    </row>
    <row r="317" s="13" customFormat="1">
      <c r="A317" s="13"/>
      <c r="B317" s="249"/>
      <c r="C317" s="250"/>
      <c r="D317" s="251" t="s">
        <v>152</v>
      </c>
      <c r="E317" s="252" t="s">
        <v>1</v>
      </c>
      <c r="F317" s="253" t="s">
        <v>419</v>
      </c>
      <c r="G317" s="250"/>
      <c r="H317" s="252" t="s">
        <v>1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9" t="s">
        <v>152</v>
      </c>
      <c r="AU317" s="259" t="s">
        <v>150</v>
      </c>
      <c r="AV317" s="13" t="s">
        <v>84</v>
      </c>
      <c r="AW317" s="13" t="s">
        <v>32</v>
      </c>
      <c r="AX317" s="13" t="s">
        <v>76</v>
      </c>
      <c r="AY317" s="259" t="s">
        <v>142</v>
      </c>
    </row>
    <row r="318" s="14" customFormat="1">
      <c r="A318" s="14"/>
      <c r="B318" s="260"/>
      <c r="C318" s="261"/>
      <c r="D318" s="251" t="s">
        <v>152</v>
      </c>
      <c r="E318" s="262" t="s">
        <v>1</v>
      </c>
      <c r="F318" s="263" t="s">
        <v>420</v>
      </c>
      <c r="G318" s="261"/>
      <c r="H318" s="264">
        <v>54.020000000000003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0" t="s">
        <v>152</v>
      </c>
      <c r="AU318" s="270" t="s">
        <v>150</v>
      </c>
      <c r="AV318" s="14" t="s">
        <v>150</v>
      </c>
      <c r="AW318" s="14" t="s">
        <v>32</v>
      </c>
      <c r="AX318" s="14" t="s">
        <v>76</v>
      </c>
      <c r="AY318" s="270" t="s">
        <v>142</v>
      </c>
    </row>
    <row r="319" s="15" customFormat="1">
      <c r="A319" s="15"/>
      <c r="B319" s="271"/>
      <c r="C319" s="272"/>
      <c r="D319" s="251" t="s">
        <v>152</v>
      </c>
      <c r="E319" s="273" t="s">
        <v>1</v>
      </c>
      <c r="F319" s="274" t="s">
        <v>155</v>
      </c>
      <c r="G319" s="272"/>
      <c r="H319" s="275">
        <v>54.020000000000003</v>
      </c>
      <c r="I319" s="276"/>
      <c r="J319" s="272"/>
      <c r="K319" s="272"/>
      <c r="L319" s="277"/>
      <c r="M319" s="278"/>
      <c r="N319" s="279"/>
      <c r="O319" s="279"/>
      <c r="P319" s="279"/>
      <c r="Q319" s="279"/>
      <c r="R319" s="279"/>
      <c r="S319" s="279"/>
      <c r="T319" s="280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1" t="s">
        <v>152</v>
      </c>
      <c r="AU319" s="281" t="s">
        <v>150</v>
      </c>
      <c r="AV319" s="15" t="s">
        <v>149</v>
      </c>
      <c r="AW319" s="15" t="s">
        <v>32</v>
      </c>
      <c r="AX319" s="15" t="s">
        <v>84</v>
      </c>
      <c r="AY319" s="281" t="s">
        <v>142</v>
      </c>
    </row>
    <row r="320" s="2" customFormat="1" ht="21.75" customHeight="1">
      <c r="A320" s="39"/>
      <c r="B320" s="40"/>
      <c r="C320" s="236" t="s">
        <v>421</v>
      </c>
      <c r="D320" s="236" t="s">
        <v>144</v>
      </c>
      <c r="E320" s="237" t="s">
        <v>422</v>
      </c>
      <c r="F320" s="238" t="s">
        <v>423</v>
      </c>
      <c r="G320" s="239" t="s">
        <v>172</v>
      </c>
      <c r="H320" s="240">
        <v>34.601999999999997</v>
      </c>
      <c r="I320" s="241"/>
      <c r="J320" s="242">
        <f>ROUND(I320*H320,2)</f>
        <v>0</v>
      </c>
      <c r="K320" s="238" t="s">
        <v>148</v>
      </c>
      <c r="L320" s="45"/>
      <c r="M320" s="243" t="s">
        <v>1</v>
      </c>
      <c r="N320" s="244" t="s">
        <v>42</v>
      </c>
      <c r="O320" s="92"/>
      <c r="P320" s="245">
        <f>O320*H320</f>
        <v>0</v>
      </c>
      <c r="Q320" s="245">
        <v>0.0073499999999999998</v>
      </c>
      <c r="R320" s="245">
        <f>Q320*H320</f>
        <v>0.25432469999999996</v>
      </c>
      <c r="S320" s="245">
        <v>0</v>
      </c>
      <c r="T320" s="24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7" t="s">
        <v>149</v>
      </c>
      <c r="AT320" s="247" t="s">
        <v>144</v>
      </c>
      <c r="AU320" s="247" t="s">
        <v>150</v>
      </c>
      <c r="AY320" s="18" t="s">
        <v>142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18" t="s">
        <v>150</v>
      </c>
      <c r="BK320" s="248">
        <f>ROUND(I320*H320,2)</f>
        <v>0</v>
      </c>
      <c r="BL320" s="18" t="s">
        <v>149</v>
      </c>
      <c r="BM320" s="247" t="s">
        <v>424</v>
      </c>
    </row>
    <row r="321" s="13" customFormat="1">
      <c r="A321" s="13"/>
      <c r="B321" s="249"/>
      <c r="C321" s="250"/>
      <c r="D321" s="251" t="s">
        <v>152</v>
      </c>
      <c r="E321" s="252" t="s">
        <v>1</v>
      </c>
      <c r="F321" s="253" t="s">
        <v>425</v>
      </c>
      <c r="G321" s="250"/>
      <c r="H321" s="252" t="s">
        <v>1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9" t="s">
        <v>152</v>
      </c>
      <c r="AU321" s="259" t="s">
        <v>150</v>
      </c>
      <c r="AV321" s="13" t="s">
        <v>84</v>
      </c>
      <c r="AW321" s="13" t="s">
        <v>32</v>
      </c>
      <c r="AX321" s="13" t="s">
        <v>76</v>
      </c>
      <c r="AY321" s="259" t="s">
        <v>142</v>
      </c>
    </row>
    <row r="322" s="13" customFormat="1">
      <c r="A322" s="13"/>
      <c r="B322" s="249"/>
      <c r="C322" s="250"/>
      <c r="D322" s="251" t="s">
        <v>152</v>
      </c>
      <c r="E322" s="252" t="s">
        <v>1</v>
      </c>
      <c r="F322" s="253" t="s">
        <v>426</v>
      </c>
      <c r="G322" s="250"/>
      <c r="H322" s="252" t="s">
        <v>1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9" t="s">
        <v>152</v>
      </c>
      <c r="AU322" s="259" t="s">
        <v>150</v>
      </c>
      <c r="AV322" s="13" t="s">
        <v>84</v>
      </c>
      <c r="AW322" s="13" t="s">
        <v>32</v>
      </c>
      <c r="AX322" s="13" t="s">
        <v>76</v>
      </c>
      <c r="AY322" s="259" t="s">
        <v>142</v>
      </c>
    </row>
    <row r="323" s="14" customFormat="1">
      <c r="A323" s="14"/>
      <c r="B323" s="260"/>
      <c r="C323" s="261"/>
      <c r="D323" s="251" t="s">
        <v>152</v>
      </c>
      <c r="E323" s="262" t="s">
        <v>1</v>
      </c>
      <c r="F323" s="263" t="s">
        <v>257</v>
      </c>
      <c r="G323" s="261"/>
      <c r="H323" s="264">
        <v>17.751999999999999</v>
      </c>
      <c r="I323" s="265"/>
      <c r="J323" s="261"/>
      <c r="K323" s="261"/>
      <c r="L323" s="266"/>
      <c r="M323" s="267"/>
      <c r="N323" s="268"/>
      <c r="O323" s="268"/>
      <c r="P323" s="268"/>
      <c r="Q323" s="268"/>
      <c r="R323" s="268"/>
      <c r="S323" s="268"/>
      <c r="T323" s="26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0" t="s">
        <v>152</v>
      </c>
      <c r="AU323" s="270" t="s">
        <v>150</v>
      </c>
      <c r="AV323" s="14" t="s">
        <v>150</v>
      </c>
      <c r="AW323" s="14" t="s">
        <v>32</v>
      </c>
      <c r="AX323" s="14" t="s">
        <v>76</v>
      </c>
      <c r="AY323" s="270" t="s">
        <v>142</v>
      </c>
    </row>
    <row r="324" s="14" customFormat="1">
      <c r="A324" s="14"/>
      <c r="B324" s="260"/>
      <c r="C324" s="261"/>
      <c r="D324" s="251" t="s">
        <v>152</v>
      </c>
      <c r="E324" s="262" t="s">
        <v>1</v>
      </c>
      <c r="F324" s="263" t="s">
        <v>258</v>
      </c>
      <c r="G324" s="261"/>
      <c r="H324" s="264">
        <v>-2.5800000000000001</v>
      </c>
      <c r="I324" s="265"/>
      <c r="J324" s="261"/>
      <c r="K324" s="261"/>
      <c r="L324" s="266"/>
      <c r="M324" s="267"/>
      <c r="N324" s="268"/>
      <c r="O324" s="268"/>
      <c r="P324" s="268"/>
      <c r="Q324" s="268"/>
      <c r="R324" s="268"/>
      <c r="S324" s="268"/>
      <c r="T324" s="26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0" t="s">
        <v>152</v>
      </c>
      <c r="AU324" s="270" t="s">
        <v>150</v>
      </c>
      <c r="AV324" s="14" t="s">
        <v>150</v>
      </c>
      <c r="AW324" s="14" t="s">
        <v>32</v>
      </c>
      <c r="AX324" s="14" t="s">
        <v>76</v>
      </c>
      <c r="AY324" s="270" t="s">
        <v>142</v>
      </c>
    </row>
    <row r="325" s="14" customFormat="1">
      <c r="A325" s="14"/>
      <c r="B325" s="260"/>
      <c r="C325" s="261"/>
      <c r="D325" s="251" t="s">
        <v>152</v>
      </c>
      <c r="E325" s="262" t="s">
        <v>1</v>
      </c>
      <c r="F325" s="263" t="s">
        <v>259</v>
      </c>
      <c r="G325" s="261"/>
      <c r="H325" s="264">
        <v>20.600000000000001</v>
      </c>
      <c r="I325" s="265"/>
      <c r="J325" s="261"/>
      <c r="K325" s="261"/>
      <c r="L325" s="266"/>
      <c r="M325" s="267"/>
      <c r="N325" s="268"/>
      <c r="O325" s="268"/>
      <c r="P325" s="268"/>
      <c r="Q325" s="268"/>
      <c r="R325" s="268"/>
      <c r="S325" s="268"/>
      <c r="T325" s="26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0" t="s">
        <v>152</v>
      </c>
      <c r="AU325" s="270" t="s">
        <v>150</v>
      </c>
      <c r="AV325" s="14" t="s">
        <v>150</v>
      </c>
      <c r="AW325" s="14" t="s">
        <v>32</v>
      </c>
      <c r="AX325" s="14" t="s">
        <v>76</v>
      </c>
      <c r="AY325" s="270" t="s">
        <v>142</v>
      </c>
    </row>
    <row r="326" s="14" customFormat="1">
      <c r="A326" s="14"/>
      <c r="B326" s="260"/>
      <c r="C326" s="261"/>
      <c r="D326" s="251" t="s">
        <v>152</v>
      </c>
      <c r="E326" s="262" t="s">
        <v>1</v>
      </c>
      <c r="F326" s="263" t="s">
        <v>260</v>
      </c>
      <c r="G326" s="261"/>
      <c r="H326" s="264">
        <v>-5.1600000000000001</v>
      </c>
      <c r="I326" s="265"/>
      <c r="J326" s="261"/>
      <c r="K326" s="261"/>
      <c r="L326" s="266"/>
      <c r="M326" s="267"/>
      <c r="N326" s="268"/>
      <c r="O326" s="268"/>
      <c r="P326" s="268"/>
      <c r="Q326" s="268"/>
      <c r="R326" s="268"/>
      <c r="S326" s="268"/>
      <c r="T326" s="26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0" t="s">
        <v>152</v>
      </c>
      <c r="AU326" s="270" t="s">
        <v>150</v>
      </c>
      <c r="AV326" s="14" t="s">
        <v>150</v>
      </c>
      <c r="AW326" s="14" t="s">
        <v>32</v>
      </c>
      <c r="AX326" s="14" t="s">
        <v>76</v>
      </c>
      <c r="AY326" s="270" t="s">
        <v>142</v>
      </c>
    </row>
    <row r="327" s="16" customFormat="1">
      <c r="A327" s="16"/>
      <c r="B327" s="285"/>
      <c r="C327" s="286"/>
      <c r="D327" s="251" t="s">
        <v>152</v>
      </c>
      <c r="E327" s="287" t="s">
        <v>1</v>
      </c>
      <c r="F327" s="288" t="s">
        <v>261</v>
      </c>
      <c r="G327" s="286"/>
      <c r="H327" s="289">
        <v>30.611999999999998</v>
      </c>
      <c r="I327" s="290"/>
      <c r="J327" s="286"/>
      <c r="K327" s="286"/>
      <c r="L327" s="291"/>
      <c r="M327" s="292"/>
      <c r="N327" s="293"/>
      <c r="O327" s="293"/>
      <c r="P327" s="293"/>
      <c r="Q327" s="293"/>
      <c r="R327" s="293"/>
      <c r="S327" s="293"/>
      <c r="T327" s="294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95" t="s">
        <v>152</v>
      </c>
      <c r="AU327" s="295" t="s">
        <v>150</v>
      </c>
      <c r="AV327" s="16" t="s">
        <v>160</v>
      </c>
      <c r="AW327" s="16" t="s">
        <v>32</v>
      </c>
      <c r="AX327" s="16" t="s">
        <v>76</v>
      </c>
      <c r="AY327" s="295" t="s">
        <v>142</v>
      </c>
    </row>
    <row r="328" s="13" customFormat="1">
      <c r="A328" s="13"/>
      <c r="B328" s="249"/>
      <c r="C328" s="250"/>
      <c r="D328" s="251" t="s">
        <v>152</v>
      </c>
      <c r="E328" s="252" t="s">
        <v>1</v>
      </c>
      <c r="F328" s="253" t="s">
        <v>427</v>
      </c>
      <c r="G328" s="250"/>
      <c r="H328" s="252" t="s">
        <v>1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9" t="s">
        <v>152</v>
      </c>
      <c r="AU328" s="259" t="s">
        <v>150</v>
      </c>
      <c r="AV328" s="13" t="s">
        <v>84</v>
      </c>
      <c r="AW328" s="13" t="s">
        <v>32</v>
      </c>
      <c r="AX328" s="13" t="s">
        <v>76</v>
      </c>
      <c r="AY328" s="259" t="s">
        <v>142</v>
      </c>
    </row>
    <row r="329" s="14" customFormat="1">
      <c r="A329" s="14"/>
      <c r="B329" s="260"/>
      <c r="C329" s="261"/>
      <c r="D329" s="251" t="s">
        <v>152</v>
      </c>
      <c r="E329" s="262" t="s">
        <v>1</v>
      </c>
      <c r="F329" s="263" t="s">
        <v>267</v>
      </c>
      <c r="G329" s="261"/>
      <c r="H329" s="264">
        <v>5.8799999999999999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0" t="s">
        <v>152</v>
      </c>
      <c r="AU329" s="270" t="s">
        <v>150</v>
      </c>
      <c r="AV329" s="14" t="s">
        <v>150</v>
      </c>
      <c r="AW329" s="14" t="s">
        <v>32</v>
      </c>
      <c r="AX329" s="14" t="s">
        <v>76</v>
      </c>
      <c r="AY329" s="270" t="s">
        <v>142</v>
      </c>
    </row>
    <row r="330" s="14" customFormat="1">
      <c r="A330" s="14"/>
      <c r="B330" s="260"/>
      <c r="C330" s="261"/>
      <c r="D330" s="251" t="s">
        <v>152</v>
      </c>
      <c r="E330" s="262" t="s">
        <v>1</v>
      </c>
      <c r="F330" s="263" t="s">
        <v>268</v>
      </c>
      <c r="G330" s="261"/>
      <c r="H330" s="264">
        <v>-1.8899999999999999</v>
      </c>
      <c r="I330" s="265"/>
      <c r="J330" s="261"/>
      <c r="K330" s="261"/>
      <c r="L330" s="266"/>
      <c r="M330" s="267"/>
      <c r="N330" s="268"/>
      <c r="O330" s="268"/>
      <c r="P330" s="268"/>
      <c r="Q330" s="268"/>
      <c r="R330" s="268"/>
      <c r="S330" s="268"/>
      <c r="T330" s="26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0" t="s">
        <v>152</v>
      </c>
      <c r="AU330" s="270" t="s">
        <v>150</v>
      </c>
      <c r="AV330" s="14" t="s">
        <v>150</v>
      </c>
      <c r="AW330" s="14" t="s">
        <v>32</v>
      </c>
      <c r="AX330" s="14" t="s">
        <v>76</v>
      </c>
      <c r="AY330" s="270" t="s">
        <v>142</v>
      </c>
    </row>
    <row r="331" s="16" customFormat="1">
      <c r="A331" s="16"/>
      <c r="B331" s="285"/>
      <c r="C331" s="286"/>
      <c r="D331" s="251" t="s">
        <v>152</v>
      </c>
      <c r="E331" s="287" t="s">
        <v>1</v>
      </c>
      <c r="F331" s="288" t="s">
        <v>261</v>
      </c>
      <c r="G331" s="286"/>
      <c r="H331" s="289">
        <v>3.9900000000000002</v>
      </c>
      <c r="I331" s="290"/>
      <c r="J331" s="286"/>
      <c r="K331" s="286"/>
      <c r="L331" s="291"/>
      <c r="M331" s="292"/>
      <c r="N331" s="293"/>
      <c r="O331" s="293"/>
      <c r="P331" s="293"/>
      <c r="Q331" s="293"/>
      <c r="R331" s="293"/>
      <c r="S331" s="293"/>
      <c r="T331" s="294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95" t="s">
        <v>152</v>
      </c>
      <c r="AU331" s="295" t="s">
        <v>150</v>
      </c>
      <c r="AV331" s="16" t="s">
        <v>160</v>
      </c>
      <c r="AW331" s="16" t="s">
        <v>32</v>
      </c>
      <c r="AX331" s="16" t="s">
        <v>76</v>
      </c>
      <c r="AY331" s="295" t="s">
        <v>142</v>
      </c>
    </row>
    <row r="332" s="15" customFormat="1">
      <c r="A332" s="15"/>
      <c r="B332" s="271"/>
      <c r="C332" s="272"/>
      <c r="D332" s="251" t="s">
        <v>152</v>
      </c>
      <c r="E332" s="273" t="s">
        <v>1</v>
      </c>
      <c r="F332" s="274" t="s">
        <v>155</v>
      </c>
      <c r="G332" s="272"/>
      <c r="H332" s="275">
        <v>34.601999999999997</v>
      </c>
      <c r="I332" s="276"/>
      <c r="J332" s="272"/>
      <c r="K332" s="272"/>
      <c r="L332" s="277"/>
      <c r="M332" s="278"/>
      <c r="N332" s="279"/>
      <c r="O332" s="279"/>
      <c r="P332" s="279"/>
      <c r="Q332" s="279"/>
      <c r="R332" s="279"/>
      <c r="S332" s="279"/>
      <c r="T332" s="28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1" t="s">
        <v>152</v>
      </c>
      <c r="AU332" s="281" t="s">
        <v>150</v>
      </c>
      <c r="AV332" s="15" t="s">
        <v>149</v>
      </c>
      <c r="AW332" s="15" t="s">
        <v>32</v>
      </c>
      <c r="AX332" s="15" t="s">
        <v>84</v>
      </c>
      <c r="AY332" s="281" t="s">
        <v>142</v>
      </c>
    </row>
    <row r="333" s="2" customFormat="1" ht="21.75" customHeight="1">
      <c r="A333" s="39"/>
      <c r="B333" s="40"/>
      <c r="C333" s="236" t="s">
        <v>428</v>
      </c>
      <c r="D333" s="236" t="s">
        <v>144</v>
      </c>
      <c r="E333" s="237" t="s">
        <v>429</v>
      </c>
      <c r="F333" s="238" t="s">
        <v>430</v>
      </c>
      <c r="G333" s="239" t="s">
        <v>172</v>
      </c>
      <c r="H333" s="240">
        <v>34.601999999999997</v>
      </c>
      <c r="I333" s="241"/>
      <c r="J333" s="242">
        <f>ROUND(I333*H333,2)</f>
        <v>0</v>
      </c>
      <c r="K333" s="238" t="s">
        <v>148</v>
      </c>
      <c r="L333" s="45"/>
      <c r="M333" s="243" t="s">
        <v>1</v>
      </c>
      <c r="N333" s="244" t="s">
        <v>42</v>
      </c>
      <c r="O333" s="92"/>
      <c r="P333" s="245">
        <f>O333*H333</f>
        <v>0</v>
      </c>
      <c r="Q333" s="245">
        <v>0.00025999999999999998</v>
      </c>
      <c r="R333" s="245">
        <f>Q333*H333</f>
        <v>0.0089965199999999992</v>
      </c>
      <c r="S333" s="245">
        <v>0</v>
      </c>
      <c r="T333" s="24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7" t="s">
        <v>149</v>
      </c>
      <c r="AT333" s="247" t="s">
        <v>144</v>
      </c>
      <c r="AU333" s="247" t="s">
        <v>150</v>
      </c>
      <c r="AY333" s="18" t="s">
        <v>142</v>
      </c>
      <c r="BE333" s="248">
        <f>IF(N333="základní",J333,0)</f>
        <v>0</v>
      </c>
      <c r="BF333" s="248">
        <f>IF(N333="snížená",J333,0)</f>
        <v>0</v>
      </c>
      <c r="BG333" s="248">
        <f>IF(N333="zákl. přenesená",J333,0)</f>
        <v>0</v>
      </c>
      <c r="BH333" s="248">
        <f>IF(N333="sníž. přenesená",J333,0)</f>
        <v>0</v>
      </c>
      <c r="BI333" s="248">
        <f>IF(N333="nulová",J333,0)</f>
        <v>0</v>
      </c>
      <c r="BJ333" s="18" t="s">
        <v>150</v>
      </c>
      <c r="BK333" s="248">
        <f>ROUND(I333*H333,2)</f>
        <v>0</v>
      </c>
      <c r="BL333" s="18" t="s">
        <v>149</v>
      </c>
      <c r="BM333" s="247" t="s">
        <v>431</v>
      </c>
    </row>
    <row r="334" s="2" customFormat="1" ht="21.75" customHeight="1">
      <c r="A334" s="39"/>
      <c r="B334" s="40"/>
      <c r="C334" s="236" t="s">
        <v>432</v>
      </c>
      <c r="D334" s="236" t="s">
        <v>144</v>
      </c>
      <c r="E334" s="237" t="s">
        <v>433</v>
      </c>
      <c r="F334" s="238" t="s">
        <v>434</v>
      </c>
      <c r="G334" s="239" t="s">
        <v>172</v>
      </c>
      <c r="H334" s="240">
        <v>34.601999999999997</v>
      </c>
      <c r="I334" s="241"/>
      <c r="J334" s="242">
        <f>ROUND(I334*H334,2)</f>
        <v>0</v>
      </c>
      <c r="K334" s="238" t="s">
        <v>148</v>
      </c>
      <c r="L334" s="45"/>
      <c r="M334" s="243" t="s">
        <v>1</v>
      </c>
      <c r="N334" s="244" t="s">
        <v>42</v>
      </c>
      <c r="O334" s="92"/>
      <c r="P334" s="245">
        <f>O334*H334</f>
        <v>0</v>
      </c>
      <c r="Q334" s="245">
        <v>0.020480000000000002</v>
      </c>
      <c r="R334" s="245">
        <f>Q334*H334</f>
        <v>0.70864895999999999</v>
      </c>
      <c r="S334" s="245">
        <v>0</v>
      </c>
      <c r="T334" s="246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7" t="s">
        <v>149</v>
      </c>
      <c r="AT334" s="247" t="s">
        <v>144</v>
      </c>
      <c r="AU334" s="247" t="s">
        <v>150</v>
      </c>
      <c r="AY334" s="18" t="s">
        <v>142</v>
      </c>
      <c r="BE334" s="248">
        <f>IF(N334="základní",J334,0)</f>
        <v>0</v>
      </c>
      <c r="BF334" s="248">
        <f>IF(N334="snížená",J334,0)</f>
        <v>0</v>
      </c>
      <c r="BG334" s="248">
        <f>IF(N334="zákl. přenesená",J334,0)</f>
        <v>0</v>
      </c>
      <c r="BH334" s="248">
        <f>IF(N334="sníž. přenesená",J334,0)</f>
        <v>0</v>
      </c>
      <c r="BI334" s="248">
        <f>IF(N334="nulová",J334,0)</f>
        <v>0</v>
      </c>
      <c r="BJ334" s="18" t="s">
        <v>150</v>
      </c>
      <c r="BK334" s="248">
        <f>ROUND(I334*H334,2)</f>
        <v>0</v>
      </c>
      <c r="BL334" s="18" t="s">
        <v>149</v>
      </c>
      <c r="BM334" s="247" t="s">
        <v>435</v>
      </c>
    </row>
    <row r="335" s="2" customFormat="1" ht="21.75" customHeight="1">
      <c r="A335" s="39"/>
      <c r="B335" s="40"/>
      <c r="C335" s="236" t="s">
        <v>436</v>
      </c>
      <c r="D335" s="236" t="s">
        <v>144</v>
      </c>
      <c r="E335" s="237" t="s">
        <v>437</v>
      </c>
      <c r="F335" s="238" t="s">
        <v>438</v>
      </c>
      <c r="G335" s="239" t="s">
        <v>172</v>
      </c>
      <c r="H335" s="240">
        <v>34.601999999999997</v>
      </c>
      <c r="I335" s="241"/>
      <c r="J335" s="242">
        <f>ROUND(I335*H335,2)</f>
        <v>0</v>
      </c>
      <c r="K335" s="238" t="s">
        <v>148</v>
      </c>
      <c r="L335" s="45"/>
      <c r="M335" s="243" t="s">
        <v>1</v>
      </c>
      <c r="N335" s="244" t="s">
        <v>42</v>
      </c>
      <c r="O335" s="92"/>
      <c r="P335" s="245">
        <f>O335*H335</f>
        <v>0</v>
      </c>
      <c r="Q335" s="245">
        <v>0.018380000000000001</v>
      </c>
      <c r="R335" s="245">
        <f>Q335*H335</f>
        <v>0.63598475999999993</v>
      </c>
      <c r="S335" s="245">
        <v>0</v>
      </c>
      <c r="T335" s="24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7" t="s">
        <v>149</v>
      </c>
      <c r="AT335" s="247" t="s">
        <v>144</v>
      </c>
      <c r="AU335" s="247" t="s">
        <v>150</v>
      </c>
      <c r="AY335" s="18" t="s">
        <v>142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8" t="s">
        <v>150</v>
      </c>
      <c r="BK335" s="248">
        <f>ROUND(I335*H335,2)</f>
        <v>0</v>
      </c>
      <c r="BL335" s="18" t="s">
        <v>149</v>
      </c>
      <c r="BM335" s="247" t="s">
        <v>439</v>
      </c>
    </row>
    <row r="336" s="2" customFormat="1" ht="21.75" customHeight="1">
      <c r="A336" s="39"/>
      <c r="B336" s="40"/>
      <c r="C336" s="236" t="s">
        <v>440</v>
      </c>
      <c r="D336" s="236" t="s">
        <v>144</v>
      </c>
      <c r="E336" s="237" t="s">
        <v>441</v>
      </c>
      <c r="F336" s="238" t="s">
        <v>442</v>
      </c>
      <c r="G336" s="239" t="s">
        <v>172</v>
      </c>
      <c r="H336" s="240">
        <v>34.601999999999997</v>
      </c>
      <c r="I336" s="241"/>
      <c r="J336" s="242">
        <f>ROUND(I336*H336,2)</f>
        <v>0</v>
      </c>
      <c r="K336" s="238" t="s">
        <v>148</v>
      </c>
      <c r="L336" s="45"/>
      <c r="M336" s="243" t="s">
        <v>1</v>
      </c>
      <c r="N336" s="244" t="s">
        <v>42</v>
      </c>
      <c r="O336" s="92"/>
      <c r="P336" s="245">
        <f>O336*H336</f>
        <v>0</v>
      </c>
      <c r="Q336" s="245">
        <v>0.0079000000000000008</v>
      </c>
      <c r="R336" s="245">
        <f>Q336*H336</f>
        <v>0.27335579999999998</v>
      </c>
      <c r="S336" s="245">
        <v>0</v>
      </c>
      <c r="T336" s="24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7" t="s">
        <v>149</v>
      </c>
      <c r="AT336" s="247" t="s">
        <v>144</v>
      </c>
      <c r="AU336" s="247" t="s">
        <v>150</v>
      </c>
      <c r="AY336" s="18" t="s">
        <v>142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8" t="s">
        <v>150</v>
      </c>
      <c r="BK336" s="248">
        <f>ROUND(I336*H336,2)</f>
        <v>0</v>
      </c>
      <c r="BL336" s="18" t="s">
        <v>149</v>
      </c>
      <c r="BM336" s="247" t="s">
        <v>443</v>
      </c>
    </row>
    <row r="337" s="2" customFormat="1" ht="21.75" customHeight="1">
      <c r="A337" s="39"/>
      <c r="B337" s="40"/>
      <c r="C337" s="236" t="s">
        <v>444</v>
      </c>
      <c r="D337" s="236" t="s">
        <v>144</v>
      </c>
      <c r="E337" s="237" t="s">
        <v>445</v>
      </c>
      <c r="F337" s="238" t="s">
        <v>446</v>
      </c>
      <c r="G337" s="239" t="s">
        <v>172</v>
      </c>
      <c r="H337" s="240">
        <v>6.6239999999999997</v>
      </c>
      <c r="I337" s="241"/>
      <c r="J337" s="242">
        <f>ROUND(I337*H337,2)</f>
        <v>0</v>
      </c>
      <c r="K337" s="238" t="s">
        <v>148</v>
      </c>
      <c r="L337" s="45"/>
      <c r="M337" s="243" t="s">
        <v>1</v>
      </c>
      <c r="N337" s="244" t="s">
        <v>42</v>
      </c>
      <c r="O337" s="92"/>
      <c r="P337" s="245">
        <f>O337*H337</f>
        <v>0</v>
      </c>
      <c r="Q337" s="245">
        <v>0.033579999999999999</v>
      </c>
      <c r="R337" s="245">
        <f>Q337*H337</f>
        <v>0.22243391999999998</v>
      </c>
      <c r="S337" s="245">
        <v>0</v>
      </c>
      <c r="T337" s="24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7" t="s">
        <v>149</v>
      </c>
      <c r="AT337" s="247" t="s">
        <v>144</v>
      </c>
      <c r="AU337" s="247" t="s">
        <v>150</v>
      </c>
      <c r="AY337" s="18" t="s">
        <v>142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8" t="s">
        <v>150</v>
      </c>
      <c r="BK337" s="248">
        <f>ROUND(I337*H337,2)</f>
        <v>0</v>
      </c>
      <c r="BL337" s="18" t="s">
        <v>149</v>
      </c>
      <c r="BM337" s="247" t="s">
        <v>447</v>
      </c>
    </row>
    <row r="338" s="14" customFormat="1">
      <c r="A338" s="14"/>
      <c r="B338" s="260"/>
      <c r="C338" s="261"/>
      <c r="D338" s="251" t="s">
        <v>152</v>
      </c>
      <c r="E338" s="262" t="s">
        <v>1</v>
      </c>
      <c r="F338" s="263" t="s">
        <v>448</v>
      </c>
      <c r="G338" s="261"/>
      <c r="H338" s="264">
        <v>3.96</v>
      </c>
      <c r="I338" s="265"/>
      <c r="J338" s="261"/>
      <c r="K338" s="261"/>
      <c r="L338" s="266"/>
      <c r="M338" s="267"/>
      <c r="N338" s="268"/>
      <c r="O338" s="268"/>
      <c r="P338" s="268"/>
      <c r="Q338" s="268"/>
      <c r="R338" s="268"/>
      <c r="S338" s="268"/>
      <c r="T338" s="26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0" t="s">
        <v>152</v>
      </c>
      <c r="AU338" s="270" t="s">
        <v>150</v>
      </c>
      <c r="AV338" s="14" t="s">
        <v>150</v>
      </c>
      <c r="AW338" s="14" t="s">
        <v>32</v>
      </c>
      <c r="AX338" s="14" t="s">
        <v>76</v>
      </c>
      <c r="AY338" s="270" t="s">
        <v>142</v>
      </c>
    </row>
    <row r="339" s="14" customFormat="1">
      <c r="A339" s="14"/>
      <c r="B339" s="260"/>
      <c r="C339" s="261"/>
      <c r="D339" s="251" t="s">
        <v>152</v>
      </c>
      <c r="E339" s="262" t="s">
        <v>1</v>
      </c>
      <c r="F339" s="263" t="s">
        <v>449</v>
      </c>
      <c r="G339" s="261"/>
      <c r="H339" s="264">
        <v>1.44</v>
      </c>
      <c r="I339" s="265"/>
      <c r="J339" s="261"/>
      <c r="K339" s="261"/>
      <c r="L339" s="266"/>
      <c r="M339" s="267"/>
      <c r="N339" s="268"/>
      <c r="O339" s="268"/>
      <c r="P339" s="268"/>
      <c r="Q339" s="268"/>
      <c r="R339" s="268"/>
      <c r="S339" s="268"/>
      <c r="T339" s="26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0" t="s">
        <v>152</v>
      </c>
      <c r="AU339" s="270" t="s">
        <v>150</v>
      </c>
      <c r="AV339" s="14" t="s">
        <v>150</v>
      </c>
      <c r="AW339" s="14" t="s">
        <v>32</v>
      </c>
      <c r="AX339" s="14" t="s">
        <v>76</v>
      </c>
      <c r="AY339" s="270" t="s">
        <v>142</v>
      </c>
    </row>
    <row r="340" s="14" customFormat="1">
      <c r="A340" s="14"/>
      <c r="B340" s="260"/>
      <c r="C340" s="261"/>
      <c r="D340" s="251" t="s">
        <v>152</v>
      </c>
      <c r="E340" s="262" t="s">
        <v>1</v>
      </c>
      <c r="F340" s="263" t="s">
        <v>450</v>
      </c>
      <c r="G340" s="261"/>
      <c r="H340" s="264">
        <v>1.224</v>
      </c>
      <c r="I340" s="265"/>
      <c r="J340" s="261"/>
      <c r="K340" s="261"/>
      <c r="L340" s="266"/>
      <c r="M340" s="267"/>
      <c r="N340" s="268"/>
      <c r="O340" s="268"/>
      <c r="P340" s="268"/>
      <c r="Q340" s="268"/>
      <c r="R340" s="268"/>
      <c r="S340" s="268"/>
      <c r="T340" s="26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0" t="s">
        <v>152</v>
      </c>
      <c r="AU340" s="270" t="s">
        <v>150</v>
      </c>
      <c r="AV340" s="14" t="s">
        <v>150</v>
      </c>
      <c r="AW340" s="14" t="s">
        <v>32</v>
      </c>
      <c r="AX340" s="14" t="s">
        <v>76</v>
      </c>
      <c r="AY340" s="270" t="s">
        <v>142</v>
      </c>
    </row>
    <row r="341" s="15" customFormat="1">
      <c r="A341" s="15"/>
      <c r="B341" s="271"/>
      <c r="C341" s="272"/>
      <c r="D341" s="251" t="s">
        <v>152</v>
      </c>
      <c r="E341" s="273" t="s">
        <v>1</v>
      </c>
      <c r="F341" s="274" t="s">
        <v>155</v>
      </c>
      <c r="G341" s="272"/>
      <c r="H341" s="275">
        <v>6.6239999999999997</v>
      </c>
      <c r="I341" s="276"/>
      <c r="J341" s="272"/>
      <c r="K341" s="272"/>
      <c r="L341" s="277"/>
      <c r="M341" s="278"/>
      <c r="N341" s="279"/>
      <c r="O341" s="279"/>
      <c r="P341" s="279"/>
      <c r="Q341" s="279"/>
      <c r="R341" s="279"/>
      <c r="S341" s="279"/>
      <c r="T341" s="28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81" t="s">
        <v>152</v>
      </c>
      <c r="AU341" s="281" t="s">
        <v>150</v>
      </c>
      <c r="AV341" s="15" t="s">
        <v>149</v>
      </c>
      <c r="AW341" s="15" t="s">
        <v>32</v>
      </c>
      <c r="AX341" s="15" t="s">
        <v>84</v>
      </c>
      <c r="AY341" s="281" t="s">
        <v>142</v>
      </c>
    </row>
    <row r="342" s="2" customFormat="1" ht="21.75" customHeight="1">
      <c r="A342" s="39"/>
      <c r="B342" s="40"/>
      <c r="C342" s="236" t="s">
        <v>451</v>
      </c>
      <c r="D342" s="236" t="s">
        <v>144</v>
      </c>
      <c r="E342" s="237" t="s">
        <v>452</v>
      </c>
      <c r="F342" s="238" t="s">
        <v>453</v>
      </c>
      <c r="G342" s="239" t="s">
        <v>172</v>
      </c>
      <c r="H342" s="240">
        <v>123.2</v>
      </c>
      <c r="I342" s="241"/>
      <c r="J342" s="242">
        <f>ROUND(I342*H342,2)</f>
        <v>0</v>
      </c>
      <c r="K342" s="238" t="s">
        <v>148</v>
      </c>
      <c r="L342" s="45"/>
      <c r="M342" s="243" t="s">
        <v>1</v>
      </c>
      <c r="N342" s="244" t="s">
        <v>42</v>
      </c>
      <c r="O342" s="92"/>
      <c r="P342" s="245">
        <f>O342*H342</f>
        <v>0</v>
      </c>
      <c r="Q342" s="245">
        <v>0.028400000000000002</v>
      </c>
      <c r="R342" s="245">
        <f>Q342*H342</f>
        <v>3.4988800000000002</v>
      </c>
      <c r="S342" s="245">
        <v>0</v>
      </c>
      <c r="T342" s="246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7" t="s">
        <v>149</v>
      </c>
      <c r="AT342" s="247" t="s">
        <v>144</v>
      </c>
      <c r="AU342" s="247" t="s">
        <v>150</v>
      </c>
      <c r="AY342" s="18" t="s">
        <v>142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18" t="s">
        <v>150</v>
      </c>
      <c r="BK342" s="248">
        <f>ROUND(I342*H342,2)</f>
        <v>0</v>
      </c>
      <c r="BL342" s="18" t="s">
        <v>149</v>
      </c>
      <c r="BM342" s="247" t="s">
        <v>454</v>
      </c>
    </row>
    <row r="343" s="13" customFormat="1">
      <c r="A343" s="13"/>
      <c r="B343" s="249"/>
      <c r="C343" s="250"/>
      <c r="D343" s="251" t="s">
        <v>152</v>
      </c>
      <c r="E343" s="252" t="s">
        <v>1</v>
      </c>
      <c r="F343" s="253" t="s">
        <v>419</v>
      </c>
      <c r="G343" s="250"/>
      <c r="H343" s="252" t="s">
        <v>1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9" t="s">
        <v>152</v>
      </c>
      <c r="AU343" s="259" t="s">
        <v>150</v>
      </c>
      <c r="AV343" s="13" t="s">
        <v>84</v>
      </c>
      <c r="AW343" s="13" t="s">
        <v>32</v>
      </c>
      <c r="AX343" s="13" t="s">
        <v>76</v>
      </c>
      <c r="AY343" s="259" t="s">
        <v>142</v>
      </c>
    </row>
    <row r="344" s="14" customFormat="1">
      <c r="A344" s="14"/>
      <c r="B344" s="260"/>
      <c r="C344" s="261"/>
      <c r="D344" s="251" t="s">
        <v>152</v>
      </c>
      <c r="E344" s="262" t="s">
        <v>1</v>
      </c>
      <c r="F344" s="263" t="s">
        <v>455</v>
      </c>
      <c r="G344" s="261"/>
      <c r="H344" s="264">
        <v>123.2</v>
      </c>
      <c r="I344" s="265"/>
      <c r="J344" s="261"/>
      <c r="K344" s="261"/>
      <c r="L344" s="266"/>
      <c r="M344" s="267"/>
      <c r="N344" s="268"/>
      <c r="O344" s="268"/>
      <c r="P344" s="268"/>
      <c r="Q344" s="268"/>
      <c r="R344" s="268"/>
      <c r="S344" s="268"/>
      <c r="T344" s="26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0" t="s">
        <v>152</v>
      </c>
      <c r="AU344" s="270" t="s">
        <v>150</v>
      </c>
      <c r="AV344" s="14" t="s">
        <v>150</v>
      </c>
      <c r="AW344" s="14" t="s">
        <v>32</v>
      </c>
      <c r="AX344" s="14" t="s">
        <v>76</v>
      </c>
      <c r="AY344" s="270" t="s">
        <v>142</v>
      </c>
    </row>
    <row r="345" s="15" customFormat="1">
      <c r="A345" s="15"/>
      <c r="B345" s="271"/>
      <c r="C345" s="272"/>
      <c r="D345" s="251" t="s">
        <v>152</v>
      </c>
      <c r="E345" s="273" t="s">
        <v>1</v>
      </c>
      <c r="F345" s="274" t="s">
        <v>155</v>
      </c>
      <c r="G345" s="272"/>
      <c r="H345" s="275">
        <v>123.2</v>
      </c>
      <c r="I345" s="276"/>
      <c r="J345" s="272"/>
      <c r="K345" s="272"/>
      <c r="L345" s="277"/>
      <c r="M345" s="278"/>
      <c r="N345" s="279"/>
      <c r="O345" s="279"/>
      <c r="P345" s="279"/>
      <c r="Q345" s="279"/>
      <c r="R345" s="279"/>
      <c r="S345" s="279"/>
      <c r="T345" s="28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1" t="s">
        <v>152</v>
      </c>
      <c r="AU345" s="281" t="s">
        <v>150</v>
      </c>
      <c r="AV345" s="15" t="s">
        <v>149</v>
      </c>
      <c r="AW345" s="15" t="s">
        <v>32</v>
      </c>
      <c r="AX345" s="15" t="s">
        <v>84</v>
      </c>
      <c r="AY345" s="281" t="s">
        <v>142</v>
      </c>
    </row>
    <row r="346" s="2" customFormat="1" ht="21.75" customHeight="1">
      <c r="A346" s="39"/>
      <c r="B346" s="40"/>
      <c r="C346" s="236" t="s">
        <v>456</v>
      </c>
      <c r="D346" s="236" t="s">
        <v>144</v>
      </c>
      <c r="E346" s="237" t="s">
        <v>457</v>
      </c>
      <c r="F346" s="238" t="s">
        <v>458</v>
      </c>
      <c r="G346" s="239" t="s">
        <v>172</v>
      </c>
      <c r="H346" s="240">
        <v>25.603999999999999</v>
      </c>
      <c r="I346" s="241"/>
      <c r="J346" s="242">
        <f>ROUND(I346*H346,2)</f>
        <v>0</v>
      </c>
      <c r="K346" s="238" t="s">
        <v>148</v>
      </c>
      <c r="L346" s="45"/>
      <c r="M346" s="243" t="s">
        <v>1</v>
      </c>
      <c r="N346" s="244" t="s">
        <v>42</v>
      </c>
      <c r="O346" s="92"/>
      <c r="P346" s="245">
        <f>O346*H346</f>
        <v>0</v>
      </c>
      <c r="Q346" s="245">
        <v>0.0073499999999999998</v>
      </c>
      <c r="R346" s="245">
        <f>Q346*H346</f>
        <v>0.18818939999999998</v>
      </c>
      <c r="S346" s="245">
        <v>0</v>
      </c>
      <c r="T346" s="24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7" t="s">
        <v>149</v>
      </c>
      <c r="AT346" s="247" t="s">
        <v>144</v>
      </c>
      <c r="AU346" s="247" t="s">
        <v>150</v>
      </c>
      <c r="AY346" s="18" t="s">
        <v>142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8" t="s">
        <v>150</v>
      </c>
      <c r="BK346" s="248">
        <f>ROUND(I346*H346,2)</f>
        <v>0</v>
      </c>
      <c r="BL346" s="18" t="s">
        <v>149</v>
      </c>
      <c r="BM346" s="247" t="s">
        <v>459</v>
      </c>
    </row>
    <row r="347" s="13" customFormat="1">
      <c r="A347" s="13"/>
      <c r="B347" s="249"/>
      <c r="C347" s="250"/>
      <c r="D347" s="251" t="s">
        <v>152</v>
      </c>
      <c r="E347" s="252" t="s">
        <v>1</v>
      </c>
      <c r="F347" s="253" t="s">
        <v>460</v>
      </c>
      <c r="G347" s="250"/>
      <c r="H347" s="252" t="s">
        <v>1</v>
      </c>
      <c r="I347" s="254"/>
      <c r="J347" s="250"/>
      <c r="K347" s="250"/>
      <c r="L347" s="255"/>
      <c r="M347" s="256"/>
      <c r="N347" s="257"/>
      <c r="O347" s="257"/>
      <c r="P347" s="257"/>
      <c r="Q347" s="257"/>
      <c r="R347" s="257"/>
      <c r="S347" s="257"/>
      <c r="T347" s="25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9" t="s">
        <v>152</v>
      </c>
      <c r="AU347" s="259" t="s">
        <v>150</v>
      </c>
      <c r="AV347" s="13" t="s">
        <v>84</v>
      </c>
      <c r="AW347" s="13" t="s">
        <v>32</v>
      </c>
      <c r="AX347" s="13" t="s">
        <v>76</v>
      </c>
      <c r="AY347" s="259" t="s">
        <v>142</v>
      </c>
    </row>
    <row r="348" s="14" customFormat="1">
      <c r="A348" s="14"/>
      <c r="B348" s="260"/>
      <c r="C348" s="261"/>
      <c r="D348" s="251" t="s">
        <v>152</v>
      </c>
      <c r="E348" s="262" t="s">
        <v>1</v>
      </c>
      <c r="F348" s="263" t="s">
        <v>461</v>
      </c>
      <c r="G348" s="261"/>
      <c r="H348" s="264">
        <v>34.944000000000003</v>
      </c>
      <c r="I348" s="265"/>
      <c r="J348" s="261"/>
      <c r="K348" s="261"/>
      <c r="L348" s="266"/>
      <c r="M348" s="267"/>
      <c r="N348" s="268"/>
      <c r="O348" s="268"/>
      <c r="P348" s="268"/>
      <c r="Q348" s="268"/>
      <c r="R348" s="268"/>
      <c r="S348" s="268"/>
      <c r="T348" s="26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0" t="s">
        <v>152</v>
      </c>
      <c r="AU348" s="270" t="s">
        <v>150</v>
      </c>
      <c r="AV348" s="14" t="s">
        <v>150</v>
      </c>
      <c r="AW348" s="14" t="s">
        <v>32</v>
      </c>
      <c r="AX348" s="14" t="s">
        <v>76</v>
      </c>
      <c r="AY348" s="270" t="s">
        <v>142</v>
      </c>
    </row>
    <row r="349" s="14" customFormat="1">
      <c r="A349" s="14"/>
      <c r="B349" s="260"/>
      <c r="C349" s="261"/>
      <c r="D349" s="251" t="s">
        <v>152</v>
      </c>
      <c r="E349" s="262" t="s">
        <v>1</v>
      </c>
      <c r="F349" s="263" t="s">
        <v>462</v>
      </c>
      <c r="G349" s="261"/>
      <c r="H349" s="264">
        <v>-1.6000000000000001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0" t="s">
        <v>152</v>
      </c>
      <c r="AU349" s="270" t="s">
        <v>150</v>
      </c>
      <c r="AV349" s="14" t="s">
        <v>150</v>
      </c>
      <c r="AW349" s="14" t="s">
        <v>32</v>
      </c>
      <c r="AX349" s="14" t="s">
        <v>76</v>
      </c>
      <c r="AY349" s="270" t="s">
        <v>142</v>
      </c>
    </row>
    <row r="350" s="14" customFormat="1">
      <c r="A350" s="14"/>
      <c r="B350" s="260"/>
      <c r="C350" s="261"/>
      <c r="D350" s="251" t="s">
        <v>152</v>
      </c>
      <c r="E350" s="262" t="s">
        <v>1</v>
      </c>
      <c r="F350" s="263" t="s">
        <v>463</v>
      </c>
      <c r="G350" s="261"/>
      <c r="H350" s="264">
        <v>-7.7400000000000002</v>
      </c>
      <c r="I350" s="265"/>
      <c r="J350" s="261"/>
      <c r="K350" s="261"/>
      <c r="L350" s="266"/>
      <c r="M350" s="267"/>
      <c r="N350" s="268"/>
      <c r="O350" s="268"/>
      <c r="P350" s="268"/>
      <c r="Q350" s="268"/>
      <c r="R350" s="268"/>
      <c r="S350" s="268"/>
      <c r="T350" s="26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0" t="s">
        <v>152</v>
      </c>
      <c r="AU350" s="270" t="s">
        <v>150</v>
      </c>
      <c r="AV350" s="14" t="s">
        <v>150</v>
      </c>
      <c r="AW350" s="14" t="s">
        <v>32</v>
      </c>
      <c r="AX350" s="14" t="s">
        <v>76</v>
      </c>
      <c r="AY350" s="270" t="s">
        <v>142</v>
      </c>
    </row>
    <row r="351" s="15" customFormat="1">
      <c r="A351" s="15"/>
      <c r="B351" s="271"/>
      <c r="C351" s="272"/>
      <c r="D351" s="251" t="s">
        <v>152</v>
      </c>
      <c r="E351" s="273" t="s">
        <v>1</v>
      </c>
      <c r="F351" s="274" t="s">
        <v>155</v>
      </c>
      <c r="G351" s="272"/>
      <c r="H351" s="275">
        <v>25.603999999999999</v>
      </c>
      <c r="I351" s="276"/>
      <c r="J351" s="272"/>
      <c r="K351" s="272"/>
      <c r="L351" s="277"/>
      <c r="M351" s="278"/>
      <c r="N351" s="279"/>
      <c r="O351" s="279"/>
      <c r="P351" s="279"/>
      <c r="Q351" s="279"/>
      <c r="R351" s="279"/>
      <c r="S351" s="279"/>
      <c r="T351" s="28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1" t="s">
        <v>152</v>
      </c>
      <c r="AU351" s="281" t="s">
        <v>150</v>
      </c>
      <c r="AV351" s="15" t="s">
        <v>149</v>
      </c>
      <c r="AW351" s="15" t="s">
        <v>32</v>
      </c>
      <c r="AX351" s="15" t="s">
        <v>84</v>
      </c>
      <c r="AY351" s="281" t="s">
        <v>142</v>
      </c>
    </row>
    <row r="352" s="2" customFormat="1" ht="21.75" customHeight="1">
      <c r="A352" s="39"/>
      <c r="B352" s="40"/>
      <c r="C352" s="236" t="s">
        <v>464</v>
      </c>
      <c r="D352" s="236" t="s">
        <v>144</v>
      </c>
      <c r="E352" s="237" t="s">
        <v>465</v>
      </c>
      <c r="F352" s="238" t="s">
        <v>466</v>
      </c>
      <c r="G352" s="239" t="s">
        <v>172</v>
      </c>
      <c r="H352" s="240">
        <v>25.603999999999999</v>
      </c>
      <c r="I352" s="241"/>
      <c r="J352" s="242">
        <f>ROUND(I352*H352,2)</f>
        <v>0</v>
      </c>
      <c r="K352" s="238" t="s">
        <v>148</v>
      </c>
      <c r="L352" s="45"/>
      <c r="M352" s="243" t="s">
        <v>1</v>
      </c>
      <c r="N352" s="244" t="s">
        <v>42</v>
      </c>
      <c r="O352" s="92"/>
      <c r="P352" s="245">
        <f>O352*H352</f>
        <v>0</v>
      </c>
      <c r="Q352" s="245">
        <v>0.018380000000000001</v>
      </c>
      <c r="R352" s="245">
        <f>Q352*H352</f>
        <v>0.47060152</v>
      </c>
      <c r="S352" s="245">
        <v>0</v>
      </c>
      <c r="T352" s="24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7" t="s">
        <v>149</v>
      </c>
      <c r="AT352" s="247" t="s">
        <v>144</v>
      </c>
      <c r="AU352" s="247" t="s">
        <v>150</v>
      </c>
      <c r="AY352" s="18" t="s">
        <v>142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8" t="s">
        <v>150</v>
      </c>
      <c r="BK352" s="248">
        <f>ROUND(I352*H352,2)</f>
        <v>0</v>
      </c>
      <c r="BL352" s="18" t="s">
        <v>149</v>
      </c>
      <c r="BM352" s="247" t="s">
        <v>467</v>
      </c>
    </row>
    <row r="353" s="2" customFormat="1" ht="21.75" customHeight="1">
      <c r="A353" s="39"/>
      <c r="B353" s="40"/>
      <c r="C353" s="236" t="s">
        <v>468</v>
      </c>
      <c r="D353" s="236" t="s">
        <v>144</v>
      </c>
      <c r="E353" s="237" t="s">
        <v>469</v>
      </c>
      <c r="F353" s="238" t="s">
        <v>470</v>
      </c>
      <c r="G353" s="239" t="s">
        <v>172</v>
      </c>
      <c r="H353" s="240">
        <v>25.603999999999999</v>
      </c>
      <c r="I353" s="241"/>
      <c r="J353" s="242">
        <f>ROUND(I353*H353,2)</f>
        <v>0</v>
      </c>
      <c r="K353" s="238" t="s">
        <v>148</v>
      </c>
      <c r="L353" s="45"/>
      <c r="M353" s="243" t="s">
        <v>1</v>
      </c>
      <c r="N353" s="244" t="s">
        <v>42</v>
      </c>
      <c r="O353" s="92"/>
      <c r="P353" s="245">
        <f>O353*H353</f>
        <v>0</v>
      </c>
      <c r="Q353" s="245">
        <v>0.0079000000000000008</v>
      </c>
      <c r="R353" s="245">
        <f>Q353*H353</f>
        <v>0.20227160000000002</v>
      </c>
      <c r="S353" s="245">
        <v>0</v>
      </c>
      <c r="T353" s="24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7" t="s">
        <v>149</v>
      </c>
      <c r="AT353" s="247" t="s">
        <v>144</v>
      </c>
      <c r="AU353" s="247" t="s">
        <v>150</v>
      </c>
      <c r="AY353" s="18" t="s">
        <v>142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8" t="s">
        <v>150</v>
      </c>
      <c r="BK353" s="248">
        <f>ROUND(I353*H353,2)</f>
        <v>0</v>
      </c>
      <c r="BL353" s="18" t="s">
        <v>149</v>
      </c>
      <c r="BM353" s="247" t="s">
        <v>471</v>
      </c>
    </row>
    <row r="354" s="2" customFormat="1" ht="16.5" customHeight="1">
      <c r="A354" s="39"/>
      <c r="B354" s="40"/>
      <c r="C354" s="236" t="s">
        <v>472</v>
      </c>
      <c r="D354" s="236" t="s">
        <v>144</v>
      </c>
      <c r="E354" s="237" t="s">
        <v>473</v>
      </c>
      <c r="F354" s="238" t="s">
        <v>474</v>
      </c>
      <c r="G354" s="239" t="s">
        <v>172</v>
      </c>
      <c r="H354" s="240">
        <v>85.040000000000006</v>
      </c>
      <c r="I354" s="241"/>
      <c r="J354" s="242">
        <f>ROUND(I354*H354,2)</f>
        <v>0</v>
      </c>
      <c r="K354" s="238" t="s">
        <v>148</v>
      </c>
      <c r="L354" s="45"/>
      <c r="M354" s="243" t="s">
        <v>1</v>
      </c>
      <c r="N354" s="244" t="s">
        <v>42</v>
      </c>
      <c r="O354" s="92"/>
      <c r="P354" s="245">
        <f>O354*H354</f>
        <v>0</v>
      </c>
      <c r="Q354" s="245">
        <v>0</v>
      </c>
      <c r="R354" s="245">
        <f>Q354*H354</f>
        <v>0</v>
      </c>
      <c r="S354" s="245">
        <v>0</v>
      </c>
      <c r="T354" s="24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7" t="s">
        <v>149</v>
      </c>
      <c r="AT354" s="247" t="s">
        <v>144</v>
      </c>
      <c r="AU354" s="247" t="s">
        <v>150</v>
      </c>
      <c r="AY354" s="18" t="s">
        <v>142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18" t="s">
        <v>150</v>
      </c>
      <c r="BK354" s="248">
        <f>ROUND(I354*H354,2)</f>
        <v>0</v>
      </c>
      <c r="BL354" s="18" t="s">
        <v>149</v>
      </c>
      <c r="BM354" s="247" t="s">
        <v>475</v>
      </c>
    </row>
    <row r="355" s="14" customFormat="1">
      <c r="A355" s="14"/>
      <c r="B355" s="260"/>
      <c r="C355" s="261"/>
      <c r="D355" s="251" t="s">
        <v>152</v>
      </c>
      <c r="E355" s="262" t="s">
        <v>1</v>
      </c>
      <c r="F355" s="263" t="s">
        <v>476</v>
      </c>
      <c r="G355" s="261"/>
      <c r="H355" s="264">
        <v>54.020000000000003</v>
      </c>
      <c r="I355" s="265"/>
      <c r="J355" s="261"/>
      <c r="K355" s="261"/>
      <c r="L355" s="266"/>
      <c r="M355" s="267"/>
      <c r="N355" s="268"/>
      <c r="O355" s="268"/>
      <c r="P355" s="268"/>
      <c r="Q355" s="268"/>
      <c r="R355" s="268"/>
      <c r="S355" s="268"/>
      <c r="T355" s="26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0" t="s">
        <v>152</v>
      </c>
      <c r="AU355" s="270" t="s">
        <v>150</v>
      </c>
      <c r="AV355" s="14" t="s">
        <v>150</v>
      </c>
      <c r="AW355" s="14" t="s">
        <v>32</v>
      </c>
      <c r="AX355" s="14" t="s">
        <v>76</v>
      </c>
      <c r="AY355" s="270" t="s">
        <v>142</v>
      </c>
    </row>
    <row r="356" s="14" customFormat="1">
      <c r="A356" s="14"/>
      <c r="B356" s="260"/>
      <c r="C356" s="261"/>
      <c r="D356" s="251" t="s">
        <v>152</v>
      </c>
      <c r="E356" s="262" t="s">
        <v>1</v>
      </c>
      <c r="F356" s="263" t="s">
        <v>477</v>
      </c>
      <c r="G356" s="261"/>
      <c r="H356" s="264">
        <v>31.02</v>
      </c>
      <c r="I356" s="265"/>
      <c r="J356" s="261"/>
      <c r="K356" s="261"/>
      <c r="L356" s="266"/>
      <c r="M356" s="267"/>
      <c r="N356" s="268"/>
      <c r="O356" s="268"/>
      <c r="P356" s="268"/>
      <c r="Q356" s="268"/>
      <c r="R356" s="268"/>
      <c r="S356" s="268"/>
      <c r="T356" s="26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0" t="s">
        <v>152</v>
      </c>
      <c r="AU356" s="270" t="s">
        <v>150</v>
      </c>
      <c r="AV356" s="14" t="s">
        <v>150</v>
      </c>
      <c r="AW356" s="14" t="s">
        <v>32</v>
      </c>
      <c r="AX356" s="14" t="s">
        <v>76</v>
      </c>
      <c r="AY356" s="270" t="s">
        <v>142</v>
      </c>
    </row>
    <row r="357" s="15" customFormat="1">
      <c r="A357" s="15"/>
      <c r="B357" s="271"/>
      <c r="C357" s="272"/>
      <c r="D357" s="251" t="s">
        <v>152</v>
      </c>
      <c r="E357" s="273" t="s">
        <v>1</v>
      </c>
      <c r="F357" s="274" t="s">
        <v>155</v>
      </c>
      <c r="G357" s="272"/>
      <c r="H357" s="275">
        <v>85.040000000000006</v>
      </c>
      <c r="I357" s="276"/>
      <c r="J357" s="272"/>
      <c r="K357" s="272"/>
      <c r="L357" s="277"/>
      <c r="M357" s="278"/>
      <c r="N357" s="279"/>
      <c r="O357" s="279"/>
      <c r="P357" s="279"/>
      <c r="Q357" s="279"/>
      <c r="R357" s="279"/>
      <c r="S357" s="279"/>
      <c r="T357" s="28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1" t="s">
        <v>152</v>
      </c>
      <c r="AU357" s="281" t="s">
        <v>150</v>
      </c>
      <c r="AV357" s="15" t="s">
        <v>149</v>
      </c>
      <c r="AW357" s="15" t="s">
        <v>32</v>
      </c>
      <c r="AX357" s="15" t="s">
        <v>84</v>
      </c>
      <c r="AY357" s="281" t="s">
        <v>142</v>
      </c>
    </row>
    <row r="358" s="2" customFormat="1" ht="21.75" customHeight="1">
      <c r="A358" s="39"/>
      <c r="B358" s="40"/>
      <c r="C358" s="236" t="s">
        <v>478</v>
      </c>
      <c r="D358" s="236" t="s">
        <v>144</v>
      </c>
      <c r="E358" s="237" t="s">
        <v>479</v>
      </c>
      <c r="F358" s="238" t="s">
        <v>480</v>
      </c>
      <c r="G358" s="239" t="s">
        <v>172</v>
      </c>
      <c r="H358" s="240">
        <v>50</v>
      </c>
      <c r="I358" s="241"/>
      <c r="J358" s="242">
        <f>ROUND(I358*H358,2)</f>
        <v>0</v>
      </c>
      <c r="K358" s="238" t="s">
        <v>148</v>
      </c>
      <c r="L358" s="45"/>
      <c r="M358" s="243" t="s">
        <v>1</v>
      </c>
      <c r="N358" s="244" t="s">
        <v>42</v>
      </c>
      <c r="O358" s="92"/>
      <c r="P358" s="245">
        <f>O358*H358</f>
        <v>0</v>
      </c>
      <c r="Q358" s="245">
        <v>0</v>
      </c>
      <c r="R358" s="245">
        <f>Q358*H358</f>
        <v>0</v>
      </c>
      <c r="S358" s="245">
        <v>0</v>
      </c>
      <c r="T358" s="24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7" t="s">
        <v>149</v>
      </c>
      <c r="AT358" s="247" t="s">
        <v>144</v>
      </c>
      <c r="AU358" s="247" t="s">
        <v>150</v>
      </c>
      <c r="AY358" s="18" t="s">
        <v>142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18" t="s">
        <v>150</v>
      </c>
      <c r="BK358" s="248">
        <f>ROUND(I358*H358,2)</f>
        <v>0</v>
      </c>
      <c r="BL358" s="18" t="s">
        <v>149</v>
      </c>
      <c r="BM358" s="247" t="s">
        <v>481</v>
      </c>
    </row>
    <row r="359" s="14" customFormat="1">
      <c r="A359" s="14"/>
      <c r="B359" s="260"/>
      <c r="C359" s="261"/>
      <c r="D359" s="251" t="s">
        <v>152</v>
      </c>
      <c r="E359" s="262" t="s">
        <v>1</v>
      </c>
      <c r="F359" s="263" t="s">
        <v>482</v>
      </c>
      <c r="G359" s="261"/>
      <c r="H359" s="264">
        <v>50</v>
      </c>
      <c r="I359" s="265"/>
      <c r="J359" s="261"/>
      <c r="K359" s="261"/>
      <c r="L359" s="266"/>
      <c r="M359" s="267"/>
      <c r="N359" s="268"/>
      <c r="O359" s="268"/>
      <c r="P359" s="268"/>
      <c r="Q359" s="268"/>
      <c r="R359" s="268"/>
      <c r="S359" s="268"/>
      <c r="T359" s="26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0" t="s">
        <v>152</v>
      </c>
      <c r="AU359" s="270" t="s">
        <v>150</v>
      </c>
      <c r="AV359" s="14" t="s">
        <v>150</v>
      </c>
      <c r="AW359" s="14" t="s">
        <v>32</v>
      </c>
      <c r="AX359" s="14" t="s">
        <v>84</v>
      </c>
      <c r="AY359" s="270" t="s">
        <v>142</v>
      </c>
    </row>
    <row r="360" s="2" customFormat="1" ht="21.75" customHeight="1">
      <c r="A360" s="39"/>
      <c r="B360" s="40"/>
      <c r="C360" s="236" t="s">
        <v>483</v>
      </c>
      <c r="D360" s="236" t="s">
        <v>144</v>
      </c>
      <c r="E360" s="237" t="s">
        <v>484</v>
      </c>
      <c r="F360" s="238" t="s">
        <v>485</v>
      </c>
      <c r="G360" s="239" t="s">
        <v>172</v>
      </c>
      <c r="H360" s="240">
        <v>50</v>
      </c>
      <c r="I360" s="241"/>
      <c r="J360" s="242">
        <f>ROUND(I360*H360,2)</f>
        <v>0</v>
      </c>
      <c r="K360" s="238" t="s">
        <v>148</v>
      </c>
      <c r="L360" s="45"/>
      <c r="M360" s="243" t="s">
        <v>1</v>
      </c>
      <c r="N360" s="244" t="s">
        <v>42</v>
      </c>
      <c r="O360" s="92"/>
      <c r="P360" s="245">
        <f>O360*H360</f>
        <v>0</v>
      </c>
      <c r="Q360" s="245">
        <v>0</v>
      </c>
      <c r="R360" s="245">
        <f>Q360*H360</f>
        <v>0</v>
      </c>
      <c r="S360" s="245">
        <v>0</v>
      </c>
      <c r="T360" s="246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7" t="s">
        <v>149</v>
      </c>
      <c r="AT360" s="247" t="s">
        <v>144</v>
      </c>
      <c r="AU360" s="247" t="s">
        <v>150</v>
      </c>
      <c r="AY360" s="18" t="s">
        <v>142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18" t="s">
        <v>150</v>
      </c>
      <c r="BK360" s="248">
        <f>ROUND(I360*H360,2)</f>
        <v>0</v>
      </c>
      <c r="BL360" s="18" t="s">
        <v>149</v>
      </c>
      <c r="BM360" s="247" t="s">
        <v>486</v>
      </c>
    </row>
    <row r="361" s="14" customFormat="1">
      <c r="A361" s="14"/>
      <c r="B361" s="260"/>
      <c r="C361" s="261"/>
      <c r="D361" s="251" t="s">
        <v>152</v>
      </c>
      <c r="E361" s="262" t="s">
        <v>1</v>
      </c>
      <c r="F361" s="263" t="s">
        <v>482</v>
      </c>
      <c r="G361" s="261"/>
      <c r="H361" s="264">
        <v>50</v>
      </c>
      <c r="I361" s="265"/>
      <c r="J361" s="261"/>
      <c r="K361" s="261"/>
      <c r="L361" s="266"/>
      <c r="M361" s="267"/>
      <c r="N361" s="268"/>
      <c r="O361" s="268"/>
      <c r="P361" s="268"/>
      <c r="Q361" s="268"/>
      <c r="R361" s="268"/>
      <c r="S361" s="268"/>
      <c r="T361" s="26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0" t="s">
        <v>152</v>
      </c>
      <c r="AU361" s="270" t="s">
        <v>150</v>
      </c>
      <c r="AV361" s="14" t="s">
        <v>150</v>
      </c>
      <c r="AW361" s="14" t="s">
        <v>32</v>
      </c>
      <c r="AX361" s="14" t="s">
        <v>84</v>
      </c>
      <c r="AY361" s="270" t="s">
        <v>142</v>
      </c>
    </row>
    <row r="362" s="2" customFormat="1" ht="44.25" customHeight="1">
      <c r="A362" s="39"/>
      <c r="B362" s="40"/>
      <c r="C362" s="236" t="s">
        <v>487</v>
      </c>
      <c r="D362" s="236" t="s">
        <v>144</v>
      </c>
      <c r="E362" s="237" t="s">
        <v>488</v>
      </c>
      <c r="F362" s="238" t="s">
        <v>489</v>
      </c>
      <c r="G362" s="239" t="s">
        <v>172</v>
      </c>
      <c r="H362" s="240">
        <v>9</v>
      </c>
      <c r="I362" s="241"/>
      <c r="J362" s="242">
        <f>ROUND(I362*H362,2)</f>
        <v>0</v>
      </c>
      <c r="K362" s="238" t="s">
        <v>1</v>
      </c>
      <c r="L362" s="45"/>
      <c r="M362" s="243" t="s">
        <v>1</v>
      </c>
      <c r="N362" s="244" t="s">
        <v>42</v>
      </c>
      <c r="O362" s="92"/>
      <c r="P362" s="245">
        <f>O362*H362</f>
        <v>0</v>
      </c>
      <c r="Q362" s="245">
        <v>0</v>
      </c>
      <c r="R362" s="245">
        <f>Q362*H362</f>
        <v>0</v>
      </c>
      <c r="S362" s="245">
        <v>0</v>
      </c>
      <c r="T362" s="246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7" t="s">
        <v>149</v>
      </c>
      <c r="AT362" s="247" t="s">
        <v>144</v>
      </c>
      <c r="AU362" s="247" t="s">
        <v>150</v>
      </c>
      <c r="AY362" s="18" t="s">
        <v>142</v>
      </c>
      <c r="BE362" s="248">
        <f>IF(N362="základní",J362,0)</f>
        <v>0</v>
      </c>
      <c r="BF362" s="248">
        <f>IF(N362="snížená",J362,0)</f>
        <v>0</v>
      </c>
      <c r="BG362" s="248">
        <f>IF(N362="zákl. přenesená",J362,0)</f>
        <v>0</v>
      </c>
      <c r="BH362" s="248">
        <f>IF(N362="sníž. přenesená",J362,0)</f>
        <v>0</v>
      </c>
      <c r="BI362" s="248">
        <f>IF(N362="nulová",J362,0)</f>
        <v>0</v>
      </c>
      <c r="BJ362" s="18" t="s">
        <v>150</v>
      </c>
      <c r="BK362" s="248">
        <f>ROUND(I362*H362,2)</f>
        <v>0</v>
      </c>
      <c r="BL362" s="18" t="s">
        <v>149</v>
      </c>
      <c r="BM362" s="247" t="s">
        <v>490</v>
      </c>
    </row>
    <row r="363" s="2" customFormat="1">
      <c r="A363" s="39"/>
      <c r="B363" s="40"/>
      <c r="C363" s="41"/>
      <c r="D363" s="251" t="s">
        <v>212</v>
      </c>
      <c r="E363" s="41"/>
      <c r="F363" s="282" t="s">
        <v>213</v>
      </c>
      <c r="G363" s="41"/>
      <c r="H363" s="41"/>
      <c r="I363" s="145"/>
      <c r="J363" s="41"/>
      <c r="K363" s="41"/>
      <c r="L363" s="45"/>
      <c r="M363" s="283"/>
      <c r="N363" s="284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212</v>
      </c>
      <c r="AU363" s="18" t="s">
        <v>150</v>
      </c>
    </row>
    <row r="364" s="14" customFormat="1">
      <c r="A364" s="14"/>
      <c r="B364" s="260"/>
      <c r="C364" s="261"/>
      <c r="D364" s="251" t="s">
        <v>152</v>
      </c>
      <c r="E364" s="262" t="s">
        <v>1</v>
      </c>
      <c r="F364" s="263" t="s">
        <v>491</v>
      </c>
      <c r="G364" s="261"/>
      <c r="H364" s="264">
        <v>9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0" t="s">
        <v>152</v>
      </c>
      <c r="AU364" s="270" t="s">
        <v>150</v>
      </c>
      <c r="AV364" s="14" t="s">
        <v>150</v>
      </c>
      <c r="AW364" s="14" t="s">
        <v>32</v>
      </c>
      <c r="AX364" s="14" t="s">
        <v>84</v>
      </c>
      <c r="AY364" s="270" t="s">
        <v>142</v>
      </c>
    </row>
    <row r="365" s="2" customFormat="1" ht="21.75" customHeight="1">
      <c r="A365" s="39"/>
      <c r="B365" s="40"/>
      <c r="C365" s="236" t="s">
        <v>492</v>
      </c>
      <c r="D365" s="236" t="s">
        <v>144</v>
      </c>
      <c r="E365" s="237" t="s">
        <v>493</v>
      </c>
      <c r="F365" s="238" t="s">
        <v>494</v>
      </c>
      <c r="G365" s="239" t="s">
        <v>147</v>
      </c>
      <c r="H365" s="240">
        <v>1.2250000000000001</v>
      </c>
      <c r="I365" s="241"/>
      <c r="J365" s="242">
        <f>ROUND(I365*H365,2)</f>
        <v>0</v>
      </c>
      <c r="K365" s="238" t="s">
        <v>148</v>
      </c>
      <c r="L365" s="45"/>
      <c r="M365" s="243" t="s">
        <v>1</v>
      </c>
      <c r="N365" s="244" t="s">
        <v>42</v>
      </c>
      <c r="O365" s="92"/>
      <c r="P365" s="245">
        <f>O365*H365</f>
        <v>0</v>
      </c>
      <c r="Q365" s="245">
        <v>2.2563399999999998</v>
      </c>
      <c r="R365" s="245">
        <f>Q365*H365</f>
        <v>2.7640164999999999</v>
      </c>
      <c r="S365" s="245">
        <v>0</v>
      </c>
      <c r="T365" s="246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7" t="s">
        <v>149</v>
      </c>
      <c r="AT365" s="247" t="s">
        <v>144</v>
      </c>
      <c r="AU365" s="247" t="s">
        <v>150</v>
      </c>
      <c r="AY365" s="18" t="s">
        <v>142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8" t="s">
        <v>150</v>
      </c>
      <c r="BK365" s="248">
        <f>ROUND(I365*H365,2)</f>
        <v>0</v>
      </c>
      <c r="BL365" s="18" t="s">
        <v>149</v>
      </c>
      <c r="BM365" s="247" t="s">
        <v>495</v>
      </c>
    </row>
    <row r="366" s="13" customFormat="1">
      <c r="A366" s="13"/>
      <c r="B366" s="249"/>
      <c r="C366" s="250"/>
      <c r="D366" s="251" t="s">
        <v>152</v>
      </c>
      <c r="E366" s="252" t="s">
        <v>1</v>
      </c>
      <c r="F366" s="253" t="s">
        <v>496</v>
      </c>
      <c r="G366" s="250"/>
      <c r="H366" s="252" t="s">
        <v>1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9" t="s">
        <v>152</v>
      </c>
      <c r="AU366" s="259" t="s">
        <v>150</v>
      </c>
      <c r="AV366" s="13" t="s">
        <v>84</v>
      </c>
      <c r="AW366" s="13" t="s">
        <v>32</v>
      </c>
      <c r="AX366" s="13" t="s">
        <v>76</v>
      </c>
      <c r="AY366" s="259" t="s">
        <v>142</v>
      </c>
    </row>
    <row r="367" s="14" customFormat="1">
      <c r="A367" s="14"/>
      <c r="B367" s="260"/>
      <c r="C367" s="261"/>
      <c r="D367" s="251" t="s">
        <v>152</v>
      </c>
      <c r="E367" s="262" t="s">
        <v>1</v>
      </c>
      <c r="F367" s="263" t="s">
        <v>497</v>
      </c>
      <c r="G367" s="261"/>
      <c r="H367" s="264">
        <v>1.2250000000000001</v>
      </c>
      <c r="I367" s="265"/>
      <c r="J367" s="261"/>
      <c r="K367" s="261"/>
      <c r="L367" s="266"/>
      <c r="M367" s="267"/>
      <c r="N367" s="268"/>
      <c r="O367" s="268"/>
      <c r="P367" s="268"/>
      <c r="Q367" s="268"/>
      <c r="R367" s="268"/>
      <c r="S367" s="268"/>
      <c r="T367" s="26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0" t="s">
        <v>152</v>
      </c>
      <c r="AU367" s="270" t="s">
        <v>150</v>
      </c>
      <c r="AV367" s="14" t="s">
        <v>150</v>
      </c>
      <c r="AW367" s="14" t="s">
        <v>32</v>
      </c>
      <c r="AX367" s="14" t="s">
        <v>76</v>
      </c>
      <c r="AY367" s="270" t="s">
        <v>142</v>
      </c>
    </row>
    <row r="368" s="15" customFormat="1">
      <c r="A368" s="15"/>
      <c r="B368" s="271"/>
      <c r="C368" s="272"/>
      <c r="D368" s="251" t="s">
        <v>152</v>
      </c>
      <c r="E368" s="273" t="s">
        <v>1</v>
      </c>
      <c r="F368" s="274" t="s">
        <v>155</v>
      </c>
      <c r="G368" s="272"/>
      <c r="H368" s="275">
        <v>1.2250000000000001</v>
      </c>
      <c r="I368" s="276"/>
      <c r="J368" s="272"/>
      <c r="K368" s="272"/>
      <c r="L368" s="277"/>
      <c r="M368" s="278"/>
      <c r="N368" s="279"/>
      <c r="O368" s="279"/>
      <c r="P368" s="279"/>
      <c r="Q368" s="279"/>
      <c r="R368" s="279"/>
      <c r="S368" s="279"/>
      <c r="T368" s="280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81" t="s">
        <v>152</v>
      </c>
      <c r="AU368" s="281" t="s">
        <v>150</v>
      </c>
      <c r="AV368" s="15" t="s">
        <v>149</v>
      </c>
      <c r="AW368" s="15" t="s">
        <v>32</v>
      </c>
      <c r="AX368" s="15" t="s">
        <v>84</v>
      </c>
      <c r="AY368" s="281" t="s">
        <v>142</v>
      </c>
    </row>
    <row r="369" s="2" customFormat="1" ht="21.75" customHeight="1">
      <c r="A369" s="39"/>
      <c r="B369" s="40"/>
      <c r="C369" s="236" t="s">
        <v>498</v>
      </c>
      <c r="D369" s="236" t="s">
        <v>144</v>
      </c>
      <c r="E369" s="237" t="s">
        <v>499</v>
      </c>
      <c r="F369" s="238" t="s">
        <v>500</v>
      </c>
      <c r="G369" s="239" t="s">
        <v>172</v>
      </c>
      <c r="H369" s="240">
        <v>32.009999999999998</v>
      </c>
      <c r="I369" s="241"/>
      <c r="J369" s="242">
        <f>ROUND(I369*H369,2)</f>
        <v>0</v>
      </c>
      <c r="K369" s="238" t="s">
        <v>148</v>
      </c>
      <c r="L369" s="45"/>
      <c r="M369" s="243" t="s">
        <v>1</v>
      </c>
      <c r="N369" s="244" t="s">
        <v>42</v>
      </c>
      <c r="O369" s="92"/>
      <c r="P369" s="245">
        <f>O369*H369</f>
        <v>0</v>
      </c>
      <c r="Q369" s="245">
        <v>0.075600000000000001</v>
      </c>
      <c r="R369" s="245">
        <f>Q369*H369</f>
        <v>2.419956</v>
      </c>
      <c r="S369" s="245">
        <v>0</v>
      </c>
      <c r="T369" s="246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7" t="s">
        <v>149</v>
      </c>
      <c r="AT369" s="247" t="s">
        <v>144</v>
      </c>
      <c r="AU369" s="247" t="s">
        <v>150</v>
      </c>
      <c r="AY369" s="18" t="s">
        <v>142</v>
      </c>
      <c r="BE369" s="248">
        <f>IF(N369="základní",J369,0)</f>
        <v>0</v>
      </c>
      <c r="BF369" s="248">
        <f>IF(N369="snížená",J369,0)</f>
        <v>0</v>
      </c>
      <c r="BG369" s="248">
        <f>IF(N369="zákl. přenesená",J369,0)</f>
        <v>0</v>
      </c>
      <c r="BH369" s="248">
        <f>IF(N369="sníž. přenesená",J369,0)</f>
        <v>0</v>
      </c>
      <c r="BI369" s="248">
        <f>IF(N369="nulová",J369,0)</f>
        <v>0</v>
      </c>
      <c r="BJ369" s="18" t="s">
        <v>150</v>
      </c>
      <c r="BK369" s="248">
        <f>ROUND(I369*H369,2)</f>
        <v>0</v>
      </c>
      <c r="BL369" s="18" t="s">
        <v>149</v>
      </c>
      <c r="BM369" s="247" t="s">
        <v>501</v>
      </c>
    </row>
    <row r="370" s="14" customFormat="1">
      <c r="A370" s="14"/>
      <c r="B370" s="260"/>
      <c r="C370" s="261"/>
      <c r="D370" s="251" t="s">
        <v>152</v>
      </c>
      <c r="E370" s="262" t="s">
        <v>1</v>
      </c>
      <c r="F370" s="263" t="s">
        <v>502</v>
      </c>
      <c r="G370" s="261"/>
      <c r="H370" s="264">
        <v>32.009999999999998</v>
      </c>
      <c r="I370" s="265"/>
      <c r="J370" s="261"/>
      <c r="K370" s="261"/>
      <c r="L370" s="266"/>
      <c r="M370" s="267"/>
      <c r="N370" s="268"/>
      <c r="O370" s="268"/>
      <c r="P370" s="268"/>
      <c r="Q370" s="268"/>
      <c r="R370" s="268"/>
      <c r="S370" s="268"/>
      <c r="T370" s="26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0" t="s">
        <v>152</v>
      </c>
      <c r="AU370" s="270" t="s">
        <v>150</v>
      </c>
      <c r="AV370" s="14" t="s">
        <v>150</v>
      </c>
      <c r="AW370" s="14" t="s">
        <v>32</v>
      </c>
      <c r="AX370" s="14" t="s">
        <v>76</v>
      </c>
      <c r="AY370" s="270" t="s">
        <v>142</v>
      </c>
    </row>
    <row r="371" s="15" customFormat="1">
      <c r="A371" s="15"/>
      <c r="B371" s="271"/>
      <c r="C371" s="272"/>
      <c r="D371" s="251" t="s">
        <v>152</v>
      </c>
      <c r="E371" s="273" t="s">
        <v>1</v>
      </c>
      <c r="F371" s="274" t="s">
        <v>155</v>
      </c>
      <c r="G371" s="272"/>
      <c r="H371" s="275">
        <v>32.009999999999998</v>
      </c>
      <c r="I371" s="276"/>
      <c r="J371" s="272"/>
      <c r="K371" s="272"/>
      <c r="L371" s="277"/>
      <c r="M371" s="278"/>
      <c r="N371" s="279"/>
      <c r="O371" s="279"/>
      <c r="P371" s="279"/>
      <c r="Q371" s="279"/>
      <c r="R371" s="279"/>
      <c r="S371" s="279"/>
      <c r="T371" s="280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81" t="s">
        <v>152</v>
      </c>
      <c r="AU371" s="281" t="s">
        <v>150</v>
      </c>
      <c r="AV371" s="15" t="s">
        <v>149</v>
      </c>
      <c r="AW371" s="15" t="s">
        <v>32</v>
      </c>
      <c r="AX371" s="15" t="s">
        <v>84</v>
      </c>
      <c r="AY371" s="281" t="s">
        <v>142</v>
      </c>
    </row>
    <row r="372" s="2" customFormat="1" ht="16.5" customHeight="1">
      <c r="A372" s="39"/>
      <c r="B372" s="40"/>
      <c r="C372" s="236" t="s">
        <v>503</v>
      </c>
      <c r="D372" s="236" t="s">
        <v>144</v>
      </c>
      <c r="E372" s="237" t="s">
        <v>504</v>
      </c>
      <c r="F372" s="238" t="s">
        <v>505</v>
      </c>
      <c r="G372" s="239" t="s">
        <v>172</v>
      </c>
      <c r="H372" s="240">
        <v>32.009999999999998</v>
      </c>
      <c r="I372" s="241"/>
      <c r="J372" s="242">
        <f>ROUND(I372*H372,2)</f>
        <v>0</v>
      </c>
      <c r="K372" s="238" t="s">
        <v>148</v>
      </c>
      <c r="L372" s="45"/>
      <c r="M372" s="243" t="s">
        <v>1</v>
      </c>
      <c r="N372" s="244" t="s">
        <v>42</v>
      </c>
      <c r="O372" s="92"/>
      <c r="P372" s="245">
        <f>O372*H372</f>
        <v>0</v>
      </c>
      <c r="Q372" s="245">
        <v>0.00012999999999999999</v>
      </c>
      <c r="R372" s="245">
        <f>Q372*H372</f>
        <v>0.0041612999999999997</v>
      </c>
      <c r="S372" s="245">
        <v>0</v>
      </c>
      <c r="T372" s="246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7" t="s">
        <v>149</v>
      </c>
      <c r="AT372" s="247" t="s">
        <v>144</v>
      </c>
      <c r="AU372" s="247" t="s">
        <v>150</v>
      </c>
      <c r="AY372" s="18" t="s">
        <v>142</v>
      </c>
      <c r="BE372" s="248">
        <f>IF(N372="základní",J372,0)</f>
        <v>0</v>
      </c>
      <c r="BF372" s="248">
        <f>IF(N372="snížená",J372,0)</f>
        <v>0</v>
      </c>
      <c r="BG372" s="248">
        <f>IF(N372="zákl. přenesená",J372,0)</f>
        <v>0</v>
      </c>
      <c r="BH372" s="248">
        <f>IF(N372="sníž. přenesená",J372,0)</f>
        <v>0</v>
      </c>
      <c r="BI372" s="248">
        <f>IF(N372="nulová",J372,0)</f>
        <v>0</v>
      </c>
      <c r="BJ372" s="18" t="s">
        <v>150</v>
      </c>
      <c r="BK372" s="248">
        <f>ROUND(I372*H372,2)</f>
        <v>0</v>
      </c>
      <c r="BL372" s="18" t="s">
        <v>149</v>
      </c>
      <c r="BM372" s="247" t="s">
        <v>506</v>
      </c>
    </row>
    <row r="373" s="14" customFormat="1">
      <c r="A373" s="14"/>
      <c r="B373" s="260"/>
      <c r="C373" s="261"/>
      <c r="D373" s="251" t="s">
        <v>152</v>
      </c>
      <c r="E373" s="262" t="s">
        <v>1</v>
      </c>
      <c r="F373" s="263" t="s">
        <v>502</v>
      </c>
      <c r="G373" s="261"/>
      <c r="H373" s="264">
        <v>32.009999999999998</v>
      </c>
      <c r="I373" s="265"/>
      <c r="J373" s="261"/>
      <c r="K373" s="261"/>
      <c r="L373" s="266"/>
      <c r="M373" s="267"/>
      <c r="N373" s="268"/>
      <c r="O373" s="268"/>
      <c r="P373" s="268"/>
      <c r="Q373" s="268"/>
      <c r="R373" s="268"/>
      <c r="S373" s="268"/>
      <c r="T373" s="26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0" t="s">
        <v>152</v>
      </c>
      <c r="AU373" s="270" t="s">
        <v>150</v>
      </c>
      <c r="AV373" s="14" t="s">
        <v>150</v>
      </c>
      <c r="AW373" s="14" t="s">
        <v>32</v>
      </c>
      <c r="AX373" s="14" t="s">
        <v>76</v>
      </c>
      <c r="AY373" s="270" t="s">
        <v>142</v>
      </c>
    </row>
    <row r="374" s="15" customFormat="1">
      <c r="A374" s="15"/>
      <c r="B374" s="271"/>
      <c r="C374" s="272"/>
      <c r="D374" s="251" t="s">
        <v>152</v>
      </c>
      <c r="E374" s="273" t="s">
        <v>1</v>
      </c>
      <c r="F374" s="274" t="s">
        <v>155</v>
      </c>
      <c r="G374" s="272"/>
      <c r="H374" s="275">
        <v>32.009999999999998</v>
      </c>
      <c r="I374" s="276"/>
      <c r="J374" s="272"/>
      <c r="K374" s="272"/>
      <c r="L374" s="277"/>
      <c r="M374" s="278"/>
      <c r="N374" s="279"/>
      <c r="O374" s="279"/>
      <c r="P374" s="279"/>
      <c r="Q374" s="279"/>
      <c r="R374" s="279"/>
      <c r="S374" s="279"/>
      <c r="T374" s="280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81" t="s">
        <v>152</v>
      </c>
      <c r="AU374" s="281" t="s">
        <v>150</v>
      </c>
      <c r="AV374" s="15" t="s">
        <v>149</v>
      </c>
      <c r="AW374" s="15" t="s">
        <v>32</v>
      </c>
      <c r="AX374" s="15" t="s">
        <v>84</v>
      </c>
      <c r="AY374" s="281" t="s">
        <v>142</v>
      </c>
    </row>
    <row r="375" s="2" customFormat="1" ht="16.5" customHeight="1">
      <c r="A375" s="39"/>
      <c r="B375" s="40"/>
      <c r="C375" s="236" t="s">
        <v>507</v>
      </c>
      <c r="D375" s="236" t="s">
        <v>144</v>
      </c>
      <c r="E375" s="237" t="s">
        <v>508</v>
      </c>
      <c r="F375" s="238" t="s">
        <v>509</v>
      </c>
      <c r="G375" s="239" t="s">
        <v>172</v>
      </c>
      <c r="H375" s="240">
        <v>32.009999999999998</v>
      </c>
      <c r="I375" s="241"/>
      <c r="J375" s="242">
        <f>ROUND(I375*H375,2)</f>
        <v>0</v>
      </c>
      <c r="K375" s="238" t="s">
        <v>148</v>
      </c>
      <c r="L375" s="45"/>
      <c r="M375" s="243" t="s">
        <v>1</v>
      </c>
      <c r="N375" s="244" t="s">
        <v>42</v>
      </c>
      <c r="O375" s="92"/>
      <c r="P375" s="245">
        <f>O375*H375</f>
        <v>0</v>
      </c>
      <c r="Q375" s="245">
        <v>0.00022000000000000001</v>
      </c>
      <c r="R375" s="245">
        <f>Q375*H375</f>
        <v>0.0070422000000000002</v>
      </c>
      <c r="S375" s="245">
        <v>0</v>
      </c>
      <c r="T375" s="24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7" t="s">
        <v>149</v>
      </c>
      <c r="AT375" s="247" t="s">
        <v>144</v>
      </c>
      <c r="AU375" s="247" t="s">
        <v>150</v>
      </c>
      <c r="AY375" s="18" t="s">
        <v>142</v>
      </c>
      <c r="BE375" s="248">
        <f>IF(N375="základní",J375,0)</f>
        <v>0</v>
      </c>
      <c r="BF375" s="248">
        <f>IF(N375="snížená",J375,0)</f>
        <v>0</v>
      </c>
      <c r="BG375" s="248">
        <f>IF(N375="zákl. přenesená",J375,0)</f>
        <v>0</v>
      </c>
      <c r="BH375" s="248">
        <f>IF(N375="sníž. přenesená",J375,0)</f>
        <v>0</v>
      </c>
      <c r="BI375" s="248">
        <f>IF(N375="nulová",J375,0)</f>
        <v>0</v>
      </c>
      <c r="BJ375" s="18" t="s">
        <v>150</v>
      </c>
      <c r="BK375" s="248">
        <f>ROUND(I375*H375,2)</f>
        <v>0</v>
      </c>
      <c r="BL375" s="18" t="s">
        <v>149</v>
      </c>
      <c r="BM375" s="247" t="s">
        <v>510</v>
      </c>
    </row>
    <row r="376" s="2" customFormat="1" ht="33" customHeight="1">
      <c r="A376" s="39"/>
      <c r="B376" s="40"/>
      <c r="C376" s="236" t="s">
        <v>511</v>
      </c>
      <c r="D376" s="236" t="s">
        <v>144</v>
      </c>
      <c r="E376" s="237" t="s">
        <v>512</v>
      </c>
      <c r="F376" s="238" t="s">
        <v>513</v>
      </c>
      <c r="G376" s="239" t="s">
        <v>247</v>
      </c>
      <c r="H376" s="240">
        <v>24.399999999999999</v>
      </c>
      <c r="I376" s="241"/>
      <c r="J376" s="242">
        <f>ROUND(I376*H376,2)</f>
        <v>0</v>
      </c>
      <c r="K376" s="238" t="s">
        <v>148</v>
      </c>
      <c r="L376" s="45"/>
      <c r="M376" s="243" t="s">
        <v>1</v>
      </c>
      <c r="N376" s="244" t="s">
        <v>42</v>
      </c>
      <c r="O376" s="92"/>
      <c r="P376" s="245">
        <f>O376*H376</f>
        <v>0</v>
      </c>
      <c r="Q376" s="245">
        <v>2.0000000000000002E-05</v>
      </c>
      <c r="R376" s="245">
        <f>Q376*H376</f>
        <v>0.00048799999999999999</v>
      </c>
      <c r="S376" s="245">
        <v>0</v>
      </c>
      <c r="T376" s="246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7" t="s">
        <v>149</v>
      </c>
      <c r="AT376" s="247" t="s">
        <v>144</v>
      </c>
      <c r="AU376" s="247" t="s">
        <v>150</v>
      </c>
      <c r="AY376" s="18" t="s">
        <v>142</v>
      </c>
      <c r="BE376" s="248">
        <f>IF(N376="základní",J376,0)</f>
        <v>0</v>
      </c>
      <c r="BF376" s="248">
        <f>IF(N376="snížená",J376,0)</f>
        <v>0</v>
      </c>
      <c r="BG376" s="248">
        <f>IF(N376="zákl. přenesená",J376,0)</f>
        <v>0</v>
      </c>
      <c r="BH376" s="248">
        <f>IF(N376="sníž. přenesená",J376,0)</f>
        <v>0</v>
      </c>
      <c r="BI376" s="248">
        <f>IF(N376="nulová",J376,0)</f>
        <v>0</v>
      </c>
      <c r="BJ376" s="18" t="s">
        <v>150</v>
      </c>
      <c r="BK376" s="248">
        <f>ROUND(I376*H376,2)</f>
        <v>0</v>
      </c>
      <c r="BL376" s="18" t="s">
        <v>149</v>
      </c>
      <c r="BM376" s="247" t="s">
        <v>514</v>
      </c>
    </row>
    <row r="377" s="14" customFormat="1">
      <c r="A377" s="14"/>
      <c r="B377" s="260"/>
      <c r="C377" s="261"/>
      <c r="D377" s="251" t="s">
        <v>152</v>
      </c>
      <c r="E377" s="262" t="s">
        <v>1</v>
      </c>
      <c r="F377" s="263" t="s">
        <v>515</v>
      </c>
      <c r="G377" s="261"/>
      <c r="H377" s="264">
        <v>24.399999999999999</v>
      </c>
      <c r="I377" s="265"/>
      <c r="J377" s="261"/>
      <c r="K377" s="261"/>
      <c r="L377" s="266"/>
      <c r="M377" s="267"/>
      <c r="N377" s="268"/>
      <c r="O377" s="268"/>
      <c r="P377" s="268"/>
      <c r="Q377" s="268"/>
      <c r="R377" s="268"/>
      <c r="S377" s="268"/>
      <c r="T377" s="26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0" t="s">
        <v>152</v>
      </c>
      <c r="AU377" s="270" t="s">
        <v>150</v>
      </c>
      <c r="AV377" s="14" t="s">
        <v>150</v>
      </c>
      <c r="AW377" s="14" t="s">
        <v>32</v>
      </c>
      <c r="AX377" s="14" t="s">
        <v>84</v>
      </c>
      <c r="AY377" s="270" t="s">
        <v>142</v>
      </c>
    </row>
    <row r="378" s="12" customFormat="1" ht="22.8" customHeight="1">
      <c r="A378" s="12"/>
      <c r="B378" s="220"/>
      <c r="C378" s="221"/>
      <c r="D378" s="222" t="s">
        <v>75</v>
      </c>
      <c r="E378" s="234" t="s">
        <v>190</v>
      </c>
      <c r="F378" s="234" t="s">
        <v>516</v>
      </c>
      <c r="G378" s="221"/>
      <c r="H378" s="221"/>
      <c r="I378" s="224"/>
      <c r="J378" s="235">
        <f>BK378</f>
        <v>0</v>
      </c>
      <c r="K378" s="221"/>
      <c r="L378" s="226"/>
      <c r="M378" s="227"/>
      <c r="N378" s="228"/>
      <c r="O378" s="228"/>
      <c r="P378" s="229">
        <f>SUM(P379:P460)</f>
        <v>0</v>
      </c>
      <c r="Q378" s="228"/>
      <c r="R378" s="229">
        <f>SUM(R379:R460)</f>
        <v>1.0214741000000001</v>
      </c>
      <c r="S378" s="228"/>
      <c r="T378" s="230">
        <f>SUM(T379:T460)</f>
        <v>45.613616999999998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31" t="s">
        <v>84</v>
      </c>
      <c r="AT378" s="232" t="s">
        <v>75</v>
      </c>
      <c r="AU378" s="232" t="s">
        <v>84</v>
      </c>
      <c r="AY378" s="231" t="s">
        <v>142</v>
      </c>
      <c r="BK378" s="233">
        <f>SUM(BK379:BK460)</f>
        <v>0</v>
      </c>
    </row>
    <row r="379" s="2" customFormat="1" ht="21.75" customHeight="1">
      <c r="A379" s="39"/>
      <c r="B379" s="40"/>
      <c r="C379" s="236" t="s">
        <v>517</v>
      </c>
      <c r="D379" s="236" t="s">
        <v>144</v>
      </c>
      <c r="E379" s="237" t="s">
        <v>518</v>
      </c>
      <c r="F379" s="238" t="s">
        <v>519</v>
      </c>
      <c r="G379" s="239" t="s">
        <v>147</v>
      </c>
      <c r="H379" s="240">
        <v>106.3</v>
      </c>
      <c r="I379" s="241"/>
      <c r="J379" s="242">
        <f>ROUND(I379*H379,2)</f>
        <v>0</v>
      </c>
      <c r="K379" s="238" t="s">
        <v>148</v>
      </c>
      <c r="L379" s="45"/>
      <c r="M379" s="243" t="s">
        <v>1</v>
      </c>
      <c r="N379" s="244" t="s">
        <v>42</v>
      </c>
      <c r="O379" s="92"/>
      <c r="P379" s="245">
        <f>O379*H379</f>
        <v>0</v>
      </c>
      <c r="Q379" s="245">
        <v>0</v>
      </c>
      <c r="R379" s="245">
        <f>Q379*H379</f>
        <v>0</v>
      </c>
      <c r="S379" s="245">
        <v>0</v>
      </c>
      <c r="T379" s="24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7" t="s">
        <v>149</v>
      </c>
      <c r="AT379" s="247" t="s">
        <v>144</v>
      </c>
      <c r="AU379" s="247" t="s">
        <v>150</v>
      </c>
      <c r="AY379" s="18" t="s">
        <v>142</v>
      </c>
      <c r="BE379" s="248">
        <f>IF(N379="základní",J379,0)</f>
        <v>0</v>
      </c>
      <c r="BF379" s="248">
        <f>IF(N379="snížená",J379,0)</f>
        <v>0</v>
      </c>
      <c r="BG379" s="248">
        <f>IF(N379="zákl. přenesená",J379,0)</f>
        <v>0</v>
      </c>
      <c r="BH379" s="248">
        <f>IF(N379="sníž. přenesená",J379,0)</f>
        <v>0</v>
      </c>
      <c r="BI379" s="248">
        <f>IF(N379="nulová",J379,0)</f>
        <v>0</v>
      </c>
      <c r="BJ379" s="18" t="s">
        <v>150</v>
      </c>
      <c r="BK379" s="248">
        <f>ROUND(I379*H379,2)</f>
        <v>0</v>
      </c>
      <c r="BL379" s="18" t="s">
        <v>149</v>
      </c>
      <c r="BM379" s="247" t="s">
        <v>520</v>
      </c>
    </row>
    <row r="380" s="14" customFormat="1">
      <c r="A380" s="14"/>
      <c r="B380" s="260"/>
      <c r="C380" s="261"/>
      <c r="D380" s="251" t="s">
        <v>152</v>
      </c>
      <c r="E380" s="262" t="s">
        <v>1</v>
      </c>
      <c r="F380" s="263" t="s">
        <v>521</v>
      </c>
      <c r="G380" s="261"/>
      <c r="H380" s="264">
        <v>106.3</v>
      </c>
      <c r="I380" s="265"/>
      <c r="J380" s="261"/>
      <c r="K380" s="261"/>
      <c r="L380" s="266"/>
      <c r="M380" s="267"/>
      <c r="N380" s="268"/>
      <c r="O380" s="268"/>
      <c r="P380" s="268"/>
      <c r="Q380" s="268"/>
      <c r="R380" s="268"/>
      <c r="S380" s="268"/>
      <c r="T380" s="26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0" t="s">
        <v>152</v>
      </c>
      <c r="AU380" s="270" t="s">
        <v>150</v>
      </c>
      <c r="AV380" s="14" t="s">
        <v>150</v>
      </c>
      <c r="AW380" s="14" t="s">
        <v>32</v>
      </c>
      <c r="AX380" s="14" t="s">
        <v>84</v>
      </c>
      <c r="AY380" s="270" t="s">
        <v>142</v>
      </c>
    </row>
    <row r="381" s="2" customFormat="1" ht="21.75" customHeight="1">
      <c r="A381" s="39"/>
      <c r="B381" s="40"/>
      <c r="C381" s="236" t="s">
        <v>522</v>
      </c>
      <c r="D381" s="236" t="s">
        <v>144</v>
      </c>
      <c r="E381" s="237" t="s">
        <v>523</v>
      </c>
      <c r="F381" s="238" t="s">
        <v>524</v>
      </c>
      <c r="G381" s="239" t="s">
        <v>147</v>
      </c>
      <c r="H381" s="240">
        <v>6378</v>
      </c>
      <c r="I381" s="241"/>
      <c r="J381" s="242">
        <f>ROUND(I381*H381,2)</f>
        <v>0</v>
      </c>
      <c r="K381" s="238" t="s">
        <v>148</v>
      </c>
      <c r="L381" s="45"/>
      <c r="M381" s="243" t="s">
        <v>1</v>
      </c>
      <c r="N381" s="244" t="s">
        <v>42</v>
      </c>
      <c r="O381" s="92"/>
      <c r="P381" s="245">
        <f>O381*H381</f>
        <v>0</v>
      </c>
      <c r="Q381" s="245">
        <v>0</v>
      </c>
      <c r="R381" s="245">
        <f>Q381*H381</f>
        <v>0</v>
      </c>
      <c r="S381" s="245">
        <v>0</v>
      </c>
      <c r="T381" s="246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7" t="s">
        <v>149</v>
      </c>
      <c r="AT381" s="247" t="s">
        <v>144</v>
      </c>
      <c r="AU381" s="247" t="s">
        <v>150</v>
      </c>
      <c r="AY381" s="18" t="s">
        <v>142</v>
      </c>
      <c r="BE381" s="248">
        <f>IF(N381="základní",J381,0)</f>
        <v>0</v>
      </c>
      <c r="BF381" s="248">
        <f>IF(N381="snížená",J381,0)</f>
        <v>0</v>
      </c>
      <c r="BG381" s="248">
        <f>IF(N381="zákl. přenesená",J381,0)</f>
        <v>0</v>
      </c>
      <c r="BH381" s="248">
        <f>IF(N381="sníž. přenesená",J381,0)</f>
        <v>0</v>
      </c>
      <c r="BI381" s="248">
        <f>IF(N381="nulová",J381,0)</f>
        <v>0</v>
      </c>
      <c r="BJ381" s="18" t="s">
        <v>150</v>
      </c>
      <c r="BK381" s="248">
        <f>ROUND(I381*H381,2)</f>
        <v>0</v>
      </c>
      <c r="BL381" s="18" t="s">
        <v>149</v>
      </c>
      <c r="BM381" s="247" t="s">
        <v>525</v>
      </c>
    </row>
    <row r="382" s="14" customFormat="1">
      <c r="A382" s="14"/>
      <c r="B382" s="260"/>
      <c r="C382" s="261"/>
      <c r="D382" s="251" t="s">
        <v>152</v>
      </c>
      <c r="E382" s="262" t="s">
        <v>1</v>
      </c>
      <c r="F382" s="263" t="s">
        <v>526</v>
      </c>
      <c r="G382" s="261"/>
      <c r="H382" s="264">
        <v>6378</v>
      </c>
      <c r="I382" s="265"/>
      <c r="J382" s="261"/>
      <c r="K382" s="261"/>
      <c r="L382" s="266"/>
      <c r="M382" s="267"/>
      <c r="N382" s="268"/>
      <c r="O382" s="268"/>
      <c r="P382" s="268"/>
      <c r="Q382" s="268"/>
      <c r="R382" s="268"/>
      <c r="S382" s="268"/>
      <c r="T382" s="26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0" t="s">
        <v>152</v>
      </c>
      <c r="AU382" s="270" t="s">
        <v>150</v>
      </c>
      <c r="AV382" s="14" t="s">
        <v>150</v>
      </c>
      <c r="AW382" s="14" t="s">
        <v>32</v>
      </c>
      <c r="AX382" s="14" t="s">
        <v>84</v>
      </c>
      <c r="AY382" s="270" t="s">
        <v>142</v>
      </c>
    </row>
    <row r="383" s="2" customFormat="1" ht="21.75" customHeight="1">
      <c r="A383" s="39"/>
      <c r="B383" s="40"/>
      <c r="C383" s="236" t="s">
        <v>527</v>
      </c>
      <c r="D383" s="236" t="s">
        <v>144</v>
      </c>
      <c r="E383" s="237" t="s">
        <v>528</v>
      </c>
      <c r="F383" s="238" t="s">
        <v>529</v>
      </c>
      <c r="G383" s="239" t="s">
        <v>147</v>
      </c>
      <c r="H383" s="240">
        <v>106.3</v>
      </c>
      <c r="I383" s="241"/>
      <c r="J383" s="242">
        <f>ROUND(I383*H383,2)</f>
        <v>0</v>
      </c>
      <c r="K383" s="238" t="s">
        <v>148</v>
      </c>
      <c r="L383" s="45"/>
      <c r="M383" s="243" t="s">
        <v>1</v>
      </c>
      <c r="N383" s="244" t="s">
        <v>42</v>
      </c>
      <c r="O383" s="92"/>
      <c r="P383" s="245">
        <f>O383*H383</f>
        <v>0</v>
      </c>
      <c r="Q383" s="245">
        <v>0</v>
      </c>
      <c r="R383" s="245">
        <f>Q383*H383</f>
        <v>0</v>
      </c>
      <c r="S383" s="245">
        <v>0</v>
      </c>
      <c r="T383" s="246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7" t="s">
        <v>149</v>
      </c>
      <c r="AT383" s="247" t="s">
        <v>144</v>
      </c>
      <c r="AU383" s="247" t="s">
        <v>150</v>
      </c>
      <c r="AY383" s="18" t="s">
        <v>142</v>
      </c>
      <c r="BE383" s="248">
        <f>IF(N383="základní",J383,0)</f>
        <v>0</v>
      </c>
      <c r="BF383" s="248">
        <f>IF(N383="snížená",J383,0)</f>
        <v>0</v>
      </c>
      <c r="BG383" s="248">
        <f>IF(N383="zákl. přenesená",J383,0)</f>
        <v>0</v>
      </c>
      <c r="BH383" s="248">
        <f>IF(N383="sníž. přenesená",J383,0)</f>
        <v>0</v>
      </c>
      <c r="BI383" s="248">
        <f>IF(N383="nulová",J383,0)</f>
        <v>0</v>
      </c>
      <c r="BJ383" s="18" t="s">
        <v>150</v>
      </c>
      <c r="BK383" s="248">
        <f>ROUND(I383*H383,2)</f>
        <v>0</v>
      </c>
      <c r="BL383" s="18" t="s">
        <v>149</v>
      </c>
      <c r="BM383" s="247" t="s">
        <v>530</v>
      </c>
    </row>
    <row r="384" s="2" customFormat="1" ht="21.75" customHeight="1">
      <c r="A384" s="39"/>
      <c r="B384" s="40"/>
      <c r="C384" s="236" t="s">
        <v>531</v>
      </c>
      <c r="D384" s="236" t="s">
        <v>144</v>
      </c>
      <c r="E384" s="237" t="s">
        <v>532</v>
      </c>
      <c r="F384" s="238" t="s">
        <v>533</v>
      </c>
      <c r="G384" s="239" t="s">
        <v>272</v>
      </c>
      <c r="H384" s="240">
        <v>2</v>
      </c>
      <c r="I384" s="241"/>
      <c r="J384" s="242">
        <f>ROUND(I384*H384,2)</f>
        <v>0</v>
      </c>
      <c r="K384" s="238" t="s">
        <v>148</v>
      </c>
      <c r="L384" s="45"/>
      <c r="M384" s="243" t="s">
        <v>1</v>
      </c>
      <c r="N384" s="244" t="s">
        <v>42</v>
      </c>
      <c r="O384" s="92"/>
      <c r="P384" s="245">
        <f>O384*H384</f>
        <v>0</v>
      </c>
      <c r="Q384" s="245">
        <v>0</v>
      </c>
      <c r="R384" s="245">
        <f>Q384*H384</f>
        <v>0</v>
      </c>
      <c r="S384" s="245">
        <v>0</v>
      </c>
      <c r="T384" s="246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7" t="s">
        <v>149</v>
      </c>
      <c r="AT384" s="247" t="s">
        <v>144</v>
      </c>
      <c r="AU384" s="247" t="s">
        <v>150</v>
      </c>
      <c r="AY384" s="18" t="s">
        <v>142</v>
      </c>
      <c r="BE384" s="248">
        <f>IF(N384="základní",J384,0)</f>
        <v>0</v>
      </c>
      <c r="BF384" s="248">
        <f>IF(N384="snížená",J384,0)</f>
        <v>0</v>
      </c>
      <c r="BG384" s="248">
        <f>IF(N384="zákl. přenesená",J384,0)</f>
        <v>0</v>
      </c>
      <c r="BH384" s="248">
        <f>IF(N384="sníž. přenesená",J384,0)</f>
        <v>0</v>
      </c>
      <c r="BI384" s="248">
        <f>IF(N384="nulová",J384,0)</f>
        <v>0</v>
      </c>
      <c r="BJ384" s="18" t="s">
        <v>150</v>
      </c>
      <c r="BK384" s="248">
        <f>ROUND(I384*H384,2)</f>
        <v>0</v>
      </c>
      <c r="BL384" s="18" t="s">
        <v>149</v>
      </c>
      <c r="BM384" s="247" t="s">
        <v>534</v>
      </c>
    </row>
    <row r="385" s="2" customFormat="1" ht="21.75" customHeight="1">
      <c r="A385" s="39"/>
      <c r="B385" s="40"/>
      <c r="C385" s="236" t="s">
        <v>535</v>
      </c>
      <c r="D385" s="236" t="s">
        <v>144</v>
      </c>
      <c r="E385" s="237" t="s">
        <v>536</v>
      </c>
      <c r="F385" s="238" t="s">
        <v>537</v>
      </c>
      <c r="G385" s="239" t="s">
        <v>272</v>
      </c>
      <c r="H385" s="240">
        <v>40</v>
      </c>
      <c r="I385" s="241"/>
      <c r="J385" s="242">
        <f>ROUND(I385*H385,2)</f>
        <v>0</v>
      </c>
      <c r="K385" s="238" t="s">
        <v>148</v>
      </c>
      <c r="L385" s="45"/>
      <c r="M385" s="243" t="s">
        <v>1</v>
      </c>
      <c r="N385" s="244" t="s">
        <v>42</v>
      </c>
      <c r="O385" s="92"/>
      <c r="P385" s="245">
        <f>O385*H385</f>
        <v>0</v>
      </c>
      <c r="Q385" s="245">
        <v>0</v>
      </c>
      <c r="R385" s="245">
        <f>Q385*H385</f>
        <v>0</v>
      </c>
      <c r="S385" s="245">
        <v>0</v>
      </c>
      <c r="T385" s="246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7" t="s">
        <v>149</v>
      </c>
      <c r="AT385" s="247" t="s">
        <v>144</v>
      </c>
      <c r="AU385" s="247" t="s">
        <v>150</v>
      </c>
      <c r="AY385" s="18" t="s">
        <v>142</v>
      </c>
      <c r="BE385" s="248">
        <f>IF(N385="základní",J385,0)</f>
        <v>0</v>
      </c>
      <c r="BF385" s="248">
        <f>IF(N385="snížená",J385,0)</f>
        <v>0</v>
      </c>
      <c r="BG385" s="248">
        <f>IF(N385="zákl. přenesená",J385,0)</f>
        <v>0</v>
      </c>
      <c r="BH385" s="248">
        <f>IF(N385="sníž. přenesená",J385,0)</f>
        <v>0</v>
      </c>
      <c r="BI385" s="248">
        <f>IF(N385="nulová",J385,0)</f>
        <v>0</v>
      </c>
      <c r="BJ385" s="18" t="s">
        <v>150</v>
      </c>
      <c r="BK385" s="248">
        <f>ROUND(I385*H385,2)</f>
        <v>0</v>
      </c>
      <c r="BL385" s="18" t="s">
        <v>149</v>
      </c>
      <c r="BM385" s="247" t="s">
        <v>538</v>
      </c>
    </row>
    <row r="386" s="14" customFormat="1">
      <c r="A386" s="14"/>
      <c r="B386" s="260"/>
      <c r="C386" s="261"/>
      <c r="D386" s="251" t="s">
        <v>152</v>
      </c>
      <c r="E386" s="262" t="s">
        <v>1</v>
      </c>
      <c r="F386" s="263" t="s">
        <v>539</v>
      </c>
      <c r="G386" s="261"/>
      <c r="H386" s="264">
        <v>40</v>
      </c>
      <c r="I386" s="265"/>
      <c r="J386" s="261"/>
      <c r="K386" s="261"/>
      <c r="L386" s="266"/>
      <c r="M386" s="267"/>
      <c r="N386" s="268"/>
      <c r="O386" s="268"/>
      <c r="P386" s="268"/>
      <c r="Q386" s="268"/>
      <c r="R386" s="268"/>
      <c r="S386" s="268"/>
      <c r="T386" s="26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0" t="s">
        <v>152</v>
      </c>
      <c r="AU386" s="270" t="s">
        <v>150</v>
      </c>
      <c r="AV386" s="14" t="s">
        <v>150</v>
      </c>
      <c r="AW386" s="14" t="s">
        <v>32</v>
      </c>
      <c r="AX386" s="14" t="s">
        <v>84</v>
      </c>
      <c r="AY386" s="270" t="s">
        <v>142</v>
      </c>
    </row>
    <row r="387" s="2" customFormat="1" ht="21.75" customHeight="1">
      <c r="A387" s="39"/>
      <c r="B387" s="40"/>
      <c r="C387" s="236" t="s">
        <v>540</v>
      </c>
      <c r="D387" s="236" t="s">
        <v>144</v>
      </c>
      <c r="E387" s="237" t="s">
        <v>541</v>
      </c>
      <c r="F387" s="238" t="s">
        <v>542</v>
      </c>
      <c r="G387" s="239" t="s">
        <v>272</v>
      </c>
      <c r="H387" s="240">
        <v>2</v>
      </c>
      <c r="I387" s="241"/>
      <c r="J387" s="242">
        <f>ROUND(I387*H387,2)</f>
        <v>0</v>
      </c>
      <c r="K387" s="238" t="s">
        <v>148</v>
      </c>
      <c r="L387" s="45"/>
      <c r="M387" s="243" t="s">
        <v>1</v>
      </c>
      <c r="N387" s="244" t="s">
        <v>42</v>
      </c>
      <c r="O387" s="92"/>
      <c r="P387" s="245">
        <f>O387*H387</f>
        <v>0</v>
      </c>
      <c r="Q387" s="245">
        <v>0</v>
      </c>
      <c r="R387" s="245">
        <f>Q387*H387</f>
        <v>0</v>
      </c>
      <c r="S387" s="245">
        <v>0</v>
      </c>
      <c r="T387" s="246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7" t="s">
        <v>149</v>
      </c>
      <c r="AT387" s="247" t="s">
        <v>144</v>
      </c>
      <c r="AU387" s="247" t="s">
        <v>150</v>
      </c>
      <c r="AY387" s="18" t="s">
        <v>142</v>
      </c>
      <c r="BE387" s="248">
        <f>IF(N387="základní",J387,0)</f>
        <v>0</v>
      </c>
      <c r="BF387" s="248">
        <f>IF(N387="snížená",J387,0)</f>
        <v>0</v>
      </c>
      <c r="BG387" s="248">
        <f>IF(N387="zákl. přenesená",J387,0)</f>
        <v>0</v>
      </c>
      <c r="BH387" s="248">
        <f>IF(N387="sníž. přenesená",J387,0)</f>
        <v>0</v>
      </c>
      <c r="BI387" s="248">
        <f>IF(N387="nulová",J387,0)</f>
        <v>0</v>
      </c>
      <c r="BJ387" s="18" t="s">
        <v>150</v>
      </c>
      <c r="BK387" s="248">
        <f>ROUND(I387*H387,2)</f>
        <v>0</v>
      </c>
      <c r="BL387" s="18" t="s">
        <v>149</v>
      </c>
      <c r="BM387" s="247" t="s">
        <v>543</v>
      </c>
    </row>
    <row r="388" s="2" customFormat="1" ht="21.75" customHeight="1">
      <c r="A388" s="39"/>
      <c r="B388" s="40"/>
      <c r="C388" s="236" t="s">
        <v>544</v>
      </c>
      <c r="D388" s="236" t="s">
        <v>144</v>
      </c>
      <c r="E388" s="237" t="s">
        <v>545</v>
      </c>
      <c r="F388" s="238" t="s">
        <v>546</v>
      </c>
      <c r="G388" s="239" t="s">
        <v>172</v>
      </c>
      <c r="H388" s="240">
        <v>85.040000000000006</v>
      </c>
      <c r="I388" s="241"/>
      <c r="J388" s="242">
        <f>ROUND(I388*H388,2)</f>
        <v>0</v>
      </c>
      <c r="K388" s="238" t="s">
        <v>148</v>
      </c>
      <c r="L388" s="45"/>
      <c r="M388" s="243" t="s">
        <v>1</v>
      </c>
      <c r="N388" s="244" t="s">
        <v>42</v>
      </c>
      <c r="O388" s="92"/>
      <c r="P388" s="245">
        <f>O388*H388</f>
        <v>0</v>
      </c>
      <c r="Q388" s="245">
        <v>0.00012999999999999999</v>
      </c>
      <c r="R388" s="245">
        <f>Q388*H388</f>
        <v>0.011055199999999999</v>
      </c>
      <c r="S388" s="245">
        <v>0</v>
      </c>
      <c r="T388" s="246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7" t="s">
        <v>149</v>
      </c>
      <c r="AT388" s="247" t="s">
        <v>144</v>
      </c>
      <c r="AU388" s="247" t="s">
        <v>150</v>
      </c>
      <c r="AY388" s="18" t="s">
        <v>142</v>
      </c>
      <c r="BE388" s="248">
        <f>IF(N388="základní",J388,0)</f>
        <v>0</v>
      </c>
      <c r="BF388" s="248">
        <f>IF(N388="snížená",J388,0)</f>
        <v>0</v>
      </c>
      <c r="BG388" s="248">
        <f>IF(N388="zákl. přenesená",J388,0)</f>
        <v>0</v>
      </c>
      <c r="BH388" s="248">
        <f>IF(N388="sníž. přenesená",J388,0)</f>
        <v>0</v>
      </c>
      <c r="BI388" s="248">
        <f>IF(N388="nulová",J388,0)</f>
        <v>0</v>
      </c>
      <c r="BJ388" s="18" t="s">
        <v>150</v>
      </c>
      <c r="BK388" s="248">
        <f>ROUND(I388*H388,2)</f>
        <v>0</v>
      </c>
      <c r="BL388" s="18" t="s">
        <v>149</v>
      </c>
      <c r="BM388" s="247" t="s">
        <v>547</v>
      </c>
    </row>
    <row r="389" s="14" customFormat="1">
      <c r="A389" s="14"/>
      <c r="B389" s="260"/>
      <c r="C389" s="261"/>
      <c r="D389" s="251" t="s">
        <v>152</v>
      </c>
      <c r="E389" s="262" t="s">
        <v>1</v>
      </c>
      <c r="F389" s="263" t="s">
        <v>476</v>
      </c>
      <c r="G389" s="261"/>
      <c r="H389" s="264">
        <v>54.020000000000003</v>
      </c>
      <c r="I389" s="265"/>
      <c r="J389" s="261"/>
      <c r="K389" s="261"/>
      <c r="L389" s="266"/>
      <c r="M389" s="267"/>
      <c r="N389" s="268"/>
      <c r="O389" s="268"/>
      <c r="P389" s="268"/>
      <c r="Q389" s="268"/>
      <c r="R389" s="268"/>
      <c r="S389" s="268"/>
      <c r="T389" s="26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0" t="s">
        <v>152</v>
      </c>
      <c r="AU389" s="270" t="s">
        <v>150</v>
      </c>
      <c r="AV389" s="14" t="s">
        <v>150</v>
      </c>
      <c r="AW389" s="14" t="s">
        <v>32</v>
      </c>
      <c r="AX389" s="14" t="s">
        <v>76</v>
      </c>
      <c r="AY389" s="270" t="s">
        <v>142</v>
      </c>
    </row>
    <row r="390" s="14" customFormat="1">
      <c r="A390" s="14"/>
      <c r="B390" s="260"/>
      <c r="C390" s="261"/>
      <c r="D390" s="251" t="s">
        <v>152</v>
      </c>
      <c r="E390" s="262" t="s">
        <v>1</v>
      </c>
      <c r="F390" s="263" t="s">
        <v>477</v>
      </c>
      <c r="G390" s="261"/>
      <c r="H390" s="264">
        <v>31.02</v>
      </c>
      <c r="I390" s="265"/>
      <c r="J390" s="261"/>
      <c r="K390" s="261"/>
      <c r="L390" s="266"/>
      <c r="M390" s="267"/>
      <c r="N390" s="268"/>
      <c r="O390" s="268"/>
      <c r="P390" s="268"/>
      <c r="Q390" s="268"/>
      <c r="R390" s="268"/>
      <c r="S390" s="268"/>
      <c r="T390" s="26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0" t="s">
        <v>152</v>
      </c>
      <c r="AU390" s="270" t="s">
        <v>150</v>
      </c>
      <c r="AV390" s="14" t="s">
        <v>150</v>
      </c>
      <c r="AW390" s="14" t="s">
        <v>32</v>
      </c>
      <c r="AX390" s="14" t="s">
        <v>76</v>
      </c>
      <c r="AY390" s="270" t="s">
        <v>142</v>
      </c>
    </row>
    <row r="391" s="15" customFormat="1">
      <c r="A391" s="15"/>
      <c r="B391" s="271"/>
      <c r="C391" s="272"/>
      <c r="D391" s="251" t="s">
        <v>152</v>
      </c>
      <c r="E391" s="273" t="s">
        <v>1</v>
      </c>
      <c r="F391" s="274" t="s">
        <v>155</v>
      </c>
      <c r="G391" s="272"/>
      <c r="H391" s="275">
        <v>85.040000000000006</v>
      </c>
      <c r="I391" s="276"/>
      <c r="J391" s="272"/>
      <c r="K391" s="272"/>
      <c r="L391" s="277"/>
      <c r="M391" s="278"/>
      <c r="N391" s="279"/>
      <c r="O391" s="279"/>
      <c r="P391" s="279"/>
      <c r="Q391" s="279"/>
      <c r="R391" s="279"/>
      <c r="S391" s="279"/>
      <c r="T391" s="28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81" t="s">
        <v>152</v>
      </c>
      <c r="AU391" s="281" t="s">
        <v>150</v>
      </c>
      <c r="AV391" s="15" t="s">
        <v>149</v>
      </c>
      <c r="AW391" s="15" t="s">
        <v>32</v>
      </c>
      <c r="AX391" s="15" t="s">
        <v>84</v>
      </c>
      <c r="AY391" s="281" t="s">
        <v>142</v>
      </c>
    </row>
    <row r="392" s="2" customFormat="1" ht="16.5" customHeight="1">
      <c r="A392" s="39"/>
      <c r="B392" s="40"/>
      <c r="C392" s="236" t="s">
        <v>548</v>
      </c>
      <c r="D392" s="236" t="s">
        <v>144</v>
      </c>
      <c r="E392" s="237" t="s">
        <v>549</v>
      </c>
      <c r="F392" s="238" t="s">
        <v>550</v>
      </c>
      <c r="G392" s="239" t="s">
        <v>400</v>
      </c>
      <c r="H392" s="240">
        <v>2</v>
      </c>
      <c r="I392" s="241"/>
      <c r="J392" s="242">
        <f>ROUND(I392*H392,2)</f>
        <v>0</v>
      </c>
      <c r="K392" s="238" t="s">
        <v>148</v>
      </c>
      <c r="L392" s="45"/>
      <c r="M392" s="243" t="s">
        <v>1</v>
      </c>
      <c r="N392" s="244" t="s">
        <v>42</v>
      </c>
      <c r="O392" s="92"/>
      <c r="P392" s="245">
        <f>O392*H392</f>
        <v>0</v>
      </c>
      <c r="Q392" s="245">
        <v>0</v>
      </c>
      <c r="R392" s="245">
        <f>Q392*H392</f>
        <v>0</v>
      </c>
      <c r="S392" s="245">
        <v>0</v>
      </c>
      <c r="T392" s="246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7" t="s">
        <v>149</v>
      </c>
      <c r="AT392" s="247" t="s">
        <v>144</v>
      </c>
      <c r="AU392" s="247" t="s">
        <v>150</v>
      </c>
      <c r="AY392" s="18" t="s">
        <v>142</v>
      </c>
      <c r="BE392" s="248">
        <f>IF(N392="základní",J392,0)</f>
        <v>0</v>
      </c>
      <c r="BF392" s="248">
        <f>IF(N392="snížená",J392,0)</f>
        <v>0</v>
      </c>
      <c r="BG392" s="248">
        <f>IF(N392="zákl. přenesená",J392,0)</f>
        <v>0</v>
      </c>
      <c r="BH392" s="248">
        <f>IF(N392="sníž. přenesená",J392,0)</f>
        <v>0</v>
      </c>
      <c r="BI392" s="248">
        <f>IF(N392="nulová",J392,0)</f>
        <v>0</v>
      </c>
      <c r="BJ392" s="18" t="s">
        <v>150</v>
      </c>
      <c r="BK392" s="248">
        <f>ROUND(I392*H392,2)</f>
        <v>0</v>
      </c>
      <c r="BL392" s="18" t="s">
        <v>149</v>
      </c>
      <c r="BM392" s="247" t="s">
        <v>551</v>
      </c>
    </row>
    <row r="393" s="2" customFormat="1" ht="21.75" customHeight="1">
      <c r="A393" s="39"/>
      <c r="B393" s="40"/>
      <c r="C393" s="236" t="s">
        <v>552</v>
      </c>
      <c r="D393" s="236" t="s">
        <v>144</v>
      </c>
      <c r="E393" s="237" t="s">
        <v>553</v>
      </c>
      <c r="F393" s="238" t="s">
        <v>554</v>
      </c>
      <c r="G393" s="239" t="s">
        <v>400</v>
      </c>
      <c r="H393" s="240">
        <v>120</v>
      </c>
      <c r="I393" s="241"/>
      <c r="J393" s="242">
        <f>ROUND(I393*H393,2)</f>
        <v>0</v>
      </c>
      <c r="K393" s="238" t="s">
        <v>148</v>
      </c>
      <c r="L393" s="45"/>
      <c r="M393" s="243" t="s">
        <v>1</v>
      </c>
      <c r="N393" s="244" t="s">
        <v>42</v>
      </c>
      <c r="O393" s="92"/>
      <c r="P393" s="245">
        <f>O393*H393</f>
        <v>0</v>
      </c>
      <c r="Q393" s="245">
        <v>0</v>
      </c>
      <c r="R393" s="245">
        <f>Q393*H393</f>
        <v>0</v>
      </c>
      <c r="S393" s="245">
        <v>0</v>
      </c>
      <c r="T393" s="246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7" t="s">
        <v>149</v>
      </c>
      <c r="AT393" s="247" t="s">
        <v>144</v>
      </c>
      <c r="AU393" s="247" t="s">
        <v>150</v>
      </c>
      <c r="AY393" s="18" t="s">
        <v>142</v>
      </c>
      <c r="BE393" s="248">
        <f>IF(N393="základní",J393,0)</f>
        <v>0</v>
      </c>
      <c r="BF393" s="248">
        <f>IF(N393="snížená",J393,0)</f>
        <v>0</v>
      </c>
      <c r="BG393" s="248">
        <f>IF(N393="zákl. přenesená",J393,0)</f>
        <v>0</v>
      </c>
      <c r="BH393" s="248">
        <f>IF(N393="sníž. přenesená",J393,0)</f>
        <v>0</v>
      </c>
      <c r="BI393" s="248">
        <f>IF(N393="nulová",J393,0)</f>
        <v>0</v>
      </c>
      <c r="BJ393" s="18" t="s">
        <v>150</v>
      </c>
      <c r="BK393" s="248">
        <f>ROUND(I393*H393,2)</f>
        <v>0</v>
      </c>
      <c r="BL393" s="18" t="s">
        <v>149</v>
      </c>
      <c r="BM393" s="247" t="s">
        <v>555</v>
      </c>
    </row>
    <row r="394" s="14" customFormat="1">
      <c r="A394" s="14"/>
      <c r="B394" s="260"/>
      <c r="C394" s="261"/>
      <c r="D394" s="251" t="s">
        <v>152</v>
      </c>
      <c r="E394" s="262" t="s">
        <v>1</v>
      </c>
      <c r="F394" s="263" t="s">
        <v>556</v>
      </c>
      <c r="G394" s="261"/>
      <c r="H394" s="264">
        <v>120</v>
      </c>
      <c r="I394" s="265"/>
      <c r="J394" s="261"/>
      <c r="K394" s="261"/>
      <c r="L394" s="266"/>
      <c r="M394" s="267"/>
      <c r="N394" s="268"/>
      <c r="O394" s="268"/>
      <c r="P394" s="268"/>
      <c r="Q394" s="268"/>
      <c r="R394" s="268"/>
      <c r="S394" s="268"/>
      <c r="T394" s="26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0" t="s">
        <v>152</v>
      </c>
      <c r="AU394" s="270" t="s">
        <v>150</v>
      </c>
      <c r="AV394" s="14" t="s">
        <v>150</v>
      </c>
      <c r="AW394" s="14" t="s">
        <v>32</v>
      </c>
      <c r="AX394" s="14" t="s">
        <v>84</v>
      </c>
      <c r="AY394" s="270" t="s">
        <v>142</v>
      </c>
    </row>
    <row r="395" s="2" customFormat="1" ht="21.75" customHeight="1">
      <c r="A395" s="39"/>
      <c r="B395" s="40"/>
      <c r="C395" s="236" t="s">
        <v>557</v>
      </c>
      <c r="D395" s="236" t="s">
        <v>144</v>
      </c>
      <c r="E395" s="237" t="s">
        <v>558</v>
      </c>
      <c r="F395" s="238" t="s">
        <v>559</v>
      </c>
      <c r="G395" s="239" t="s">
        <v>400</v>
      </c>
      <c r="H395" s="240">
        <v>2</v>
      </c>
      <c r="I395" s="241"/>
      <c r="J395" s="242">
        <f>ROUND(I395*H395,2)</f>
        <v>0</v>
      </c>
      <c r="K395" s="238" t="s">
        <v>148</v>
      </c>
      <c r="L395" s="45"/>
      <c r="M395" s="243" t="s">
        <v>1</v>
      </c>
      <c r="N395" s="244" t="s">
        <v>42</v>
      </c>
      <c r="O395" s="92"/>
      <c r="P395" s="245">
        <f>O395*H395</f>
        <v>0</v>
      </c>
      <c r="Q395" s="245">
        <v>0</v>
      </c>
      <c r="R395" s="245">
        <f>Q395*H395</f>
        <v>0</v>
      </c>
      <c r="S395" s="245">
        <v>0</v>
      </c>
      <c r="T395" s="246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7" t="s">
        <v>149</v>
      </c>
      <c r="AT395" s="247" t="s">
        <v>144</v>
      </c>
      <c r="AU395" s="247" t="s">
        <v>150</v>
      </c>
      <c r="AY395" s="18" t="s">
        <v>142</v>
      </c>
      <c r="BE395" s="248">
        <f>IF(N395="základní",J395,0)</f>
        <v>0</v>
      </c>
      <c r="BF395" s="248">
        <f>IF(N395="snížená",J395,0)</f>
        <v>0</v>
      </c>
      <c r="BG395" s="248">
        <f>IF(N395="zákl. přenesená",J395,0)</f>
        <v>0</v>
      </c>
      <c r="BH395" s="248">
        <f>IF(N395="sníž. přenesená",J395,0)</f>
        <v>0</v>
      </c>
      <c r="BI395" s="248">
        <f>IF(N395="nulová",J395,0)</f>
        <v>0</v>
      </c>
      <c r="BJ395" s="18" t="s">
        <v>150</v>
      </c>
      <c r="BK395" s="248">
        <f>ROUND(I395*H395,2)</f>
        <v>0</v>
      </c>
      <c r="BL395" s="18" t="s">
        <v>149</v>
      </c>
      <c r="BM395" s="247" t="s">
        <v>560</v>
      </c>
    </row>
    <row r="396" s="2" customFormat="1" ht="21.75" customHeight="1">
      <c r="A396" s="39"/>
      <c r="B396" s="40"/>
      <c r="C396" s="236" t="s">
        <v>561</v>
      </c>
      <c r="D396" s="236" t="s">
        <v>144</v>
      </c>
      <c r="E396" s="237" t="s">
        <v>562</v>
      </c>
      <c r="F396" s="238" t="s">
        <v>563</v>
      </c>
      <c r="G396" s="239" t="s">
        <v>247</v>
      </c>
      <c r="H396" s="240">
        <v>6</v>
      </c>
      <c r="I396" s="241"/>
      <c r="J396" s="242">
        <f>ROUND(I396*H396,2)</f>
        <v>0</v>
      </c>
      <c r="K396" s="238" t="s">
        <v>148</v>
      </c>
      <c r="L396" s="45"/>
      <c r="M396" s="243" t="s">
        <v>1</v>
      </c>
      <c r="N396" s="244" t="s">
        <v>42</v>
      </c>
      <c r="O396" s="92"/>
      <c r="P396" s="245">
        <f>O396*H396</f>
        <v>0</v>
      </c>
      <c r="Q396" s="245">
        <v>0</v>
      </c>
      <c r="R396" s="245">
        <f>Q396*H396</f>
        <v>0</v>
      </c>
      <c r="S396" s="245">
        <v>0</v>
      </c>
      <c r="T396" s="246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7" t="s">
        <v>149</v>
      </c>
      <c r="AT396" s="247" t="s">
        <v>144</v>
      </c>
      <c r="AU396" s="247" t="s">
        <v>150</v>
      </c>
      <c r="AY396" s="18" t="s">
        <v>142</v>
      </c>
      <c r="BE396" s="248">
        <f>IF(N396="základní",J396,0)</f>
        <v>0</v>
      </c>
      <c r="BF396" s="248">
        <f>IF(N396="snížená",J396,0)</f>
        <v>0</v>
      </c>
      <c r="BG396" s="248">
        <f>IF(N396="zákl. přenesená",J396,0)</f>
        <v>0</v>
      </c>
      <c r="BH396" s="248">
        <f>IF(N396="sníž. přenesená",J396,0)</f>
        <v>0</v>
      </c>
      <c r="BI396" s="248">
        <f>IF(N396="nulová",J396,0)</f>
        <v>0</v>
      </c>
      <c r="BJ396" s="18" t="s">
        <v>150</v>
      </c>
      <c r="BK396" s="248">
        <f>ROUND(I396*H396,2)</f>
        <v>0</v>
      </c>
      <c r="BL396" s="18" t="s">
        <v>149</v>
      </c>
      <c r="BM396" s="247" t="s">
        <v>564</v>
      </c>
    </row>
    <row r="397" s="2" customFormat="1" ht="21.75" customHeight="1">
      <c r="A397" s="39"/>
      <c r="B397" s="40"/>
      <c r="C397" s="236" t="s">
        <v>565</v>
      </c>
      <c r="D397" s="236" t="s">
        <v>144</v>
      </c>
      <c r="E397" s="237" t="s">
        <v>566</v>
      </c>
      <c r="F397" s="238" t="s">
        <v>567</v>
      </c>
      <c r="G397" s="239" t="s">
        <v>247</v>
      </c>
      <c r="H397" s="240">
        <v>360</v>
      </c>
      <c r="I397" s="241"/>
      <c r="J397" s="242">
        <f>ROUND(I397*H397,2)</f>
        <v>0</v>
      </c>
      <c r="K397" s="238" t="s">
        <v>148</v>
      </c>
      <c r="L397" s="45"/>
      <c r="M397" s="243" t="s">
        <v>1</v>
      </c>
      <c r="N397" s="244" t="s">
        <v>42</v>
      </c>
      <c r="O397" s="92"/>
      <c r="P397" s="245">
        <f>O397*H397</f>
        <v>0</v>
      </c>
      <c r="Q397" s="245">
        <v>0</v>
      </c>
      <c r="R397" s="245">
        <f>Q397*H397</f>
        <v>0</v>
      </c>
      <c r="S397" s="245">
        <v>0</v>
      </c>
      <c r="T397" s="246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7" t="s">
        <v>149</v>
      </c>
      <c r="AT397" s="247" t="s">
        <v>144</v>
      </c>
      <c r="AU397" s="247" t="s">
        <v>150</v>
      </c>
      <c r="AY397" s="18" t="s">
        <v>142</v>
      </c>
      <c r="BE397" s="248">
        <f>IF(N397="základní",J397,0)</f>
        <v>0</v>
      </c>
      <c r="BF397" s="248">
        <f>IF(N397="snížená",J397,0)</f>
        <v>0</v>
      </c>
      <c r="BG397" s="248">
        <f>IF(N397="zákl. přenesená",J397,0)</f>
        <v>0</v>
      </c>
      <c r="BH397" s="248">
        <f>IF(N397="sníž. přenesená",J397,0)</f>
        <v>0</v>
      </c>
      <c r="BI397" s="248">
        <f>IF(N397="nulová",J397,0)</f>
        <v>0</v>
      </c>
      <c r="BJ397" s="18" t="s">
        <v>150</v>
      </c>
      <c r="BK397" s="248">
        <f>ROUND(I397*H397,2)</f>
        <v>0</v>
      </c>
      <c r="BL397" s="18" t="s">
        <v>149</v>
      </c>
      <c r="BM397" s="247" t="s">
        <v>568</v>
      </c>
    </row>
    <row r="398" s="14" customFormat="1">
      <c r="A398" s="14"/>
      <c r="B398" s="260"/>
      <c r="C398" s="261"/>
      <c r="D398" s="251" t="s">
        <v>152</v>
      </c>
      <c r="E398" s="262" t="s">
        <v>1</v>
      </c>
      <c r="F398" s="263" t="s">
        <v>569</v>
      </c>
      <c r="G398" s="261"/>
      <c r="H398" s="264">
        <v>360</v>
      </c>
      <c r="I398" s="265"/>
      <c r="J398" s="261"/>
      <c r="K398" s="261"/>
      <c r="L398" s="266"/>
      <c r="M398" s="267"/>
      <c r="N398" s="268"/>
      <c r="O398" s="268"/>
      <c r="P398" s="268"/>
      <c r="Q398" s="268"/>
      <c r="R398" s="268"/>
      <c r="S398" s="268"/>
      <c r="T398" s="26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0" t="s">
        <v>152</v>
      </c>
      <c r="AU398" s="270" t="s">
        <v>150</v>
      </c>
      <c r="AV398" s="14" t="s">
        <v>150</v>
      </c>
      <c r="AW398" s="14" t="s">
        <v>32</v>
      </c>
      <c r="AX398" s="14" t="s">
        <v>84</v>
      </c>
      <c r="AY398" s="270" t="s">
        <v>142</v>
      </c>
    </row>
    <row r="399" s="2" customFormat="1" ht="21.75" customHeight="1">
      <c r="A399" s="39"/>
      <c r="B399" s="40"/>
      <c r="C399" s="236" t="s">
        <v>570</v>
      </c>
      <c r="D399" s="236" t="s">
        <v>144</v>
      </c>
      <c r="E399" s="237" t="s">
        <v>571</v>
      </c>
      <c r="F399" s="238" t="s">
        <v>572</v>
      </c>
      <c r="G399" s="239" t="s">
        <v>247</v>
      </c>
      <c r="H399" s="240">
        <v>6</v>
      </c>
      <c r="I399" s="241"/>
      <c r="J399" s="242">
        <f>ROUND(I399*H399,2)</f>
        <v>0</v>
      </c>
      <c r="K399" s="238" t="s">
        <v>148</v>
      </c>
      <c r="L399" s="45"/>
      <c r="M399" s="243" t="s">
        <v>1</v>
      </c>
      <c r="N399" s="244" t="s">
        <v>42</v>
      </c>
      <c r="O399" s="92"/>
      <c r="P399" s="245">
        <f>O399*H399</f>
        <v>0</v>
      </c>
      <c r="Q399" s="245">
        <v>0</v>
      </c>
      <c r="R399" s="245">
        <f>Q399*H399</f>
        <v>0</v>
      </c>
      <c r="S399" s="245">
        <v>0</v>
      </c>
      <c r="T399" s="246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7" t="s">
        <v>149</v>
      </c>
      <c r="AT399" s="247" t="s">
        <v>144</v>
      </c>
      <c r="AU399" s="247" t="s">
        <v>150</v>
      </c>
      <c r="AY399" s="18" t="s">
        <v>142</v>
      </c>
      <c r="BE399" s="248">
        <f>IF(N399="základní",J399,0)</f>
        <v>0</v>
      </c>
      <c r="BF399" s="248">
        <f>IF(N399="snížená",J399,0)</f>
        <v>0</v>
      </c>
      <c r="BG399" s="248">
        <f>IF(N399="zákl. přenesená",J399,0)</f>
        <v>0</v>
      </c>
      <c r="BH399" s="248">
        <f>IF(N399="sníž. přenesená",J399,0)</f>
        <v>0</v>
      </c>
      <c r="BI399" s="248">
        <f>IF(N399="nulová",J399,0)</f>
        <v>0</v>
      </c>
      <c r="BJ399" s="18" t="s">
        <v>150</v>
      </c>
      <c r="BK399" s="248">
        <f>ROUND(I399*H399,2)</f>
        <v>0</v>
      </c>
      <c r="BL399" s="18" t="s">
        <v>149</v>
      </c>
      <c r="BM399" s="247" t="s">
        <v>573</v>
      </c>
    </row>
    <row r="400" s="2" customFormat="1" ht="21.75" customHeight="1">
      <c r="A400" s="39"/>
      <c r="B400" s="40"/>
      <c r="C400" s="236" t="s">
        <v>574</v>
      </c>
      <c r="D400" s="236" t="s">
        <v>144</v>
      </c>
      <c r="E400" s="237" t="s">
        <v>575</v>
      </c>
      <c r="F400" s="238" t="s">
        <v>576</v>
      </c>
      <c r="G400" s="239" t="s">
        <v>172</v>
      </c>
      <c r="H400" s="240">
        <v>234.08000000000001</v>
      </c>
      <c r="I400" s="241"/>
      <c r="J400" s="242">
        <f>ROUND(I400*H400,2)</f>
        <v>0</v>
      </c>
      <c r="K400" s="238" t="s">
        <v>148</v>
      </c>
      <c r="L400" s="45"/>
      <c r="M400" s="243" t="s">
        <v>1</v>
      </c>
      <c r="N400" s="244" t="s">
        <v>42</v>
      </c>
      <c r="O400" s="92"/>
      <c r="P400" s="245">
        <f>O400*H400</f>
        <v>0</v>
      </c>
      <c r="Q400" s="245">
        <v>4.0000000000000003E-05</v>
      </c>
      <c r="R400" s="245">
        <f>Q400*H400</f>
        <v>0.0093632000000000021</v>
      </c>
      <c r="S400" s="245">
        <v>0</v>
      </c>
      <c r="T400" s="246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7" t="s">
        <v>149</v>
      </c>
      <c r="AT400" s="247" t="s">
        <v>144</v>
      </c>
      <c r="AU400" s="247" t="s">
        <v>150</v>
      </c>
      <c r="AY400" s="18" t="s">
        <v>142</v>
      </c>
      <c r="BE400" s="248">
        <f>IF(N400="základní",J400,0)</f>
        <v>0</v>
      </c>
      <c r="BF400" s="248">
        <f>IF(N400="snížená",J400,0)</f>
        <v>0</v>
      </c>
      <c r="BG400" s="248">
        <f>IF(N400="zákl. přenesená",J400,0)</f>
        <v>0</v>
      </c>
      <c r="BH400" s="248">
        <f>IF(N400="sníž. přenesená",J400,0)</f>
        <v>0</v>
      </c>
      <c r="BI400" s="248">
        <f>IF(N400="nulová",J400,0)</f>
        <v>0</v>
      </c>
      <c r="BJ400" s="18" t="s">
        <v>150</v>
      </c>
      <c r="BK400" s="248">
        <f>ROUND(I400*H400,2)</f>
        <v>0</v>
      </c>
      <c r="BL400" s="18" t="s">
        <v>149</v>
      </c>
      <c r="BM400" s="247" t="s">
        <v>577</v>
      </c>
    </row>
    <row r="401" s="14" customFormat="1">
      <c r="A401" s="14"/>
      <c r="B401" s="260"/>
      <c r="C401" s="261"/>
      <c r="D401" s="251" t="s">
        <v>152</v>
      </c>
      <c r="E401" s="262" t="s">
        <v>1</v>
      </c>
      <c r="F401" s="263" t="s">
        <v>578</v>
      </c>
      <c r="G401" s="261"/>
      <c r="H401" s="264">
        <v>234.08000000000001</v>
      </c>
      <c r="I401" s="265"/>
      <c r="J401" s="261"/>
      <c r="K401" s="261"/>
      <c r="L401" s="266"/>
      <c r="M401" s="267"/>
      <c r="N401" s="268"/>
      <c r="O401" s="268"/>
      <c r="P401" s="268"/>
      <c r="Q401" s="268"/>
      <c r="R401" s="268"/>
      <c r="S401" s="268"/>
      <c r="T401" s="26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0" t="s">
        <v>152</v>
      </c>
      <c r="AU401" s="270" t="s">
        <v>150</v>
      </c>
      <c r="AV401" s="14" t="s">
        <v>150</v>
      </c>
      <c r="AW401" s="14" t="s">
        <v>32</v>
      </c>
      <c r="AX401" s="14" t="s">
        <v>76</v>
      </c>
      <c r="AY401" s="270" t="s">
        <v>142</v>
      </c>
    </row>
    <row r="402" s="15" customFormat="1">
      <c r="A402" s="15"/>
      <c r="B402" s="271"/>
      <c r="C402" s="272"/>
      <c r="D402" s="251" t="s">
        <v>152</v>
      </c>
      <c r="E402" s="273" t="s">
        <v>1</v>
      </c>
      <c r="F402" s="274" t="s">
        <v>155</v>
      </c>
      <c r="G402" s="272"/>
      <c r="H402" s="275">
        <v>234.08000000000001</v>
      </c>
      <c r="I402" s="276"/>
      <c r="J402" s="272"/>
      <c r="K402" s="272"/>
      <c r="L402" s="277"/>
      <c r="M402" s="278"/>
      <c r="N402" s="279"/>
      <c r="O402" s="279"/>
      <c r="P402" s="279"/>
      <c r="Q402" s="279"/>
      <c r="R402" s="279"/>
      <c r="S402" s="279"/>
      <c r="T402" s="280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1" t="s">
        <v>152</v>
      </c>
      <c r="AU402" s="281" t="s">
        <v>150</v>
      </c>
      <c r="AV402" s="15" t="s">
        <v>149</v>
      </c>
      <c r="AW402" s="15" t="s">
        <v>32</v>
      </c>
      <c r="AX402" s="15" t="s">
        <v>84</v>
      </c>
      <c r="AY402" s="281" t="s">
        <v>142</v>
      </c>
    </row>
    <row r="403" s="2" customFormat="1" ht="16.5" customHeight="1">
      <c r="A403" s="39"/>
      <c r="B403" s="40"/>
      <c r="C403" s="236" t="s">
        <v>579</v>
      </c>
      <c r="D403" s="236" t="s">
        <v>144</v>
      </c>
      <c r="E403" s="237" t="s">
        <v>580</v>
      </c>
      <c r="F403" s="238" t="s">
        <v>581</v>
      </c>
      <c r="G403" s="239" t="s">
        <v>172</v>
      </c>
      <c r="H403" s="240">
        <v>20.719999999999999</v>
      </c>
      <c r="I403" s="241"/>
      <c r="J403" s="242">
        <f>ROUND(I403*H403,2)</f>
        <v>0</v>
      </c>
      <c r="K403" s="238" t="s">
        <v>148</v>
      </c>
      <c r="L403" s="45"/>
      <c r="M403" s="243" t="s">
        <v>1</v>
      </c>
      <c r="N403" s="244" t="s">
        <v>42</v>
      </c>
      <c r="O403" s="92"/>
      <c r="P403" s="245">
        <f>O403*H403</f>
        <v>0</v>
      </c>
      <c r="Q403" s="245">
        <v>0</v>
      </c>
      <c r="R403" s="245">
        <f>Q403*H403</f>
        <v>0</v>
      </c>
      <c r="S403" s="245">
        <v>0.26100000000000001</v>
      </c>
      <c r="T403" s="246">
        <f>S403*H403</f>
        <v>5.4079199999999998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7" t="s">
        <v>149</v>
      </c>
      <c r="AT403" s="247" t="s">
        <v>144</v>
      </c>
      <c r="AU403" s="247" t="s">
        <v>150</v>
      </c>
      <c r="AY403" s="18" t="s">
        <v>142</v>
      </c>
      <c r="BE403" s="248">
        <f>IF(N403="základní",J403,0)</f>
        <v>0</v>
      </c>
      <c r="BF403" s="248">
        <f>IF(N403="snížená",J403,0)</f>
        <v>0</v>
      </c>
      <c r="BG403" s="248">
        <f>IF(N403="zákl. přenesená",J403,0)</f>
        <v>0</v>
      </c>
      <c r="BH403" s="248">
        <f>IF(N403="sníž. přenesená",J403,0)</f>
        <v>0</v>
      </c>
      <c r="BI403" s="248">
        <f>IF(N403="nulová",J403,0)</f>
        <v>0</v>
      </c>
      <c r="BJ403" s="18" t="s">
        <v>150</v>
      </c>
      <c r="BK403" s="248">
        <f>ROUND(I403*H403,2)</f>
        <v>0</v>
      </c>
      <c r="BL403" s="18" t="s">
        <v>149</v>
      </c>
      <c r="BM403" s="247" t="s">
        <v>582</v>
      </c>
    </row>
    <row r="404" s="13" customFormat="1">
      <c r="A404" s="13"/>
      <c r="B404" s="249"/>
      <c r="C404" s="250"/>
      <c r="D404" s="251" t="s">
        <v>152</v>
      </c>
      <c r="E404" s="252" t="s">
        <v>1</v>
      </c>
      <c r="F404" s="253" t="s">
        <v>583</v>
      </c>
      <c r="G404" s="250"/>
      <c r="H404" s="252" t="s">
        <v>1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9" t="s">
        <v>152</v>
      </c>
      <c r="AU404" s="259" t="s">
        <v>150</v>
      </c>
      <c r="AV404" s="13" t="s">
        <v>84</v>
      </c>
      <c r="AW404" s="13" t="s">
        <v>32</v>
      </c>
      <c r="AX404" s="13" t="s">
        <v>76</v>
      </c>
      <c r="AY404" s="259" t="s">
        <v>142</v>
      </c>
    </row>
    <row r="405" s="14" customFormat="1">
      <c r="A405" s="14"/>
      <c r="B405" s="260"/>
      <c r="C405" s="261"/>
      <c r="D405" s="251" t="s">
        <v>152</v>
      </c>
      <c r="E405" s="262" t="s">
        <v>1</v>
      </c>
      <c r="F405" s="263" t="s">
        <v>584</v>
      </c>
      <c r="G405" s="261"/>
      <c r="H405" s="264">
        <v>20.719999999999999</v>
      </c>
      <c r="I405" s="265"/>
      <c r="J405" s="261"/>
      <c r="K405" s="261"/>
      <c r="L405" s="266"/>
      <c r="M405" s="267"/>
      <c r="N405" s="268"/>
      <c r="O405" s="268"/>
      <c r="P405" s="268"/>
      <c r="Q405" s="268"/>
      <c r="R405" s="268"/>
      <c r="S405" s="268"/>
      <c r="T405" s="26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0" t="s">
        <v>152</v>
      </c>
      <c r="AU405" s="270" t="s">
        <v>150</v>
      </c>
      <c r="AV405" s="14" t="s">
        <v>150</v>
      </c>
      <c r="AW405" s="14" t="s">
        <v>32</v>
      </c>
      <c r="AX405" s="14" t="s">
        <v>76</v>
      </c>
      <c r="AY405" s="270" t="s">
        <v>142</v>
      </c>
    </row>
    <row r="406" s="15" customFormat="1">
      <c r="A406" s="15"/>
      <c r="B406" s="271"/>
      <c r="C406" s="272"/>
      <c r="D406" s="251" t="s">
        <v>152</v>
      </c>
      <c r="E406" s="273" t="s">
        <v>1</v>
      </c>
      <c r="F406" s="274" t="s">
        <v>155</v>
      </c>
      <c r="G406" s="272"/>
      <c r="H406" s="275">
        <v>20.719999999999999</v>
      </c>
      <c r="I406" s="276"/>
      <c r="J406" s="272"/>
      <c r="K406" s="272"/>
      <c r="L406" s="277"/>
      <c r="M406" s="278"/>
      <c r="N406" s="279"/>
      <c r="O406" s="279"/>
      <c r="P406" s="279"/>
      <c r="Q406" s="279"/>
      <c r="R406" s="279"/>
      <c r="S406" s="279"/>
      <c r="T406" s="280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81" t="s">
        <v>152</v>
      </c>
      <c r="AU406" s="281" t="s">
        <v>150</v>
      </c>
      <c r="AV406" s="15" t="s">
        <v>149</v>
      </c>
      <c r="AW406" s="15" t="s">
        <v>32</v>
      </c>
      <c r="AX406" s="15" t="s">
        <v>84</v>
      </c>
      <c r="AY406" s="281" t="s">
        <v>142</v>
      </c>
    </row>
    <row r="407" s="2" customFormat="1" ht="21.75" customHeight="1">
      <c r="A407" s="39"/>
      <c r="B407" s="40"/>
      <c r="C407" s="236" t="s">
        <v>585</v>
      </c>
      <c r="D407" s="236" t="s">
        <v>144</v>
      </c>
      <c r="E407" s="237" t="s">
        <v>586</v>
      </c>
      <c r="F407" s="238" t="s">
        <v>587</v>
      </c>
      <c r="G407" s="239" t="s">
        <v>172</v>
      </c>
      <c r="H407" s="240">
        <v>12</v>
      </c>
      <c r="I407" s="241"/>
      <c r="J407" s="242">
        <f>ROUND(I407*H407,2)</f>
        <v>0</v>
      </c>
      <c r="K407" s="238" t="s">
        <v>148</v>
      </c>
      <c r="L407" s="45"/>
      <c r="M407" s="243" t="s">
        <v>1</v>
      </c>
      <c r="N407" s="244" t="s">
        <v>42</v>
      </c>
      <c r="O407" s="92"/>
      <c r="P407" s="245">
        <f>O407*H407</f>
        <v>0</v>
      </c>
      <c r="Q407" s="245">
        <v>0</v>
      </c>
      <c r="R407" s="245">
        <f>Q407*H407</f>
        <v>0</v>
      </c>
      <c r="S407" s="245">
        <v>0.035000000000000003</v>
      </c>
      <c r="T407" s="246">
        <f>S407*H407</f>
        <v>0.42000000000000004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7" t="s">
        <v>149</v>
      </c>
      <c r="AT407" s="247" t="s">
        <v>144</v>
      </c>
      <c r="AU407" s="247" t="s">
        <v>150</v>
      </c>
      <c r="AY407" s="18" t="s">
        <v>142</v>
      </c>
      <c r="BE407" s="248">
        <f>IF(N407="základní",J407,0)</f>
        <v>0</v>
      </c>
      <c r="BF407" s="248">
        <f>IF(N407="snížená",J407,0)</f>
        <v>0</v>
      </c>
      <c r="BG407" s="248">
        <f>IF(N407="zákl. přenesená",J407,0)</f>
        <v>0</v>
      </c>
      <c r="BH407" s="248">
        <f>IF(N407="sníž. přenesená",J407,0)</f>
        <v>0</v>
      </c>
      <c r="BI407" s="248">
        <f>IF(N407="nulová",J407,0)</f>
        <v>0</v>
      </c>
      <c r="BJ407" s="18" t="s">
        <v>150</v>
      </c>
      <c r="BK407" s="248">
        <f>ROUND(I407*H407,2)</f>
        <v>0</v>
      </c>
      <c r="BL407" s="18" t="s">
        <v>149</v>
      </c>
      <c r="BM407" s="247" t="s">
        <v>588</v>
      </c>
    </row>
    <row r="408" s="14" customFormat="1">
      <c r="A408" s="14"/>
      <c r="B408" s="260"/>
      <c r="C408" s="261"/>
      <c r="D408" s="251" t="s">
        <v>152</v>
      </c>
      <c r="E408" s="262" t="s">
        <v>1</v>
      </c>
      <c r="F408" s="263" t="s">
        <v>589</v>
      </c>
      <c r="G408" s="261"/>
      <c r="H408" s="264">
        <v>12</v>
      </c>
      <c r="I408" s="265"/>
      <c r="J408" s="261"/>
      <c r="K408" s="261"/>
      <c r="L408" s="266"/>
      <c r="M408" s="267"/>
      <c r="N408" s="268"/>
      <c r="O408" s="268"/>
      <c r="P408" s="268"/>
      <c r="Q408" s="268"/>
      <c r="R408" s="268"/>
      <c r="S408" s="268"/>
      <c r="T408" s="26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0" t="s">
        <v>152</v>
      </c>
      <c r="AU408" s="270" t="s">
        <v>150</v>
      </c>
      <c r="AV408" s="14" t="s">
        <v>150</v>
      </c>
      <c r="AW408" s="14" t="s">
        <v>32</v>
      </c>
      <c r="AX408" s="14" t="s">
        <v>76</v>
      </c>
      <c r="AY408" s="270" t="s">
        <v>142</v>
      </c>
    </row>
    <row r="409" s="15" customFormat="1">
      <c r="A409" s="15"/>
      <c r="B409" s="271"/>
      <c r="C409" s="272"/>
      <c r="D409" s="251" t="s">
        <v>152</v>
      </c>
      <c r="E409" s="273" t="s">
        <v>1</v>
      </c>
      <c r="F409" s="274" t="s">
        <v>155</v>
      </c>
      <c r="G409" s="272"/>
      <c r="H409" s="275">
        <v>12</v>
      </c>
      <c r="I409" s="276"/>
      <c r="J409" s="272"/>
      <c r="K409" s="272"/>
      <c r="L409" s="277"/>
      <c r="M409" s="278"/>
      <c r="N409" s="279"/>
      <c r="O409" s="279"/>
      <c r="P409" s="279"/>
      <c r="Q409" s="279"/>
      <c r="R409" s="279"/>
      <c r="S409" s="279"/>
      <c r="T409" s="28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81" t="s">
        <v>152</v>
      </c>
      <c r="AU409" s="281" t="s">
        <v>150</v>
      </c>
      <c r="AV409" s="15" t="s">
        <v>149</v>
      </c>
      <c r="AW409" s="15" t="s">
        <v>32</v>
      </c>
      <c r="AX409" s="15" t="s">
        <v>84</v>
      </c>
      <c r="AY409" s="281" t="s">
        <v>142</v>
      </c>
    </row>
    <row r="410" s="2" customFormat="1" ht="16.5" customHeight="1">
      <c r="A410" s="39"/>
      <c r="B410" s="40"/>
      <c r="C410" s="236" t="s">
        <v>590</v>
      </c>
      <c r="D410" s="236" t="s">
        <v>144</v>
      </c>
      <c r="E410" s="237" t="s">
        <v>591</v>
      </c>
      <c r="F410" s="238" t="s">
        <v>592</v>
      </c>
      <c r="G410" s="239" t="s">
        <v>172</v>
      </c>
      <c r="H410" s="240">
        <v>3.2000000000000002</v>
      </c>
      <c r="I410" s="241"/>
      <c r="J410" s="242">
        <f>ROUND(I410*H410,2)</f>
        <v>0</v>
      </c>
      <c r="K410" s="238" t="s">
        <v>148</v>
      </c>
      <c r="L410" s="45"/>
      <c r="M410" s="243" t="s">
        <v>1</v>
      </c>
      <c r="N410" s="244" t="s">
        <v>42</v>
      </c>
      <c r="O410" s="92"/>
      <c r="P410" s="245">
        <f>O410*H410</f>
        <v>0</v>
      </c>
      <c r="Q410" s="245">
        <v>0</v>
      </c>
      <c r="R410" s="245">
        <f>Q410*H410</f>
        <v>0</v>
      </c>
      <c r="S410" s="245">
        <v>0.075999999999999998</v>
      </c>
      <c r="T410" s="246">
        <f>S410*H410</f>
        <v>0.2432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7" t="s">
        <v>149</v>
      </c>
      <c r="AT410" s="247" t="s">
        <v>144</v>
      </c>
      <c r="AU410" s="247" t="s">
        <v>150</v>
      </c>
      <c r="AY410" s="18" t="s">
        <v>142</v>
      </c>
      <c r="BE410" s="248">
        <f>IF(N410="základní",J410,0)</f>
        <v>0</v>
      </c>
      <c r="BF410" s="248">
        <f>IF(N410="snížená",J410,0)</f>
        <v>0</v>
      </c>
      <c r="BG410" s="248">
        <f>IF(N410="zákl. přenesená",J410,0)</f>
        <v>0</v>
      </c>
      <c r="BH410" s="248">
        <f>IF(N410="sníž. přenesená",J410,0)</f>
        <v>0</v>
      </c>
      <c r="BI410" s="248">
        <f>IF(N410="nulová",J410,0)</f>
        <v>0</v>
      </c>
      <c r="BJ410" s="18" t="s">
        <v>150</v>
      </c>
      <c r="BK410" s="248">
        <f>ROUND(I410*H410,2)</f>
        <v>0</v>
      </c>
      <c r="BL410" s="18" t="s">
        <v>149</v>
      </c>
      <c r="BM410" s="247" t="s">
        <v>593</v>
      </c>
    </row>
    <row r="411" s="14" customFormat="1">
      <c r="A411" s="14"/>
      <c r="B411" s="260"/>
      <c r="C411" s="261"/>
      <c r="D411" s="251" t="s">
        <v>152</v>
      </c>
      <c r="E411" s="262" t="s">
        <v>1</v>
      </c>
      <c r="F411" s="263" t="s">
        <v>594</v>
      </c>
      <c r="G411" s="261"/>
      <c r="H411" s="264">
        <v>3.2000000000000002</v>
      </c>
      <c r="I411" s="265"/>
      <c r="J411" s="261"/>
      <c r="K411" s="261"/>
      <c r="L411" s="266"/>
      <c r="M411" s="267"/>
      <c r="N411" s="268"/>
      <c r="O411" s="268"/>
      <c r="P411" s="268"/>
      <c r="Q411" s="268"/>
      <c r="R411" s="268"/>
      <c r="S411" s="268"/>
      <c r="T411" s="26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0" t="s">
        <v>152</v>
      </c>
      <c r="AU411" s="270" t="s">
        <v>150</v>
      </c>
      <c r="AV411" s="14" t="s">
        <v>150</v>
      </c>
      <c r="AW411" s="14" t="s">
        <v>32</v>
      </c>
      <c r="AX411" s="14" t="s">
        <v>76</v>
      </c>
      <c r="AY411" s="270" t="s">
        <v>142</v>
      </c>
    </row>
    <row r="412" s="15" customFormat="1">
      <c r="A412" s="15"/>
      <c r="B412" s="271"/>
      <c r="C412" s="272"/>
      <c r="D412" s="251" t="s">
        <v>152</v>
      </c>
      <c r="E412" s="273" t="s">
        <v>1</v>
      </c>
      <c r="F412" s="274" t="s">
        <v>155</v>
      </c>
      <c r="G412" s="272"/>
      <c r="H412" s="275">
        <v>3.2000000000000002</v>
      </c>
      <c r="I412" s="276"/>
      <c r="J412" s="272"/>
      <c r="K412" s="272"/>
      <c r="L412" s="277"/>
      <c r="M412" s="278"/>
      <c r="N412" s="279"/>
      <c r="O412" s="279"/>
      <c r="P412" s="279"/>
      <c r="Q412" s="279"/>
      <c r="R412" s="279"/>
      <c r="S412" s="279"/>
      <c r="T412" s="28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1" t="s">
        <v>152</v>
      </c>
      <c r="AU412" s="281" t="s">
        <v>150</v>
      </c>
      <c r="AV412" s="15" t="s">
        <v>149</v>
      </c>
      <c r="AW412" s="15" t="s">
        <v>32</v>
      </c>
      <c r="AX412" s="15" t="s">
        <v>84</v>
      </c>
      <c r="AY412" s="281" t="s">
        <v>142</v>
      </c>
    </row>
    <row r="413" s="2" customFormat="1" ht="16.5" customHeight="1">
      <c r="A413" s="39"/>
      <c r="B413" s="40"/>
      <c r="C413" s="236" t="s">
        <v>595</v>
      </c>
      <c r="D413" s="236" t="s">
        <v>144</v>
      </c>
      <c r="E413" s="237" t="s">
        <v>596</v>
      </c>
      <c r="F413" s="238" t="s">
        <v>597</v>
      </c>
      <c r="G413" s="239" t="s">
        <v>172</v>
      </c>
      <c r="H413" s="240">
        <v>6.2400000000000002</v>
      </c>
      <c r="I413" s="241"/>
      <c r="J413" s="242">
        <f>ROUND(I413*H413,2)</f>
        <v>0</v>
      </c>
      <c r="K413" s="238" t="s">
        <v>148</v>
      </c>
      <c r="L413" s="45"/>
      <c r="M413" s="243" t="s">
        <v>1</v>
      </c>
      <c r="N413" s="244" t="s">
        <v>42</v>
      </c>
      <c r="O413" s="92"/>
      <c r="P413" s="245">
        <f>O413*H413</f>
        <v>0</v>
      </c>
      <c r="Q413" s="245">
        <v>0</v>
      </c>
      <c r="R413" s="245">
        <f>Q413*H413</f>
        <v>0</v>
      </c>
      <c r="S413" s="245">
        <v>0.059999999999999998</v>
      </c>
      <c r="T413" s="246">
        <f>S413*H413</f>
        <v>0.37440000000000001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7" t="s">
        <v>149</v>
      </c>
      <c r="AT413" s="247" t="s">
        <v>144</v>
      </c>
      <c r="AU413" s="247" t="s">
        <v>150</v>
      </c>
      <c r="AY413" s="18" t="s">
        <v>142</v>
      </c>
      <c r="BE413" s="248">
        <f>IF(N413="základní",J413,0)</f>
        <v>0</v>
      </c>
      <c r="BF413" s="248">
        <f>IF(N413="snížená",J413,0)</f>
        <v>0</v>
      </c>
      <c r="BG413" s="248">
        <f>IF(N413="zákl. přenesená",J413,0)</f>
        <v>0</v>
      </c>
      <c r="BH413" s="248">
        <f>IF(N413="sníž. přenesená",J413,0)</f>
        <v>0</v>
      </c>
      <c r="BI413" s="248">
        <f>IF(N413="nulová",J413,0)</f>
        <v>0</v>
      </c>
      <c r="BJ413" s="18" t="s">
        <v>150</v>
      </c>
      <c r="BK413" s="248">
        <f>ROUND(I413*H413,2)</f>
        <v>0</v>
      </c>
      <c r="BL413" s="18" t="s">
        <v>149</v>
      </c>
      <c r="BM413" s="247" t="s">
        <v>598</v>
      </c>
    </row>
    <row r="414" s="14" customFormat="1">
      <c r="A414" s="14"/>
      <c r="B414" s="260"/>
      <c r="C414" s="261"/>
      <c r="D414" s="251" t="s">
        <v>152</v>
      </c>
      <c r="E414" s="262" t="s">
        <v>1</v>
      </c>
      <c r="F414" s="263" t="s">
        <v>599</v>
      </c>
      <c r="G414" s="261"/>
      <c r="H414" s="264">
        <v>6.2400000000000002</v>
      </c>
      <c r="I414" s="265"/>
      <c r="J414" s="261"/>
      <c r="K414" s="261"/>
      <c r="L414" s="266"/>
      <c r="M414" s="267"/>
      <c r="N414" s="268"/>
      <c r="O414" s="268"/>
      <c r="P414" s="268"/>
      <c r="Q414" s="268"/>
      <c r="R414" s="268"/>
      <c r="S414" s="268"/>
      <c r="T414" s="26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0" t="s">
        <v>152</v>
      </c>
      <c r="AU414" s="270" t="s">
        <v>150</v>
      </c>
      <c r="AV414" s="14" t="s">
        <v>150</v>
      </c>
      <c r="AW414" s="14" t="s">
        <v>32</v>
      </c>
      <c r="AX414" s="14" t="s">
        <v>84</v>
      </c>
      <c r="AY414" s="270" t="s">
        <v>142</v>
      </c>
    </row>
    <row r="415" s="2" customFormat="1" ht="21.75" customHeight="1">
      <c r="A415" s="39"/>
      <c r="B415" s="40"/>
      <c r="C415" s="236" t="s">
        <v>600</v>
      </c>
      <c r="D415" s="236" t="s">
        <v>144</v>
      </c>
      <c r="E415" s="237" t="s">
        <v>601</v>
      </c>
      <c r="F415" s="238" t="s">
        <v>602</v>
      </c>
      <c r="G415" s="239" t="s">
        <v>147</v>
      </c>
      <c r="H415" s="240">
        <v>1.008</v>
      </c>
      <c r="I415" s="241"/>
      <c r="J415" s="242">
        <f>ROUND(I415*H415,2)</f>
        <v>0</v>
      </c>
      <c r="K415" s="238" t="s">
        <v>148</v>
      </c>
      <c r="L415" s="45"/>
      <c r="M415" s="243" t="s">
        <v>1</v>
      </c>
      <c r="N415" s="244" t="s">
        <v>42</v>
      </c>
      <c r="O415" s="92"/>
      <c r="P415" s="245">
        <f>O415*H415</f>
        <v>0</v>
      </c>
      <c r="Q415" s="245">
        <v>0</v>
      </c>
      <c r="R415" s="245">
        <f>Q415*H415</f>
        <v>0</v>
      </c>
      <c r="S415" s="245">
        <v>2.3999999999999999</v>
      </c>
      <c r="T415" s="246">
        <f>S415*H415</f>
        <v>2.4192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7" t="s">
        <v>149</v>
      </c>
      <c r="AT415" s="247" t="s">
        <v>144</v>
      </c>
      <c r="AU415" s="247" t="s">
        <v>150</v>
      </c>
      <c r="AY415" s="18" t="s">
        <v>142</v>
      </c>
      <c r="BE415" s="248">
        <f>IF(N415="základní",J415,0)</f>
        <v>0</v>
      </c>
      <c r="BF415" s="248">
        <f>IF(N415="snížená",J415,0)</f>
        <v>0</v>
      </c>
      <c r="BG415" s="248">
        <f>IF(N415="zákl. přenesená",J415,0)</f>
        <v>0</v>
      </c>
      <c r="BH415" s="248">
        <f>IF(N415="sníž. přenesená",J415,0)</f>
        <v>0</v>
      </c>
      <c r="BI415" s="248">
        <f>IF(N415="nulová",J415,0)</f>
        <v>0</v>
      </c>
      <c r="BJ415" s="18" t="s">
        <v>150</v>
      </c>
      <c r="BK415" s="248">
        <f>ROUND(I415*H415,2)</f>
        <v>0</v>
      </c>
      <c r="BL415" s="18" t="s">
        <v>149</v>
      </c>
      <c r="BM415" s="247" t="s">
        <v>603</v>
      </c>
    </row>
    <row r="416" s="13" customFormat="1">
      <c r="A416" s="13"/>
      <c r="B416" s="249"/>
      <c r="C416" s="250"/>
      <c r="D416" s="251" t="s">
        <v>152</v>
      </c>
      <c r="E416" s="252" t="s">
        <v>1</v>
      </c>
      <c r="F416" s="253" t="s">
        <v>604</v>
      </c>
      <c r="G416" s="250"/>
      <c r="H416" s="252" t="s">
        <v>1</v>
      </c>
      <c r="I416" s="254"/>
      <c r="J416" s="250"/>
      <c r="K416" s="250"/>
      <c r="L416" s="255"/>
      <c r="M416" s="256"/>
      <c r="N416" s="257"/>
      <c r="O416" s="257"/>
      <c r="P416" s="257"/>
      <c r="Q416" s="257"/>
      <c r="R416" s="257"/>
      <c r="S416" s="257"/>
      <c r="T416" s="25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9" t="s">
        <v>152</v>
      </c>
      <c r="AU416" s="259" t="s">
        <v>150</v>
      </c>
      <c r="AV416" s="13" t="s">
        <v>84</v>
      </c>
      <c r="AW416" s="13" t="s">
        <v>32</v>
      </c>
      <c r="AX416" s="13" t="s">
        <v>76</v>
      </c>
      <c r="AY416" s="259" t="s">
        <v>142</v>
      </c>
    </row>
    <row r="417" s="14" customFormat="1">
      <c r="A417" s="14"/>
      <c r="B417" s="260"/>
      <c r="C417" s="261"/>
      <c r="D417" s="251" t="s">
        <v>152</v>
      </c>
      <c r="E417" s="262" t="s">
        <v>1</v>
      </c>
      <c r="F417" s="263" t="s">
        <v>605</v>
      </c>
      <c r="G417" s="261"/>
      <c r="H417" s="264">
        <v>1.008</v>
      </c>
      <c r="I417" s="265"/>
      <c r="J417" s="261"/>
      <c r="K417" s="261"/>
      <c r="L417" s="266"/>
      <c r="M417" s="267"/>
      <c r="N417" s="268"/>
      <c r="O417" s="268"/>
      <c r="P417" s="268"/>
      <c r="Q417" s="268"/>
      <c r="R417" s="268"/>
      <c r="S417" s="268"/>
      <c r="T417" s="26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0" t="s">
        <v>152</v>
      </c>
      <c r="AU417" s="270" t="s">
        <v>150</v>
      </c>
      <c r="AV417" s="14" t="s">
        <v>150</v>
      </c>
      <c r="AW417" s="14" t="s">
        <v>32</v>
      </c>
      <c r="AX417" s="14" t="s">
        <v>76</v>
      </c>
      <c r="AY417" s="270" t="s">
        <v>142</v>
      </c>
    </row>
    <row r="418" s="15" customFormat="1">
      <c r="A418" s="15"/>
      <c r="B418" s="271"/>
      <c r="C418" s="272"/>
      <c r="D418" s="251" t="s">
        <v>152</v>
      </c>
      <c r="E418" s="273" t="s">
        <v>1</v>
      </c>
      <c r="F418" s="274" t="s">
        <v>155</v>
      </c>
      <c r="G418" s="272"/>
      <c r="H418" s="275">
        <v>1.008</v>
      </c>
      <c r="I418" s="276"/>
      <c r="J418" s="272"/>
      <c r="K418" s="272"/>
      <c r="L418" s="277"/>
      <c r="M418" s="278"/>
      <c r="N418" s="279"/>
      <c r="O418" s="279"/>
      <c r="P418" s="279"/>
      <c r="Q418" s="279"/>
      <c r="R418" s="279"/>
      <c r="S418" s="279"/>
      <c r="T418" s="280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1" t="s">
        <v>152</v>
      </c>
      <c r="AU418" s="281" t="s">
        <v>150</v>
      </c>
      <c r="AV418" s="15" t="s">
        <v>149</v>
      </c>
      <c r="AW418" s="15" t="s">
        <v>32</v>
      </c>
      <c r="AX418" s="15" t="s">
        <v>84</v>
      </c>
      <c r="AY418" s="281" t="s">
        <v>142</v>
      </c>
    </row>
    <row r="419" s="2" customFormat="1" ht="21.75" customHeight="1">
      <c r="A419" s="39"/>
      <c r="B419" s="40"/>
      <c r="C419" s="236" t="s">
        <v>606</v>
      </c>
      <c r="D419" s="236" t="s">
        <v>144</v>
      </c>
      <c r="E419" s="237" t="s">
        <v>607</v>
      </c>
      <c r="F419" s="238" t="s">
        <v>608</v>
      </c>
      <c r="G419" s="239" t="s">
        <v>147</v>
      </c>
      <c r="H419" s="240">
        <v>14.893000000000001</v>
      </c>
      <c r="I419" s="241"/>
      <c r="J419" s="242">
        <f>ROUND(I419*H419,2)</f>
        <v>0</v>
      </c>
      <c r="K419" s="238" t="s">
        <v>148</v>
      </c>
      <c r="L419" s="45"/>
      <c r="M419" s="243" t="s">
        <v>1</v>
      </c>
      <c r="N419" s="244" t="s">
        <v>42</v>
      </c>
      <c r="O419" s="92"/>
      <c r="P419" s="245">
        <f>O419*H419</f>
        <v>0</v>
      </c>
      <c r="Q419" s="245">
        <v>0</v>
      </c>
      <c r="R419" s="245">
        <f>Q419*H419</f>
        <v>0</v>
      </c>
      <c r="S419" s="245">
        <v>2.2000000000000002</v>
      </c>
      <c r="T419" s="246">
        <f>S419*H419</f>
        <v>32.764600000000002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7" t="s">
        <v>149</v>
      </c>
      <c r="AT419" s="247" t="s">
        <v>144</v>
      </c>
      <c r="AU419" s="247" t="s">
        <v>150</v>
      </c>
      <c r="AY419" s="18" t="s">
        <v>142</v>
      </c>
      <c r="BE419" s="248">
        <f>IF(N419="základní",J419,0)</f>
        <v>0</v>
      </c>
      <c r="BF419" s="248">
        <f>IF(N419="snížená",J419,0)</f>
        <v>0</v>
      </c>
      <c r="BG419" s="248">
        <f>IF(N419="zákl. přenesená",J419,0)</f>
        <v>0</v>
      </c>
      <c r="BH419" s="248">
        <f>IF(N419="sníž. přenesená",J419,0)</f>
        <v>0</v>
      </c>
      <c r="BI419" s="248">
        <f>IF(N419="nulová",J419,0)</f>
        <v>0</v>
      </c>
      <c r="BJ419" s="18" t="s">
        <v>150</v>
      </c>
      <c r="BK419" s="248">
        <f>ROUND(I419*H419,2)</f>
        <v>0</v>
      </c>
      <c r="BL419" s="18" t="s">
        <v>149</v>
      </c>
      <c r="BM419" s="247" t="s">
        <v>609</v>
      </c>
    </row>
    <row r="420" s="13" customFormat="1">
      <c r="A420" s="13"/>
      <c r="B420" s="249"/>
      <c r="C420" s="250"/>
      <c r="D420" s="251" t="s">
        <v>152</v>
      </c>
      <c r="E420" s="252" t="s">
        <v>1</v>
      </c>
      <c r="F420" s="253" t="s">
        <v>610</v>
      </c>
      <c r="G420" s="250"/>
      <c r="H420" s="252" t="s">
        <v>1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9" t="s">
        <v>152</v>
      </c>
      <c r="AU420" s="259" t="s">
        <v>150</v>
      </c>
      <c r="AV420" s="13" t="s">
        <v>84</v>
      </c>
      <c r="AW420" s="13" t="s">
        <v>32</v>
      </c>
      <c r="AX420" s="13" t="s">
        <v>76</v>
      </c>
      <c r="AY420" s="259" t="s">
        <v>142</v>
      </c>
    </row>
    <row r="421" s="14" customFormat="1">
      <c r="A421" s="14"/>
      <c r="B421" s="260"/>
      <c r="C421" s="261"/>
      <c r="D421" s="251" t="s">
        <v>152</v>
      </c>
      <c r="E421" s="262" t="s">
        <v>1</v>
      </c>
      <c r="F421" s="263" t="s">
        <v>611</v>
      </c>
      <c r="G421" s="261"/>
      <c r="H421" s="264">
        <v>7.9630000000000001</v>
      </c>
      <c r="I421" s="265"/>
      <c r="J421" s="261"/>
      <c r="K421" s="261"/>
      <c r="L421" s="266"/>
      <c r="M421" s="267"/>
      <c r="N421" s="268"/>
      <c r="O421" s="268"/>
      <c r="P421" s="268"/>
      <c r="Q421" s="268"/>
      <c r="R421" s="268"/>
      <c r="S421" s="268"/>
      <c r="T421" s="26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0" t="s">
        <v>152</v>
      </c>
      <c r="AU421" s="270" t="s">
        <v>150</v>
      </c>
      <c r="AV421" s="14" t="s">
        <v>150</v>
      </c>
      <c r="AW421" s="14" t="s">
        <v>32</v>
      </c>
      <c r="AX421" s="14" t="s">
        <v>76</v>
      </c>
      <c r="AY421" s="270" t="s">
        <v>142</v>
      </c>
    </row>
    <row r="422" s="13" customFormat="1">
      <c r="A422" s="13"/>
      <c r="B422" s="249"/>
      <c r="C422" s="250"/>
      <c r="D422" s="251" t="s">
        <v>152</v>
      </c>
      <c r="E422" s="252" t="s">
        <v>1</v>
      </c>
      <c r="F422" s="253" t="s">
        <v>612</v>
      </c>
      <c r="G422" s="250"/>
      <c r="H422" s="252" t="s">
        <v>1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9" t="s">
        <v>152</v>
      </c>
      <c r="AU422" s="259" t="s">
        <v>150</v>
      </c>
      <c r="AV422" s="13" t="s">
        <v>84</v>
      </c>
      <c r="AW422" s="13" t="s">
        <v>32</v>
      </c>
      <c r="AX422" s="13" t="s">
        <v>76</v>
      </c>
      <c r="AY422" s="259" t="s">
        <v>142</v>
      </c>
    </row>
    <row r="423" s="14" customFormat="1">
      <c r="A423" s="14"/>
      <c r="B423" s="260"/>
      <c r="C423" s="261"/>
      <c r="D423" s="251" t="s">
        <v>152</v>
      </c>
      <c r="E423" s="262" t="s">
        <v>1</v>
      </c>
      <c r="F423" s="263" t="s">
        <v>613</v>
      </c>
      <c r="G423" s="261"/>
      <c r="H423" s="264">
        <v>6.9299999999999997</v>
      </c>
      <c r="I423" s="265"/>
      <c r="J423" s="261"/>
      <c r="K423" s="261"/>
      <c r="L423" s="266"/>
      <c r="M423" s="267"/>
      <c r="N423" s="268"/>
      <c r="O423" s="268"/>
      <c r="P423" s="268"/>
      <c r="Q423" s="268"/>
      <c r="R423" s="268"/>
      <c r="S423" s="268"/>
      <c r="T423" s="26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0" t="s">
        <v>152</v>
      </c>
      <c r="AU423" s="270" t="s">
        <v>150</v>
      </c>
      <c r="AV423" s="14" t="s">
        <v>150</v>
      </c>
      <c r="AW423" s="14" t="s">
        <v>32</v>
      </c>
      <c r="AX423" s="14" t="s">
        <v>76</v>
      </c>
      <c r="AY423" s="270" t="s">
        <v>142</v>
      </c>
    </row>
    <row r="424" s="15" customFormat="1">
      <c r="A424" s="15"/>
      <c r="B424" s="271"/>
      <c r="C424" s="272"/>
      <c r="D424" s="251" t="s">
        <v>152</v>
      </c>
      <c r="E424" s="273" t="s">
        <v>1</v>
      </c>
      <c r="F424" s="274" t="s">
        <v>155</v>
      </c>
      <c r="G424" s="272"/>
      <c r="H424" s="275">
        <v>14.893000000000001</v>
      </c>
      <c r="I424" s="276"/>
      <c r="J424" s="272"/>
      <c r="K424" s="272"/>
      <c r="L424" s="277"/>
      <c r="M424" s="278"/>
      <c r="N424" s="279"/>
      <c r="O424" s="279"/>
      <c r="P424" s="279"/>
      <c r="Q424" s="279"/>
      <c r="R424" s="279"/>
      <c r="S424" s="279"/>
      <c r="T424" s="28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81" t="s">
        <v>152</v>
      </c>
      <c r="AU424" s="281" t="s">
        <v>150</v>
      </c>
      <c r="AV424" s="15" t="s">
        <v>149</v>
      </c>
      <c r="AW424" s="15" t="s">
        <v>32</v>
      </c>
      <c r="AX424" s="15" t="s">
        <v>84</v>
      </c>
      <c r="AY424" s="281" t="s">
        <v>142</v>
      </c>
    </row>
    <row r="425" s="2" customFormat="1" ht="21.75" customHeight="1">
      <c r="A425" s="39"/>
      <c r="B425" s="40"/>
      <c r="C425" s="236" t="s">
        <v>614</v>
      </c>
      <c r="D425" s="236" t="s">
        <v>144</v>
      </c>
      <c r="E425" s="237" t="s">
        <v>615</v>
      </c>
      <c r="F425" s="238" t="s">
        <v>616</v>
      </c>
      <c r="G425" s="239" t="s">
        <v>147</v>
      </c>
      <c r="H425" s="240">
        <v>14.893000000000001</v>
      </c>
      <c r="I425" s="241"/>
      <c r="J425" s="242">
        <f>ROUND(I425*H425,2)</f>
        <v>0</v>
      </c>
      <c r="K425" s="238" t="s">
        <v>148</v>
      </c>
      <c r="L425" s="45"/>
      <c r="M425" s="243" t="s">
        <v>1</v>
      </c>
      <c r="N425" s="244" t="s">
        <v>42</v>
      </c>
      <c r="O425" s="92"/>
      <c r="P425" s="245">
        <f>O425*H425</f>
        <v>0</v>
      </c>
      <c r="Q425" s="245">
        <v>0</v>
      </c>
      <c r="R425" s="245">
        <f>Q425*H425</f>
        <v>0</v>
      </c>
      <c r="S425" s="245">
        <v>0.029000000000000001</v>
      </c>
      <c r="T425" s="246">
        <f>S425*H425</f>
        <v>0.43189700000000003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7" t="s">
        <v>149</v>
      </c>
      <c r="AT425" s="247" t="s">
        <v>144</v>
      </c>
      <c r="AU425" s="247" t="s">
        <v>150</v>
      </c>
      <c r="AY425" s="18" t="s">
        <v>142</v>
      </c>
      <c r="BE425" s="248">
        <f>IF(N425="základní",J425,0)</f>
        <v>0</v>
      </c>
      <c r="BF425" s="248">
        <f>IF(N425="snížená",J425,0)</f>
        <v>0</v>
      </c>
      <c r="BG425" s="248">
        <f>IF(N425="zákl. přenesená",J425,0)</f>
        <v>0</v>
      </c>
      <c r="BH425" s="248">
        <f>IF(N425="sníž. přenesená",J425,0)</f>
        <v>0</v>
      </c>
      <c r="BI425" s="248">
        <f>IF(N425="nulová",J425,0)</f>
        <v>0</v>
      </c>
      <c r="BJ425" s="18" t="s">
        <v>150</v>
      </c>
      <c r="BK425" s="248">
        <f>ROUND(I425*H425,2)</f>
        <v>0</v>
      </c>
      <c r="BL425" s="18" t="s">
        <v>149</v>
      </c>
      <c r="BM425" s="247" t="s">
        <v>617</v>
      </c>
    </row>
    <row r="426" s="2" customFormat="1" ht="21.75" customHeight="1">
      <c r="A426" s="39"/>
      <c r="B426" s="40"/>
      <c r="C426" s="236" t="s">
        <v>618</v>
      </c>
      <c r="D426" s="236" t="s">
        <v>144</v>
      </c>
      <c r="E426" s="237" t="s">
        <v>619</v>
      </c>
      <c r="F426" s="238" t="s">
        <v>620</v>
      </c>
      <c r="G426" s="239" t="s">
        <v>272</v>
      </c>
      <c r="H426" s="240">
        <v>2</v>
      </c>
      <c r="I426" s="241"/>
      <c r="J426" s="242">
        <f>ROUND(I426*H426,2)</f>
        <v>0</v>
      </c>
      <c r="K426" s="238" t="s">
        <v>148</v>
      </c>
      <c r="L426" s="45"/>
      <c r="M426" s="243" t="s">
        <v>1</v>
      </c>
      <c r="N426" s="244" t="s">
        <v>42</v>
      </c>
      <c r="O426" s="92"/>
      <c r="P426" s="245">
        <f>O426*H426</f>
        <v>0</v>
      </c>
      <c r="Q426" s="245">
        <v>0</v>
      </c>
      <c r="R426" s="245">
        <f>Q426*H426</f>
        <v>0</v>
      </c>
      <c r="S426" s="245">
        <v>0.0040000000000000001</v>
      </c>
      <c r="T426" s="246">
        <f>S426*H426</f>
        <v>0.0080000000000000002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7" t="s">
        <v>149</v>
      </c>
      <c r="AT426" s="247" t="s">
        <v>144</v>
      </c>
      <c r="AU426" s="247" t="s">
        <v>150</v>
      </c>
      <c r="AY426" s="18" t="s">
        <v>142</v>
      </c>
      <c r="BE426" s="248">
        <f>IF(N426="základní",J426,0)</f>
        <v>0</v>
      </c>
      <c r="BF426" s="248">
        <f>IF(N426="snížená",J426,0)</f>
        <v>0</v>
      </c>
      <c r="BG426" s="248">
        <f>IF(N426="zákl. přenesená",J426,0)</f>
        <v>0</v>
      </c>
      <c r="BH426" s="248">
        <f>IF(N426="sníž. přenesená",J426,0)</f>
        <v>0</v>
      </c>
      <c r="BI426" s="248">
        <f>IF(N426="nulová",J426,0)</f>
        <v>0</v>
      </c>
      <c r="BJ426" s="18" t="s">
        <v>150</v>
      </c>
      <c r="BK426" s="248">
        <f>ROUND(I426*H426,2)</f>
        <v>0</v>
      </c>
      <c r="BL426" s="18" t="s">
        <v>149</v>
      </c>
      <c r="BM426" s="247" t="s">
        <v>621</v>
      </c>
    </row>
    <row r="427" s="14" customFormat="1">
      <c r="A427" s="14"/>
      <c r="B427" s="260"/>
      <c r="C427" s="261"/>
      <c r="D427" s="251" t="s">
        <v>152</v>
      </c>
      <c r="E427" s="262" t="s">
        <v>1</v>
      </c>
      <c r="F427" s="263" t="s">
        <v>622</v>
      </c>
      <c r="G427" s="261"/>
      <c r="H427" s="264">
        <v>2</v>
      </c>
      <c r="I427" s="265"/>
      <c r="J427" s="261"/>
      <c r="K427" s="261"/>
      <c r="L427" s="266"/>
      <c r="M427" s="267"/>
      <c r="N427" s="268"/>
      <c r="O427" s="268"/>
      <c r="P427" s="268"/>
      <c r="Q427" s="268"/>
      <c r="R427" s="268"/>
      <c r="S427" s="268"/>
      <c r="T427" s="26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0" t="s">
        <v>152</v>
      </c>
      <c r="AU427" s="270" t="s">
        <v>150</v>
      </c>
      <c r="AV427" s="14" t="s">
        <v>150</v>
      </c>
      <c r="AW427" s="14" t="s">
        <v>32</v>
      </c>
      <c r="AX427" s="14" t="s">
        <v>84</v>
      </c>
      <c r="AY427" s="270" t="s">
        <v>142</v>
      </c>
    </row>
    <row r="428" s="2" customFormat="1" ht="21.75" customHeight="1">
      <c r="A428" s="39"/>
      <c r="B428" s="40"/>
      <c r="C428" s="236" t="s">
        <v>623</v>
      </c>
      <c r="D428" s="236" t="s">
        <v>144</v>
      </c>
      <c r="E428" s="237" t="s">
        <v>624</v>
      </c>
      <c r="F428" s="238" t="s">
        <v>625</v>
      </c>
      <c r="G428" s="239" t="s">
        <v>247</v>
      </c>
      <c r="H428" s="240">
        <v>11.6</v>
      </c>
      <c r="I428" s="241"/>
      <c r="J428" s="242">
        <f>ROUND(I428*H428,2)</f>
        <v>0</v>
      </c>
      <c r="K428" s="238" t="s">
        <v>148</v>
      </c>
      <c r="L428" s="45"/>
      <c r="M428" s="243" t="s">
        <v>1</v>
      </c>
      <c r="N428" s="244" t="s">
        <v>42</v>
      </c>
      <c r="O428" s="92"/>
      <c r="P428" s="245">
        <f>O428*H428</f>
        <v>0</v>
      </c>
      <c r="Q428" s="245">
        <v>0.023619999999999999</v>
      </c>
      <c r="R428" s="245">
        <f>Q428*H428</f>
        <v>0.27399199999999996</v>
      </c>
      <c r="S428" s="245">
        <v>0</v>
      </c>
      <c r="T428" s="246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7" t="s">
        <v>149</v>
      </c>
      <c r="AT428" s="247" t="s">
        <v>144</v>
      </c>
      <c r="AU428" s="247" t="s">
        <v>150</v>
      </c>
      <c r="AY428" s="18" t="s">
        <v>142</v>
      </c>
      <c r="BE428" s="248">
        <f>IF(N428="základní",J428,0)</f>
        <v>0</v>
      </c>
      <c r="BF428" s="248">
        <f>IF(N428="snížená",J428,0)</f>
        <v>0</v>
      </c>
      <c r="BG428" s="248">
        <f>IF(N428="zákl. přenesená",J428,0)</f>
        <v>0</v>
      </c>
      <c r="BH428" s="248">
        <f>IF(N428="sníž. přenesená",J428,0)</f>
        <v>0</v>
      </c>
      <c r="BI428" s="248">
        <f>IF(N428="nulová",J428,0)</f>
        <v>0</v>
      </c>
      <c r="BJ428" s="18" t="s">
        <v>150</v>
      </c>
      <c r="BK428" s="248">
        <f>ROUND(I428*H428,2)</f>
        <v>0</v>
      </c>
      <c r="BL428" s="18" t="s">
        <v>149</v>
      </c>
      <c r="BM428" s="247" t="s">
        <v>626</v>
      </c>
    </row>
    <row r="429" s="14" customFormat="1">
      <c r="A429" s="14"/>
      <c r="B429" s="260"/>
      <c r="C429" s="261"/>
      <c r="D429" s="251" t="s">
        <v>152</v>
      </c>
      <c r="E429" s="262" t="s">
        <v>1</v>
      </c>
      <c r="F429" s="263" t="s">
        <v>627</v>
      </c>
      <c r="G429" s="261"/>
      <c r="H429" s="264">
        <v>11.6</v>
      </c>
      <c r="I429" s="265"/>
      <c r="J429" s="261"/>
      <c r="K429" s="261"/>
      <c r="L429" s="266"/>
      <c r="M429" s="267"/>
      <c r="N429" s="268"/>
      <c r="O429" s="268"/>
      <c r="P429" s="268"/>
      <c r="Q429" s="268"/>
      <c r="R429" s="268"/>
      <c r="S429" s="268"/>
      <c r="T429" s="26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0" t="s">
        <v>152</v>
      </c>
      <c r="AU429" s="270" t="s">
        <v>150</v>
      </c>
      <c r="AV429" s="14" t="s">
        <v>150</v>
      </c>
      <c r="AW429" s="14" t="s">
        <v>32</v>
      </c>
      <c r="AX429" s="14" t="s">
        <v>84</v>
      </c>
      <c r="AY429" s="270" t="s">
        <v>142</v>
      </c>
    </row>
    <row r="430" s="2" customFormat="1" ht="21.75" customHeight="1">
      <c r="A430" s="39"/>
      <c r="B430" s="40"/>
      <c r="C430" s="236" t="s">
        <v>628</v>
      </c>
      <c r="D430" s="236" t="s">
        <v>144</v>
      </c>
      <c r="E430" s="237" t="s">
        <v>629</v>
      </c>
      <c r="F430" s="238" t="s">
        <v>630</v>
      </c>
      <c r="G430" s="239" t="s">
        <v>172</v>
      </c>
      <c r="H430" s="240">
        <v>18.5</v>
      </c>
      <c r="I430" s="241"/>
      <c r="J430" s="242">
        <f>ROUND(I430*H430,2)</f>
        <v>0</v>
      </c>
      <c r="K430" s="238" t="s">
        <v>148</v>
      </c>
      <c r="L430" s="45"/>
      <c r="M430" s="243" t="s">
        <v>1</v>
      </c>
      <c r="N430" s="244" t="s">
        <v>42</v>
      </c>
      <c r="O430" s="92"/>
      <c r="P430" s="245">
        <f>O430*H430</f>
        <v>0</v>
      </c>
      <c r="Q430" s="245">
        <v>0.022669999999999999</v>
      </c>
      <c r="R430" s="245">
        <f>Q430*H430</f>
        <v>0.41939499999999996</v>
      </c>
      <c r="S430" s="245">
        <v>0</v>
      </c>
      <c r="T430" s="24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7" t="s">
        <v>149</v>
      </c>
      <c r="AT430" s="247" t="s">
        <v>144</v>
      </c>
      <c r="AU430" s="247" t="s">
        <v>150</v>
      </c>
      <c r="AY430" s="18" t="s">
        <v>142</v>
      </c>
      <c r="BE430" s="248">
        <f>IF(N430="základní",J430,0)</f>
        <v>0</v>
      </c>
      <c r="BF430" s="248">
        <f>IF(N430="snížená",J430,0)</f>
        <v>0</v>
      </c>
      <c r="BG430" s="248">
        <f>IF(N430="zákl. přenesená",J430,0)</f>
        <v>0</v>
      </c>
      <c r="BH430" s="248">
        <f>IF(N430="sníž. přenesená",J430,0)</f>
        <v>0</v>
      </c>
      <c r="BI430" s="248">
        <f>IF(N430="nulová",J430,0)</f>
        <v>0</v>
      </c>
      <c r="BJ430" s="18" t="s">
        <v>150</v>
      </c>
      <c r="BK430" s="248">
        <f>ROUND(I430*H430,2)</f>
        <v>0</v>
      </c>
      <c r="BL430" s="18" t="s">
        <v>149</v>
      </c>
      <c r="BM430" s="247" t="s">
        <v>631</v>
      </c>
    </row>
    <row r="431" s="14" customFormat="1">
      <c r="A431" s="14"/>
      <c r="B431" s="260"/>
      <c r="C431" s="261"/>
      <c r="D431" s="251" t="s">
        <v>152</v>
      </c>
      <c r="E431" s="262" t="s">
        <v>1</v>
      </c>
      <c r="F431" s="263" t="s">
        <v>632</v>
      </c>
      <c r="G431" s="261"/>
      <c r="H431" s="264">
        <v>18.5</v>
      </c>
      <c r="I431" s="265"/>
      <c r="J431" s="261"/>
      <c r="K431" s="261"/>
      <c r="L431" s="266"/>
      <c r="M431" s="267"/>
      <c r="N431" s="268"/>
      <c r="O431" s="268"/>
      <c r="P431" s="268"/>
      <c r="Q431" s="268"/>
      <c r="R431" s="268"/>
      <c r="S431" s="268"/>
      <c r="T431" s="26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0" t="s">
        <v>152</v>
      </c>
      <c r="AU431" s="270" t="s">
        <v>150</v>
      </c>
      <c r="AV431" s="14" t="s">
        <v>150</v>
      </c>
      <c r="AW431" s="14" t="s">
        <v>32</v>
      </c>
      <c r="AX431" s="14" t="s">
        <v>84</v>
      </c>
      <c r="AY431" s="270" t="s">
        <v>142</v>
      </c>
    </row>
    <row r="432" s="2" customFormat="1" ht="21.75" customHeight="1">
      <c r="A432" s="39"/>
      <c r="B432" s="40"/>
      <c r="C432" s="236" t="s">
        <v>633</v>
      </c>
      <c r="D432" s="236" t="s">
        <v>144</v>
      </c>
      <c r="E432" s="237" t="s">
        <v>634</v>
      </c>
      <c r="F432" s="238" t="s">
        <v>635</v>
      </c>
      <c r="G432" s="239" t="s">
        <v>247</v>
      </c>
      <c r="H432" s="240">
        <v>7.5</v>
      </c>
      <c r="I432" s="241"/>
      <c r="J432" s="242">
        <f>ROUND(I432*H432,2)</f>
        <v>0</v>
      </c>
      <c r="K432" s="238" t="s">
        <v>148</v>
      </c>
      <c r="L432" s="45"/>
      <c r="M432" s="243" t="s">
        <v>1</v>
      </c>
      <c r="N432" s="244" t="s">
        <v>42</v>
      </c>
      <c r="O432" s="92"/>
      <c r="P432" s="245">
        <f>O432*H432</f>
        <v>0</v>
      </c>
      <c r="Q432" s="245">
        <v>0.01353</v>
      </c>
      <c r="R432" s="245">
        <f>Q432*H432</f>
        <v>0.10147500000000001</v>
      </c>
      <c r="S432" s="245">
        <v>0</v>
      </c>
      <c r="T432" s="246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7" t="s">
        <v>149</v>
      </c>
      <c r="AT432" s="247" t="s">
        <v>144</v>
      </c>
      <c r="AU432" s="247" t="s">
        <v>150</v>
      </c>
      <c r="AY432" s="18" t="s">
        <v>142</v>
      </c>
      <c r="BE432" s="248">
        <f>IF(N432="základní",J432,0)</f>
        <v>0</v>
      </c>
      <c r="BF432" s="248">
        <f>IF(N432="snížená",J432,0)</f>
        <v>0</v>
      </c>
      <c r="BG432" s="248">
        <f>IF(N432="zákl. přenesená",J432,0)</f>
        <v>0</v>
      </c>
      <c r="BH432" s="248">
        <f>IF(N432="sníž. přenesená",J432,0)</f>
        <v>0</v>
      </c>
      <c r="BI432" s="248">
        <f>IF(N432="nulová",J432,0)</f>
        <v>0</v>
      </c>
      <c r="BJ432" s="18" t="s">
        <v>150</v>
      </c>
      <c r="BK432" s="248">
        <f>ROUND(I432*H432,2)</f>
        <v>0</v>
      </c>
      <c r="BL432" s="18" t="s">
        <v>149</v>
      </c>
      <c r="BM432" s="247" t="s">
        <v>636</v>
      </c>
    </row>
    <row r="433" s="14" customFormat="1">
      <c r="A433" s="14"/>
      <c r="B433" s="260"/>
      <c r="C433" s="261"/>
      <c r="D433" s="251" t="s">
        <v>152</v>
      </c>
      <c r="E433" s="262" t="s">
        <v>1</v>
      </c>
      <c r="F433" s="263" t="s">
        <v>637</v>
      </c>
      <c r="G433" s="261"/>
      <c r="H433" s="264">
        <v>7.5</v>
      </c>
      <c r="I433" s="265"/>
      <c r="J433" s="261"/>
      <c r="K433" s="261"/>
      <c r="L433" s="266"/>
      <c r="M433" s="267"/>
      <c r="N433" s="268"/>
      <c r="O433" s="268"/>
      <c r="P433" s="268"/>
      <c r="Q433" s="268"/>
      <c r="R433" s="268"/>
      <c r="S433" s="268"/>
      <c r="T433" s="26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0" t="s">
        <v>152</v>
      </c>
      <c r="AU433" s="270" t="s">
        <v>150</v>
      </c>
      <c r="AV433" s="14" t="s">
        <v>150</v>
      </c>
      <c r="AW433" s="14" t="s">
        <v>32</v>
      </c>
      <c r="AX433" s="14" t="s">
        <v>84</v>
      </c>
      <c r="AY433" s="270" t="s">
        <v>142</v>
      </c>
    </row>
    <row r="434" s="2" customFormat="1" ht="21.75" customHeight="1">
      <c r="A434" s="39"/>
      <c r="B434" s="40"/>
      <c r="C434" s="236" t="s">
        <v>638</v>
      </c>
      <c r="D434" s="236" t="s">
        <v>144</v>
      </c>
      <c r="E434" s="237" t="s">
        <v>639</v>
      </c>
      <c r="F434" s="238" t="s">
        <v>640</v>
      </c>
      <c r="G434" s="239" t="s">
        <v>247</v>
      </c>
      <c r="H434" s="240">
        <v>8.2400000000000002</v>
      </c>
      <c r="I434" s="241"/>
      <c r="J434" s="242">
        <f>ROUND(I434*H434,2)</f>
        <v>0</v>
      </c>
      <c r="K434" s="238" t="s">
        <v>148</v>
      </c>
      <c r="L434" s="45"/>
      <c r="M434" s="243" t="s">
        <v>1</v>
      </c>
      <c r="N434" s="244" t="s">
        <v>42</v>
      </c>
      <c r="O434" s="92"/>
      <c r="P434" s="245">
        <f>O434*H434</f>
        <v>0</v>
      </c>
      <c r="Q434" s="245">
        <v>8.0000000000000007E-05</v>
      </c>
      <c r="R434" s="245">
        <f>Q434*H434</f>
        <v>0.00065920000000000009</v>
      </c>
      <c r="S434" s="245">
        <v>0</v>
      </c>
      <c r="T434" s="246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7" t="s">
        <v>149</v>
      </c>
      <c r="AT434" s="247" t="s">
        <v>144</v>
      </c>
      <c r="AU434" s="247" t="s">
        <v>150</v>
      </c>
      <c r="AY434" s="18" t="s">
        <v>142</v>
      </c>
      <c r="BE434" s="248">
        <f>IF(N434="základní",J434,0)</f>
        <v>0</v>
      </c>
      <c r="BF434" s="248">
        <f>IF(N434="snížená",J434,0)</f>
        <v>0</v>
      </c>
      <c r="BG434" s="248">
        <f>IF(N434="zákl. přenesená",J434,0)</f>
        <v>0</v>
      </c>
      <c r="BH434" s="248">
        <f>IF(N434="sníž. přenesená",J434,0)</f>
        <v>0</v>
      </c>
      <c r="BI434" s="248">
        <f>IF(N434="nulová",J434,0)</f>
        <v>0</v>
      </c>
      <c r="BJ434" s="18" t="s">
        <v>150</v>
      </c>
      <c r="BK434" s="248">
        <f>ROUND(I434*H434,2)</f>
        <v>0</v>
      </c>
      <c r="BL434" s="18" t="s">
        <v>149</v>
      </c>
      <c r="BM434" s="247" t="s">
        <v>641</v>
      </c>
    </row>
    <row r="435" s="13" customFormat="1">
      <c r="A435" s="13"/>
      <c r="B435" s="249"/>
      <c r="C435" s="250"/>
      <c r="D435" s="251" t="s">
        <v>152</v>
      </c>
      <c r="E435" s="252" t="s">
        <v>1</v>
      </c>
      <c r="F435" s="253" t="s">
        <v>642</v>
      </c>
      <c r="G435" s="250"/>
      <c r="H435" s="252" t="s">
        <v>1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9" t="s">
        <v>152</v>
      </c>
      <c r="AU435" s="259" t="s">
        <v>150</v>
      </c>
      <c r="AV435" s="13" t="s">
        <v>84</v>
      </c>
      <c r="AW435" s="13" t="s">
        <v>32</v>
      </c>
      <c r="AX435" s="13" t="s">
        <v>76</v>
      </c>
      <c r="AY435" s="259" t="s">
        <v>142</v>
      </c>
    </row>
    <row r="436" s="14" customFormat="1">
      <c r="A436" s="14"/>
      <c r="B436" s="260"/>
      <c r="C436" s="261"/>
      <c r="D436" s="251" t="s">
        <v>152</v>
      </c>
      <c r="E436" s="262" t="s">
        <v>1</v>
      </c>
      <c r="F436" s="263" t="s">
        <v>643</v>
      </c>
      <c r="G436" s="261"/>
      <c r="H436" s="264">
        <v>8.2400000000000002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0" t="s">
        <v>152</v>
      </c>
      <c r="AU436" s="270" t="s">
        <v>150</v>
      </c>
      <c r="AV436" s="14" t="s">
        <v>150</v>
      </c>
      <c r="AW436" s="14" t="s">
        <v>32</v>
      </c>
      <c r="AX436" s="14" t="s">
        <v>76</v>
      </c>
      <c r="AY436" s="270" t="s">
        <v>142</v>
      </c>
    </row>
    <row r="437" s="15" customFormat="1">
      <c r="A437" s="15"/>
      <c r="B437" s="271"/>
      <c r="C437" s="272"/>
      <c r="D437" s="251" t="s">
        <v>152</v>
      </c>
      <c r="E437" s="273" t="s">
        <v>1</v>
      </c>
      <c r="F437" s="274" t="s">
        <v>155</v>
      </c>
      <c r="G437" s="272"/>
      <c r="H437" s="275">
        <v>8.2400000000000002</v>
      </c>
      <c r="I437" s="276"/>
      <c r="J437" s="272"/>
      <c r="K437" s="272"/>
      <c r="L437" s="277"/>
      <c r="M437" s="278"/>
      <c r="N437" s="279"/>
      <c r="O437" s="279"/>
      <c r="P437" s="279"/>
      <c r="Q437" s="279"/>
      <c r="R437" s="279"/>
      <c r="S437" s="279"/>
      <c r="T437" s="280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81" t="s">
        <v>152</v>
      </c>
      <c r="AU437" s="281" t="s">
        <v>150</v>
      </c>
      <c r="AV437" s="15" t="s">
        <v>149</v>
      </c>
      <c r="AW437" s="15" t="s">
        <v>32</v>
      </c>
      <c r="AX437" s="15" t="s">
        <v>84</v>
      </c>
      <c r="AY437" s="281" t="s">
        <v>142</v>
      </c>
    </row>
    <row r="438" s="2" customFormat="1" ht="21.75" customHeight="1">
      <c r="A438" s="39"/>
      <c r="B438" s="40"/>
      <c r="C438" s="236" t="s">
        <v>644</v>
      </c>
      <c r="D438" s="236" t="s">
        <v>144</v>
      </c>
      <c r="E438" s="237" t="s">
        <v>645</v>
      </c>
      <c r="F438" s="238" t="s">
        <v>646</v>
      </c>
      <c r="G438" s="239" t="s">
        <v>172</v>
      </c>
      <c r="H438" s="240">
        <v>54.020000000000003</v>
      </c>
      <c r="I438" s="241"/>
      <c r="J438" s="242">
        <f>ROUND(I438*H438,2)</f>
        <v>0</v>
      </c>
      <c r="K438" s="238" t="s">
        <v>148</v>
      </c>
      <c r="L438" s="45"/>
      <c r="M438" s="243" t="s">
        <v>1</v>
      </c>
      <c r="N438" s="244" t="s">
        <v>42</v>
      </c>
      <c r="O438" s="92"/>
      <c r="P438" s="245">
        <f>O438*H438</f>
        <v>0</v>
      </c>
      <c r="Q438" s="245">
        <v>0</v>
      </c>
      <c r="R438" s="245">
        <f>Q438*H438</f>
        <v>0</v>
      </c>
      <c r="S438" s="245">
        <v>0.02</v>
      </c>
      <c r="T438" s="246">
        <f>S438*H438</f>
        <v>1.0804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7" t="s">
        <v>149</v>
      </c>
      <c r="AT438" s="247" t="s">
        <v>144</v>
      </c>
      <c r="AU438" s="247" t="s">
        <v>150</v>
      </c>
      <c r="AY438" s="18" t="s">
        <v>142</v>
      </c>
      <c r="BE438" s="248">
        <f>IF(N438="základní",J438,0)</f>
        <v>0</v>
      </c>
      <c r="BF438" s="248">
        <f>IF(N438="snížená",J438,0)</f>
        <v>0</v>
      </c>
      <c r="BG438" s="248">
        <f>IF(N438="zákl. přenesená",J438,0)</f>
        <v>0</v>
      </c>
      <c r="BH438" s="248">
        <f>IF(N438="sníž. přenesená",J438,0)</f>
        <v>0</v>
      </c>
      <c r="BI438" s="248">
        <f>IF(N438="nulová",J438,0)</f>
        <v>0</v>
      </c>
      <c r="BJ438" s="18" t="s">
        <v>150</v>
      </c>
      <c r="BK438" s="248">
        <f>ROUND(I438*H438,2)</f>
        <v>0</v>
      </c>
      <c r="BL438" s="18" t="s">
        <v>149</v>
      </c>
      <c r="BM438" s="247" t="s">
        <v>647</v>
      </c>
    </row>
    <row r="439" s="13" customFormat="1">
      <c r="A439" s="13"/>
      <c r="B439" s="249"/>
      <c r="C439" s="250"/>
      <c r="D439" s="251" t="s">
        <v>152</v>
      </c>
      <c r="E439" s="252" t="s">
        <v>1</v>
      </c>
      <c r="F439" s="253" t="s">
        <v>419</v>
      </c>
      <c r="G439" s="250"/>
      <c r="H439" s="252" t="s">
        <v>1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9" t="s">
        <v>152</v>
      </c>
      <c r="AU439" s="259" t="s">
        <v>150</v>
      </c>
      <c r="AV439" s="13" t="s">
        <v>84</v>
      </c>
      <c r="AW439" s="13" t="s">
        <v>32</v>
      </c>
      <c r="AX439" s="13" t="s">
        <v>76</v>
      </c>
      <c r="AY439" s="259" t="s">
        <v>142</v>
      </c>
    </row>
    <row r="440" s="14" customFormat="1">
      <c r="A440" s="14"/>
      <c r="B440" s="260"/>
      <c r="C440" s="261"/>
      <c r="D440" s="251" t="s">
        <v>152</v>
      </c>
      <c r="E440" s="262" t="s">
        <v>1</v>
      </c>
      <c r="F440" s="263" t="s">
        <v>420</v>
      </c>
      <c r="G440" s="261"/>
      <c r="H440" s="264">
        <v>54.020000000000003</v>
      </c>
      <c r="I440" s="265"/>
      <c r="J440" s="261"/>
      <c r="K440" s="261"/>
      <c r="L440" s="266"/>
      <c r="M440" s="267"/>
      <c r="N440" s="268"/>
      <c r="O440" s="268"/>
      <c r="P440" s="268"/>
      <c r="Q440" s="268"/>
      <c r="R440" s="268"/>
      <c r="S440" s="268"/>
      <c r="T440" s="26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0" t="s">
        <v>152</v>
      </c>
      <c r="AU440" s="270" t="s">
        <v>150</v>
      </c>
      <c r="AV440" s="14" t="s">
        <v>150</v>
      </c>
      <c r="AW440" s="14" t="s">
        <v>32</v>
      </c>
      <c r="AX440" s="14" t="s">
        <v>76</v>
      </c>
      <c r="AY440" s="270" t="s">
        <v>142</v>
      </c>
    </row>
    <row r="441" s="15" customFormat="1">
      <c r="A441" s="15"/>
      <c r="B441" s="271"/>
      <c r="C441" s="272"/>
      <c r="D441" s="251" t="s">
        <v>152</v>
      </c>
      <c r="E441" s="273" t="s">
        <v>1</v>
      </c>
      <c r="F441" s="274" t="s">
        <v>155</v>
      </c>
      <c r="G441" s="272"/>
      <c r="H441" s="275">
        <v>54.020000000000003</v>
      </c>
      <c r="I441" s="276"/>
      <c r="J441" s="272"/>
      <c r="K441" s="272"/>
      <c r="L441" s="277"/>
      <c r="M441" s="278"/>
      <c r="N441" s="279"/>
      <c r="O441" s="279"/>
      <c r="P441" s="279"/>
      <c r="Q441" s="279"/>
      <c r="R441" s="279"/>
      <c r="S441" s="279"/>
      <c r="T441" s="280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81" t="s">
        <v>152</v>
      </c>
      <c r="AU441" s="281" t="s">
        <v>150</v>
      </c>
      <c r="AV441" s="15" t="s">
        <v>149</v>
      </c>
      <c r="AW441" s="15" t="s">
        <v>32</v>
      </c>
      <c r="AX441" s="15" t="s">
        <v>84</v>
      </c>
      <c r="AY441" s="281" t="s">
        <v>142</v>
      </c>
    </row>
    <row r="442" s="2" customFormat="1" ht="21.75" customHeight="1">
      <c r="A442" s="39"/>
      <c r="B442" s="40"/>
      <c r="C442" s="236" t="s">
        <v>648</v>
      </c>
      <c r="D442" s="236" t="s">
        <v>144</v>
      </c>
      <c r="E442" s="237" t="s">
        <v>649</v>
      </c>
      <c r="F442" s="238" t="s">
        <v>650</v>
      </c>
      <c r="G442" s="239" t="s">
        <v>172</v>
      </c>
      <c r="H442" s="240">
        <v>123.2</v>
      </c>
      <c r="I442" s="241"/>
      <c r="J442" s="242">
        <f>ROUND(I442*H442,2)</f>
        <v>0</v>
      </c>
      <c r="K442" s="238" t="s">
        <v>148</v>
      </c>
      <c r="L442" s="45"/>
      <c r="M442" s="243" t="s">
        <v>1</v>
      </c>
      <c r="N442" s="244" t="s">
        <v>42</v>
      </c>
      <c r="O442" s="92"/>
      <c r="P442" s="245">
        <f>O442*H442</f>
        <v>0</v>
      </c>
      <c r="Q442" s="245">
        <v>0</v>
      </c>
      <c r="R442" s="245">
        <f>Q442*H442</f>
        <v>0</v>
      </c>
      <c r="S442" s="245">
        <v>0.02</v>
      </c>
      <c r="T442" s="246">
        <f>S442*H442</f>
        <v>2.464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7" t="s">
        <v>149</v>
      </c>
      <c r="AT442" s="247" t="s">
        <v>144</v>
      </c>
      <c r="AU442" s="247" t="s">
        <v>150</v>
      </c>
      <c r="AY442" s="18" t="s">
        <v>142</v>
      </c>
      <c r="BE442" s="248">
        <f>IF(N442="základní",J442,0)</f>
        <v>0</v>
      </c>
      <c r="BF442" s="248">
        <f>IF(N442="snížená",J442,0)</f>
        <v>0</v>
      </c>
      <c r="BG442" s="248">
        <f>IF(N442="zákl. přenesená",J442,0)</f>
        <v>0</v>
      </c>
      <c r="BH442" s="248">
        <f>IF(N442="sníž. přenesená",J442,0)</f>
        <v>0</v>
      </c>
      <c r="BI442" s="248">
        <f>IF(N442="nulová",J442,0)</f>
        <v>0</v>
      </c>
      <c r="BJ442" s="18" t="s">
        <v>150</v>
      </c>
      <c r="BK442" s="248">
        <f>ROUND(I442*H442,2)</f>
        <v>0</v>
      </c>
      <c r="BL442" s="18" t="s">
        <v>149</v>
      </c>
      <c r="BM442" s="247" t="s">
        <v>651</v>
      </c>
    </row>
    <row r="443" s="13" customFormat="1">
      <c r="A443" s="13"/>
      <c r="B443" s="249"/>
      <c r="C443" s="250"/>
      <c r="D443" s="251" t="s">
        <v>152</v>
      </c>
      <c r="E443" s="252" t="s">
        <v>1</v>
      </c>
      <c r="F443" s="253" t="s">
        <v>419</v>
      </c>
      <c r="G443" s="250"/>
      <c r="H443" s="252" t="s">
        <v>1</v>
      </c>
      <c r="I443" s="254"/>
      <c r="J443" s="250"/>
      <c r="K443" s="250"/>
      <c r="L443" s="255"/>
      <c r="M443" s="256"/>
      <c r="N443" s="257"/>
      <c r="O443" s="257"/>
      <c r="P443" s="257"/>
      <c r="Q443" s="257"/>
      <c r="R443" s="257"/>
      <c r="S443" s="257"/>
      <c r="T443" s="25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9" t="s">
        <v>152</v>
      </c>
      <c r="AU443" s="259" t="s">
        <v>150</v>
      </c>
      <c r="AV443" s="13" t="s">
        <v>84</v>
      </c>
      <c r="AW443" s="13" t="s">
        <v>32</v>
      </c>
      <c r="AX443" s="13" t="s">
        <v>76</v>
      </c>
      <c r="AY443" s="259" t="s">
        <v>142</v>
      </c>
    </row>
    <row r="444" s="14" customFormat="1">
      <c r="A444" s="14"/>
      <c r="B444" s="260"/>
      <c r="C444" s="261"/>
      <c r="D444" s="251" t="s">
        <v>152</v>
      </c>
      <c r="E444" s="262" t="s">
        <v>1</v>
      </c>
      <c r="F444" s="263" t="s">
        <v>455</v>
      </c>
      <c r="G444" s="261"/>
      <c r="H444" s="264">
        <v>123.2</v>
      </c>
      <c r="I444" s="265"/>
      <c r="J444" s="261"/>
      <c r="K444" s="261"/>
      <c r="L444" s="266"/>
      <c r="M444" s="267"/>
      <c r="N444" s="268"/>
      <c r="O444" s="268"/>
      <c r="P444" s="268"/>
      <c r="Q444" s="268"/>
      <c r="R444" s="268"/>
      <c r="S444" s="268"/>
      <c r="T444" s="26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0" t="s">
        <v>152</v>
      </c>
      <c r="AU444" s="270" t="s">
        <v>150</v>
      </c>
      <c r="AV444" s="14" t="s">
        <v>150</v>
      </c>
      <c r="AW444" s="14" t="s">
        <v>32</v>
      </c>
      <c r="AX444" s="14" t="s">
        <v>76</v>
      </c>
      <c r="AY444" s="270" t="s">
        <v>142</v>
      </c>
    </row>
    <row r="445" s="15" customFormat="1">
      <c r="A445" s="15"/>
      <c r="B445" s="271"/>
      <c r="C445" s="272"/>
      <c r="D445" s="251" t="s">
        <v>152</v>
      </c>
      <c r="E445" s="273" t="s">
        <v>1</v>
      </c>
      <c r="F445" s="274" t="s">
        <v>155</v>
      </c>
      <c r="G445" s="272"/>
      <c r="H445" s="275">
        <v>123.2</v>
      </c>
      <c r="I445" s="276"/>
      <c r="J445" s="272"/>
      <c r="K445" s="272"/>
      <c r="L445" s="277"/>
      <c r="M445" s="278"/>
      <c r="N445" s="279"/>
      <c r="O445" s="279"/>
      <c r="P445" s="279"/>
      <c r="Q445" s="279"/>
      <c r="R445" s="279"/>
      <c r="S445" s="279"/>
      <c r="T445" s="28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81" t="s">
        <v>152</v>
      </c>
      <c r="AU445" s="281" t="s">
        <v>150</v>
      </c>
      <c r="AV445" s="15" t="s">
        <v>149</v>
      </c>
      <c r="AW445" s="15" t="s">
        <v>32</v>
      </c>
      <c r="AX445" s="15" t="s">
        <v>84</v>
      </c>
      <c r="AY445" s="281" t="s">
        <v>142</v>
      </c>
    </row>
    <row r="446" s="2" customFormat="1" ht="21.75" customHeight="1">
      <c r="A446" s="39"/>
      <c r="B446" s="40"/>
      <c r="C446" s="236" t="s">
        <v>652</v>
      </c>
      <c r="D446" s="236" t="s">
        <v>144</v>
      </c>
      <c r="E446" s="237" t="s">
        <v>653</v>
      </c>
      <c r="F446" s="238" t="s">
        <v>654</v>
      </c>
      <c r="G446" s="239" t="s">
        <v>172</v>
      </c>
      <c r="H446" s="240">
        <v>76.420000000000002</v>
      </c>
      <c r="I446" s="241"/>
      <c r="J446" s="242">
        <f>ROUND(I446*H446,2)</f>
        <v>0</v>
      </c>
      <c r="K446" s="238" t="s">
        <v>148</v>
      </c>
      <c r="L446" s="45"/>
      <c r="M446" s="243" t="s">
        <v>1</v>
      </c>
      <c r="N446" s="244" t="s">
        <v>42</v>
      </c>
      <c r="O446" s="92"/>
      <c r="P446" s="245">
        <f>O446*H446</f>
        <v>0</v>
      </c>
      <c r="Q446" s="245">
        <v>0</v>
      </c>
      <c r="R446" s="245">
        <f>Q446*H446</f>
        <v>0</v>
      </c>
      <c r="S446" s="245">
        <v>0</v>
      </c>
      <c r="T446" s="246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7" t="s">
        <v>149</v>
      </c>
      <c r="AT446" s="247" t="s">
        <v>144</v>
      </c>
      <c r="AU446" s="247" t="s">
        <v>150</v>
      </c>
      <c r="AY446" s="18" t="s">
        <v>142</v>
      </c>
      <c r="BE446" s="248">
        <f>IF(N446="základní",J446,0)</f>
        <v>0</v>
      </c>
      <c r="BF446" s="248">
        <f>IF(N446="snížená",J446,0)</f>
        <v>0</v>
      </c>
      <c r="BG446" s="248">
        <f>IF(N446="zákl. přenesená",J446,0)</f>
        <v>0</v>
      </c>
      <c r="BH446" s="248">
        <f>IF(N446="sníž. přenesená",J446,0)</f>
        <v>0</v>
      </c>
      <c r="BI446" s="248">
        <f>IF(N446="nulová",J446,0)</f>
        <v>0</v>
      </c>
      <c r="BJ446" s="18" t="s">
        <v>150</v>
      </c>
      <c r="BK446" s="248">
        <f>ROUND(I446*H446,2)</f>
        <v>0</v>
      </c>
      <c r="BL446" s="18" t="s">
        <v>149</v>
      </c>
      <c r="BM446" s="247" t="s">
        <v>655</v>
      </c>
    </row>
    <row r="447" s="14" customFormat="1">
      <c r="A447" s="14"/>
      <c r="B447" s="260"/>
      <c r="C447" s="261"/>
      <c r="D447" s="251" t="s">
        <v>152</v>
      </c>
      <c r="E447" s="262" t="s">
        <v>1</v>
      </c>
      <c r="F447" s="263" t="s">
        <v>656</v>
      </c>
      <c r="G447" s="261"/>
      <c r="H447" s="264">
        <v>41.770000000000003</v>
      </c>
      <c r="I447" s="265"/>
      <c r="J447" s="261"/>
      <c r="K447" s="261"/>
      <c r="L447" s="266"/>
      <c r="M447" s="267"/>
      <c r="N447" s="268"/>
      <c r="O447" s="268"/>
      <c r="P447" s="268"/>
      <c r="Q447" s="268"/>
      <c r="R447" s="268"/>
      <c r="S447" s="268"/>
      <c r="T447" s="26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0" t="s">
        <v>152</v>
      </c>
      <c r="AU447" s="270" t="s">
        <v>150</v>
      </c>
      <c r="AV447" s="14" t="s">
        <v>150</v>
      </c>
      <c r="AW447" s="14" t="s">
        <v>32</v>
      </c>
      <c r="AX447" s="14" t="s">
        <v>76</v>
      </c>
      <c r="AY447" s="270" t="s">
        <v>142</v>
      </c>
    </row>
    <row r="448" s="13" customFormat="1">
      <c r="A448" s="13"/>
      <c r="B448" s="249"/>
      <c r="C448" s="250"/>
      <c r="D448" s="251" t="s">
        <v>152</v>
      </c>
      <c r="E448" s="252" t="s">
        <v>1</v>
      </c>
      <c r="F448" s="253" t="s">
        <v>612</v>
      </c>
      <c r="G448" s="250"/>
      <c r="H448" s="252" t="s">
        <v>1</v>
      </c>
      <c r="I448" s="254"/>
      <c r="J448" s="250"/>
      <c r="K448" s="250"/>
      <c r="L448" s="255"/>
      <c r="M448" s="256"/>
      <c r="N448" s="257"/>
      <c r="O448" s="257"/>
      <c r="P448" s="257"/>
      <c r="Q448" s="257"/>
      <c r="R448" s="257"/>
      <c r="S448" s="257"/>
      <c r="T448" s="25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9" t="s">
        <v>152</v>
      </c>
      <c r="AU448" s="259" t="s">
        <v>150</v>
      </c>
      <c r="AV448" s="13" t="s">
        <v>84</v>
      </c>
      <c r="AW448" s="13" t="s">
        <v>32</v>
      </c>
      <c r="AX448" s="13" t="s">
        <v>76</v>
      </c>
      <c r="AY448" s="259" t="s">
        <v>142</v>
      </c>
    </row>
    <row r="449" s="14" customFormat="1">
      <c r="A449" s="14"/>
      <c r="B449" s="260"/>
      <c r="C449" s="261"/>
      <c r="D449" s="251" t="s">
        <v>152</v>
      </c>
      <c r="E449" s="262" t="s">
        <v>1</v>
      </c>
      <c r="F449" s="263" t="s">
        <v>657</v>
      </c>
      <c r="G449" s="261"/>
      <c r="H449" s="264">
        <v>34.649999999999999</v>
      </c>
      <c r="I449" s="265"/>
      <c r="J449" s="261"/>
      <c r="K449" s="261"/>
      <c r="L449" s="266"/>
      <c r="M449" s="267"/>
      <c r="N449" s="268"/>
      <c r="O449" s="268"/>
      <c r="P449" s="268"/>
      <c r="Q449" s="268"/>
      <c r="R449" s="268"/>
      <c r="S449" s="268"/>
      <c r="T449" s="26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0" t="s">
        <v>152</v>
      </c>
      <c r="AU449" s="270" t="s">
        <v>150</v>
      </c>
      <c r="AV449" s="14" t="s">
        <v>150</v>
      </c>
      <c r="AW449" s="14" t="s">
        <v>32</v>
      </c>
      <c r="AX449" s="14" t="s">
        <v>76</v>
      </c>
      <c r="AY449" s="270" t="s">
        <v>142</v>
      </c>
    </row>
    <row r="450" s="15" customFormat="1">
      <c r="A450" s="15"/>
      <c r="B450" s="271"/>
      <c r="C450" s="272"/>
      <c r="D450" s="251" t="s">
        <v>152</v>
      </c>
      <c r="E450" s="273" t="s">
        <v>1</v>
      </c>
      <c r="F450" s="274" t="s">
        <v>155</v>
      </c>
      <c r="G450" s="272"/>
      <c r="H450" s="275">
        <v>76.420000000000002</v>
      </c>
      <c r="I450" s="276"/>
      <c r="J450" s="272"/>
      <c r="K450" s="272"/>
      <c r="L450" s="277"/>
      <c r="M450" s="278"/>
      <c r="N450" s="279"/>
      <c r="O450" s="279"/>
      <c r="P450" s="279"/>
      <c r="Q450" s="279"/>
      <c r="R450" s="279"/>
      <c r="S450" s="279"/>
      <c r="T450" s="28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81" t="s">
        <v>152</v>
      </c>
      <c r="AU450" s="281" t="s">
        <v>150</v>
      </c>
      <c r="AV450" s="15" t="s">
        <v>149</v>
      </c>
      <c r="AW450" s="15" t="s">
        <v>32</v>
      </c>
      <c r="AX450" s="15" t="s">
        <v>84</v>
      </c>
      <c r="AY450" s="281" t="s">
        <v>142</v>
      </c>
    </row>
    <row r="451" s="2" customFormat="1" ht="21.75" customHeight="1">
      <c r="A451" s="39"/>
      <c r="B451" s="40"/>
      <c r="C451" s="236" t="s">
        <v>658</v>
      </c>
      <c r="D451" s="236" t="s">
        <v>144</v>
      </c>
      <c r="E451" s="237" t="s">
        <v>659</v>
      </c>
      <c r="F451" s="238" t="s">
        <v>660</v>
      </c>
      <c r="G451" s="239" t="s">
        <v>247</v>
      </c>
      <c r="H451" s="240">
        <v>8.4000000000000004</v>
      </c>
      <c r="I451" s="241"/>
      <c r="J451" s="242">
        <f>ROUND(I451*H451,2)</f>
        <v>0</v>
      </c>
      <c r="K451" s="238" t="s">
        <v>148</v>
      </c>
      <c r="L451" s="45"/>
      <c r="M451" s="243" t="s">
        <v>1</v>
      </c>
      <c r="N451" s="244" t="s">
        <v>42</v>
      </c>
      <c r="O451" s="92"/>
      <c r="P451" s="245">
        <f>O451*H451</f>
        <v>0</v>
      </c>
      <c r="Q451" s="245">
        <v>0.00042999999999999999</v>
      </c>
      <c r="R451" s="245">
        <f>Q451*H451</f>
        <v>0.0036120000000000002</v>
      </c>
      <c r="S451" s="245">
        <v>0</v>
      </c>
      <c r="T451" s="246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7" t="s">
        <v>149</v>
      </c>
      <c r="AT451" s="247" t="s">
        <v>144</v>
      </c>
      <c r="AU451" s="247" t="s">
        <v>150</v>
      </c>
      <c r="AY451" s="18" t="s">
        <v>142</v>
      </c>
      <c r="BE451" s="248">
        <f>IF(N451="základní",J451,0)</f>
        <v>0</v>
      </c>
      <c r="BF451" s="248">
        <f>IF(N451="snížená",J451,0)</f>
        <v>0</v>
      </c>
      <c r="BG451" s="248">
        <f>IF(N451="zákl. přenesená",J451,0)</f>
        <v>0</v>
      </c>
      <c r="BH451" s="248">
        <f>IF(N451="sníž. přenesená",J451,0)</f>
        <v>0</v>
      </c>
      <c r="BI451" s="248">
        <f>IF(N451="nulová",J451,0)</f>
        <v>0</v>
      </c>
      <c r="BJ451" s="18" t="s">
        <v>150</v>
      </c>
      <c r="BK451" s="248">
        <f>ROUND(I451*H451,2)</f>
        <v>0</v>
      </c>
      <c r="BL451" s="18" t="s">
        <v>149</v>
      </c>
      <c r="BM451" s="247" t="s">
        <v>661</v>
      </c>
    </row>
    <row r="452" s="13" customFormat="1">
      <c r="A452" s="13"/>
      <c r="B452" s="249"/>
      <c r="C452" s="250"/>
      <c r="D452" s="251" t="s">
        <v>152</v>
      </c>
      <c r="E452" s="252" t="s">
        <v>1</v>
      </c>
      <c r="F452" s="253" t="s">
        <v>662</v>
      </c>
      <c r="G452" s="250"/>
      <c r="H452" s="252" t="s">
        <v>1</v>
      </c>
      <c r="I452" s="254"/>
      <c r="J452" s="250"/>
      <c r="K452" s="250"/>
      <c r="L452" s="255"/>
      <c r="M452" s="256"/>
      <c r="N452" s="257"/>
      <c r="O452" s="257"/>
      <c r="P452" s="257"/>
      <c r="Q452" s="257"/>
      <c r="R452" s="257"/>
      <c r="S452" s="257"/>
      <c r="T452" s="25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9" t="s">
        <v>152</v>
      </c>
      <c r="AU452" s="259" t="s">
        <v>150</v>
      </c>
      <c r="AV452" s="13" t="s">
        <v>84</v>
      </c>
      <c r="AW452" s="13" t="s">
        <v>32</v>
      </c>
      <c r="AX452" s="13" t="s">
        <v>76</v>
      </c>
      <c r="AY452" s="259" t="s">
        <v>142</v>
      </c>
    </row>
    <row r="453" s="14" customFormat="1">
      <c r="A453" s="14"/>
      <c r="B453" s="260"/>
      <c r="C453" s="261"/>
      <c r="D453" s="251" t="s">
        <v>152</v>
      </c>
      <c r="E453" s="262" t="s">
        <v>1</v>
      </c>
      <c r="F453" s="263" t="s">
        <v>663</v>
      </c>
      <c r="G453" s="261"/>
      <c r="H453" s="264">
        <v>8.4000000000000004</v>
      </c>
      <c r="I453" s="265"/>
      <c r="J453" s="261"/>
      <c r="K453" s="261"/>
      <c r="L453" s="266"/>
      <c r="M453" s="267"/>
      <c r="N453" s="268"/>
      <c r="O453" s="268"/>
      <c r="P453" s="268"/>
      <c r="Q453" s="268"/>
      <c r="R453" s="268"/>
      <c r="S453" s="268"/>
      <c r="T453" s="26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0" t="s">
        <v>152</v>
      </c>
      <c r="AU453" s="270" t="s">
        <v>150</v>
      </c>
      <c r="AV453" s="14" t="s">
        <v>150</v>
      </c>
      <c r="AW453" s="14" t="s">
        <v>32</v>
      </c>
      <c r="AX453" s="14" t="s">
        <v>76</v>
      </c>
      <c r="AY453" s="270" t="s">
        <v>142</v>
      </c>
    </row>
    <row r="454" s="15" customFormat="1">
      <c r="A454" s="15"/>
      <c r="B454" s="271"/>
      <c r="C454" s="272"/>
      <c r="D454" s="251" t="s">
        <v>152</v>
      </c>
      <c r="E454" s="273" t="s">
        <v>1</v>
      </c>
      <c r="F454" s="274" t="s">
        <v>155</v>
      </c>
      <c r="G454" s="272"/>
      <c r="H454" s="275">
        <v>8.4000000000000004</v>
      </c>
      <c r="I454" s="276"/>
      <c r="J454" s="272"/>
      <c r="K454" s="272"/>
      <c r="L454" s="277"/>
      <c r="M454" s="278"/>
      <c r="N454" s="279"/>
      <c r="O454" s="279"/>
      <c r="P454" s="279"/>
      <c r="Q454" s="279"/>
      <c r="R454" s="279"/>
      <c r="S454" s="279"/>
      <c r="T454" s="280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81" t="s">
        <v>152</v>
      </c>
      <c r="AU454" s="281" t="s">
        <v>150</v>
      </c>
      <c r="AV454" s="15" t="s">
        <v>149</v>
      </c>
      <c r="AW454" s="15" t="s">
        <v>32</v>
      </c>
      <c r="AX454" s="15" t="s">
        <v>84</v>
      </c>
      <c r="AY454" s="281" t="s">
        <v>142</v>
      </c>
    </row>
    <row r="455" s="2" customFormat="1" ht="21.75" customHeight="1">
      <c r="A455" s="39"/>
      <c r="B455" s="40"/>
      <c r="C455" s="296" t="s">
        <v>664</v>
      </c>
      <c r="D455" s="296" t="s">
        <v>321</v>
      </c>
      <c r="E455" s="297" t="s">
        <v>665</v>
      </c>
      <c r="F455" s="298" t="s">
        <v>666</v>
      </c>
      <c r="G455" s="299" t="s">
        <v>186</v>
      </c>
      <c r="H455" s="300">
        <v>0.19300000000000001</v>
      </c>
      <c r="I455" s="301"/>
      <c r="J455" s="302">
        <f>ROUND(I455*H455,2)</f>
        <v>0</v>
      </c>
      <c r="K455" s="298" t="s">
        <v>148</v>
      </c>
      <c r="L455" s="303"/>
      <c r="M455" s="304" t="s">
        <v>1</v>
      </c>
      <c r="N455" s="305" t="s">
        <v>42</v>
      </c>
      <c r="O455" s="92"/>
      <c r="P455" s="245">
        <f>O455*H455</f>
        <v>0</v>
      </c>
      <c r="Q455" s="245">
        <v>1</v>
      </c>
      <c r="R455" s="245">
        <f>Q455*H455</f>
        <v>0.19300000000000001</v>
      </c>
      <c r="S455" s="245">
        <v>0</v>
      </c>
      <c r="T455" s="24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7" t="s">
        <v>183</v>
      </c>
      <c r="AT455" s="247" t="s">
        <v>321</v>
      </c>
      <c r="AU455" s="247" t="s">
        <v>150</v>
      </c>
      <c r="AY455" s="18" t="s">
        <v>142</v>
      </c>
      <c r="BE455" s="248">
        <f>IF(N455="základní",J455,0)</f>
        <v>0</v>
      </c>
      <c r="BF455" s="248">
        <f>IF(N455="snížená",J455,0)</f>
        <v>0</v>
      </c>
      <c r="BG455" s="248">
        <f>IF(N455="zákl. přenesená",J455,0)</f>
        <v>0</v>
      </c>
      <c r="BH455" s="248">
        <f>IF(N455="sníž. přenesená",J455,0)</f>
        <v>0</v>
      </c>
      <c r="BI455" s="248">
        <f>IF(N455="nulová",J455,0)</f>
        <v>0</v>
      </c>
      <c r="BJ455" s="18" t="s">
        <v>150</v>
      </c>
      <c r="BK455" s="248">
        <f>ROUND(I455*H455,2)</f>
        <v>0</v>
      </c>
      <c r="BL455" s="18" t="s">
        <v>149</v>
      </c>
      <c r="BM455" s="247" t="s">
        <v>667</v>
      </c>
    </row>
    <row r="456" s="2" customFormat="1">
      <c r="A456" s="39"/>
      <c r="B456" s="40"/>
      <c r="C456" s="41"/>
      <c r="D456" s="251" t="s">
        <v>212</v>
      </c>
      <c r="E456" s="41"/>
      <c r="F456" s="282" t="s">
        <v>668</v>
      </c>
      <c r="G456" s="41"/>
      <c r="H456" s="41"/>
      <c r="I456" s="145"/>
      <c r="J456" s="41"/>
      <c r="K456" s="41"/>
      <c r="L456" s="45"/>
      <c r="M456" s="283"/>
      <c r="N456" s="284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212</v>
      </c>
      <c r="AU456" s="18" t="s">
        <v>150</v>
      </c>
    </row>
    <row r="457" s="14" customFormat="1">
      <c r="A457" s="14"/>
      <c r="B457" s="260"/>
      <c r="C457" s="261"/>
      <c r="D457" s="251" t="s">
        <v>152</v>
      </c>
      <c r="E457" s="262" t="s">
        <v>1</v>
      </c>
      <c r="F457" s="263" t="s">
        <v>669</v>
      </c>
      <c r="G457" s="261"/>
      <c r="H457" s="264">
        <v>0.19300000000000001</v>
      </c>
      <c r="I457" s="265"/>
      <c r="J457" s="261"/>
      <c r="K457" s="261"/>
      <c r="L457" s="266"/>
      <c r="M457" s="267"/>
      <c r="N457" s="268"/>
      <c r="O457" s="268"/>
      <c r="P457" s="268"/>
      <c r="Q457" s="268"/>
      <c r="R457" s="268"/>
      <c r="S457" s="268"/>
      <c r="T457" s="26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0" t="s">
        <v>152</v>
      </c>
      <c r="AU457" s="270" t="s">
        <v>150</v>
      </c>
      <c r="AV457" s="14" t="s">
        <v>150</v>
      </c>
      <c r="AW457" s="14" t="s">
        <v>32</v>
      </c>
      <c r="AX457" s="14" t="s">
        <v>84</v>
      </c>
      <c r="AY457" s="270" t="s">
        <v>142</v>
      </c>
    </row>
    <row r="458" s="2" customFormat="1" ht="16.5" customHeight="1">
      <c r="A458" s="39"/>
      <c r="B458" s="40"/>
      <c r="C458" s="236" t="s">
        <v>670</v>
      </c>
      <c r="D458" s="236" t="s">
        <v>144</v>
      </c>
      <c r="E458" s="237" t="s">
        <v>671</v>
      </c>
      <c r="F458" s="238" t="s">
        <v>672</v>
      </c>
      <c r="G458" s="239" t="s">
        <v>247</v>
      </c>
      <c r="H458" s="240">
        <v>8.75</v>
      </c>
      <c r="I458" s="241"/>
      <c r="J458" s="242">
        <f>ROUND(I458*H458,2)</f>
        <v>0</v>
      </c>
      <c r="K458" s="238" t="s">
        <v>1</v>
      </c>
      <c r="L458" s="45"/>
      <c r="M458" s="243" t="s">
        <v>1</v>
      </c>
      <c r="N458" s="244" t="s">
        <v>42</v>
      </c>
      <c r="O458" s="92"/>
      <c r="P458" s="245">
        <f>O458*H458</f>
        <v>0</v>
      </c>
      <c r="Q458" s="245">
        <v>0.00042999999999999999</v>
      </c>
      <c r="R458" s="245">
        <f>Q458*H458</f>
        <v>0.0037624999999999998</v>
      </c>
      <c r="S458" s="245">
        <v>0</v>
      </c>
      <c r="T458" s="24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7" t="s">
        <v>149</v>
      </c>
      <c r="AT458" s="247" t="s">
        <v>144</v>
      </c>
      <c r="AU458" s="247" t="s">
        <v>150</v>
      </c>
      <c r="AY458" s="18" t="s">
        <v>142</v>
      </c>
      <c r="BE458" s="248">
        <f>IF(N458="základní",J458,0)</f>
        <v>0</v>
      </c>
      <c r="BF458" s="248">
        <f>IF(N458="snížená",J458,0)</f>
        <v>0</v>
      </c>
      <c r="BG458" s="248">
        <f>IF(N458="zákl. přenesená",J458,0)</f>
        <v>0</v>
      </c>
      <c r="BH458" s="248">
        <f>IF(N458="sníž. přenesená",J458,0)</f>
        <v>0</v>
      </c>
      <c r="BI458" s="248">
        <f>IF(N458="nulová",J458,0)</f>
        <v>0</v>
      </c>
      <c r="BJ458" s="18" t="s">
        <v>150</v>
      </c>
      <c r="BK458" s="248">
        <f>ROUND(I458*H458,2)</f>
        <v>0</v>
      </c>
      <c r="BL458" s="18" t="s">
        <v>149</v>
      </c>
      <c r="BM458" s="247" t="s">
        <v>673</v>
      </c>
    </row>
    <row r="459" s="2" customFormat="1" ht="21.75" customHeight="1">
      <c r="A459" s="39"/>
      <c r="B459" s="40"/>
      <c r="C459" s="236" t="s">
        <v>674</v>
      </c>
      <c r="D459" s="236" t="s">
        <v>144</v>
      </c>
      <c r="E459" s="237" t="s">
        <v>675</v>
      </c>
      <c r="F459" s="238" t="s">
        <v>676</v>
      </c>
      <c r="G459" s="239" t="s">
        <v>172</v>
      </c>
      <c r="H459" s="240">
        <v>12</v>
      </c>
      <c r="I459" s="241"/>
      <c r="J459" s="242">
        <f>ROUND(I459*H459,2)</f>
        <v>0</v>
      </c>
      <c r="K459" s="238" t="s">
        <v>1</v>
      </c>
      <c r="L459" s="45"/>
      <c r="M459" s="243" t="s">
        <v>1</v>
      </c>
      <c r="N459" s="244" t="s">
        <v>42</v>
      </c>
      <c r="O459" s="92"/>
      <c r="P459" s="245">
        <f>O459*H459</f>
        <v>0</v>
      </c>
      <c r="Q459" s="245">
        <v>0.00042999999999999999</v>
      </c>
      <c r="R459" s="245">
        <f>Q459*H459</f>
        <v>0.0051599999999999997</v>
      </c>
      <c r="S459" s="245">
        <v>0</v>
      </c>
      <c r="T459" s="246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7" t="s">
        <v>149</v>
      </c>
      <c r="AT459" s="247" t="s">
        <v>144</v>
      </c>
      <c r="AU459" s="247" t="s">
        <v>150</v>
      </c>
      <c r="AY459" s="18" t="s">
        <v>142</v>
      </c>
      <c r="BE459" s="248">
        <f>IF(N459="základní",J459,0)</f>
        <v>0</v>
      </c>
      <c r="BF459" s="248">
        <f>IF(N459="snížená",J459,0)</f>
        <v>0</v>
      </c>
      <c r="BG459" s="248">
        <f>IF(N459="zákl. přenesená",J459,0)</f>
        <v>0</v>
      </c>
      <c r="BH459" s="248">
        <f>IF(N459="sníž. přenesená",J459,0)</f>
        <v>0</v>
      </c>
      <c r="BI459" s="248">
        <f>IF(N459="nulová",J459,0)</f>
        <v>0</v>
      </c>
      <c r="BJ459" s="18" t="s">
        <v>150</v>
      </c>
      <c r="BK459" s="248">
        <f>ROUND(I459*H459,2)</f>
        <v>0</v>
      </c>
      <c r="BL459" s="18" t="s">
        <v>149</v>
      </c>
      <c r="BM459" s="247" t="s">
        <v>677</v>
      </c>
    </row>
    <row r="460" s="14" customFormat="1">
      <c r="A460" s="14"/>
      <c r="B460" s="260"/>
      <c r="C460" s="261"/>
      <c r="D460" s="251" t="s">
        <v>152</v>
      </c>
      <c r="E460" s="262" t="s">
        <v>1</v>
      </c>
      <c r="F460" s="263" t="s">
        <v>678</v>
      </c>
      <c r="G460" s="261"/>
      <c r="H460" s="264">
        <v>12</v>
      </c>
      <c r="I460" s="265"/>
      <c r="J460" s="261"/>
      <c r="K460" s="261"/>
      <c r="L460" s="266"/>
      <c r="M460" s="267"/>
      <c r="N460" s="268"/>
      <c r="O460" s="268"/>
      <c r="P460" s="268"/>
      <c r="Q460" s="268"/>
      <c r="R460" s="268"/>
      <c r="S460" s="268"/>
      <c r="T460" s="26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0" t="s">
        <v>152</v>
      </c>
      <c r="AU460" s="270" t="s">
        <v>150</v>
      </c>
      <c r="AV460" s="14" t="s">
        <v>150</v>
      </c>
      <c r="AW460" s="14" t="s">
        <v>32</v>
      </c>
      <c r="AX460" s="14" t="s">
        <v>84</v>
      </c>
      <c r="AY460" s="270" t="s">
        <v>142</v>
      </c>
    </row>
    <row r="461" s="12" customFormat="1" ht="22.8" customHeight="1">
      <c r="A461" s="12"/>
      <c r="B461" s="220"/>
      <c r="C461" s="221"/>
      <c r="D461" s="222" t="s">
        <v>75</v>
      </c>
      <c r="E461" s="234" t="s">
        <v>679</v>
      </c>
      <c r="F461" s="234" t="s">
        <v>680</v>
      </c>
      <c r="G461" s="221"/>
      <c r="H461" s="221"/>
      <c r="I461" s="224"/>
      <c r="J461" s="235">
        <f>BK461</f>
        <v>0</v>
      </c>
      <c r="K461" s="221"/>
      <c r="L461" s="226"/>
      <c r="M461" s="227"/>
      <c r="N461" s="228"/>
      <c r="O461" s="228"/>
      <c r="P461" s="229">
        <f>SUM(P462:P467)</f>
        <v>0</v>
      </c>
      <c r="Q461" s="228"/>
      <c r="R461" s="229">
        <f>SUM(R462:R467)</f>
        <v>0</v>
      </c>
      <c r="S461" s="228"/>
      <c r="T461" s="230">
        <f>SUM(T462:T467)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31" t="s">
        <v>84</v>
      </c>
      <c r="AT461" s="232" t="s">
        <v>75</v>
      </c>
      <c r="AU461" s="232" t="s">
        <v>84</v>
      </c>
      <c r="AY461" s="231" t="s">
        <v>142</v>
      </c>
      <c r="BK461" s="233">
        <f>SUM(BK462:BK467)</f>
        <v>0</v>
      </c>
    </row>
    <row r="462" s="2" customFormat="1" ht="21.75" customHeight="1">
      <c r="A462" s="39"/>
      <c r="B462" s="40"/>
      <c r="C462" s="236" t="s">
        <v>681</v>
      </c>
      <c r="D462" s="236" t="s">
        <v>144</v>
      </c>
      <c r="E462" s="237" t="s">
        <v>682</v>
      </c>
      <c r="F462" s="238" t="s">
        <v>683</v>
      </c>
      <c r="G462" s="239" t="s">
        <v>186</v>
      </c>
      <c r="H462" s="240">
        <v>47.381999999999998</v>
      </c>
      <c r="I462" s="241"/>
      <c r="J462" s="242">
        <f>ROUND(I462*H462,2)</f>
        <v>0</v>
      </c>
      <c r="K462" s="238" t="s">
        <v>148</v>
      </c>
      <c r="L462" s="45"/>
      <c r="M462" s="243" t="s">
        <v>1</v>
      </c>
      <c r="N462" s="244" t="s">
        <v>42</v>
      </c>
      <c r="O462" s="92"/>
      <c r="P462" s="245">
        <f>O462*H462</f>
        <v>0</v>
      </c>
      <c r="Q462" s="245">
        <v>0</v>
      </c>
      <c r="R462" s="245">
        <f>Q462*H462</f>
        <v>0</v>
      </c>
      <c r="S462" s="245">
        <v>0</v>
      </c>
      <c r="T462" s="246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7" t="s">
        <v>149</v>
      </c>
      <c r="AT462" s="247" t="s">
        <v>144</v>
      </c>
      <c r="AU462" s="247" t="s">
        <v>150</v>
      </c>
      <c r="AY462" s="18" t="s">
        <v>142</v>
      </c>
      <c r="BE462" s="248">
        <f>IF(N462="základní",J462,0)</f>
        <v>0</v>
      </c>
      <c r="BF462" s="248">
        <f>IF(N462="snížená",J462,0)</f>
        <v>0</v>
      </c>
      <c r="BG462" s="248">
        <f>IF(N462="zákl. přenesená",J462,0)</f>
        <v>0</v>
      </c>
      <c r="BH462" s="248">
        <f>IF(N462="sníž. přenesená",J462,0)</f>
        <v>0</v>
      </c>
      <c r="BI462" s="248">
        <f>IF(N462="nulová",J462,0)</f>
        <v>0</v>
      </c>
      <c r="BJ462" s="18" t="s">
        <v>150</v>
      </c>
      <c r="BK462" s="248">
        <f>ROUND(I462*H462,2)</f>
        <v>0</v>
      </c>
      <c r="BL462" s="18" t="s">
        <v>149</v>
      </c>
      <c r="BM462" s="247" t="s">
        <v>684</v>
      </c>
    </row>
    <row r="463" s="2" customFormat="1" ht="21.75" customHeight="1">
      <c r="A463" s="39"/>
      <c r="B463" s="40"/>
      <c r="C463" s="236" t="s">
        <v>685</v>
      </c>
      <c r="D463" s="236" t="s">
        <v>144</v>
      </c>
      <c r="E463" s="237" t="s">
        <v>686</v>
      </c>
      <c r="F463" s="238" t="s">
        <v>687</v>
      </c>
      <c r="G463" s="239" t="s">
        <v>186</v>
      </c>
      <c r="H463" s="240">
        <v>47.381999999999998</v>
      </c>
      <c r="I463" s="241"/>
      <c r="J463" s="242">
        <f>ROUND(I463*H463,2)</f>
        <v>0</v>
      </c>
      <c r="K463" s="238" t="s">
        <v>148</v>
      </c>
      <c r="L463" s="45"/>
      <c r="M463" s="243" t="s">
        <v>1</v>
      </c>
      <c r="N463" s="244" t="s">
        <v>42</v>
      </c>
      <c r="O463" s="92"/>
      <c r="P463" s="245">
        <f>O463*H463</f>
        <v>0</v>
      </c>
      <c r="Q463" s="245">
        <v>0</v>
      </c>
      <c r="R463" s="245">
        <f>Q463*H463</f>
        <v>0</v>
      </c>
      <c r="S463" s="245">
        <v>0</v>
      </c>
      <c r="T463" s="246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7" t="s">
        <v>149</v>
      </c>
      <c r="AT463" s="247" t="s">
        <v>144</v>
      </c>
      <c r="AU463" s="247" t="s">
        <v>150</v>
      </c>
      <c r="AY463" s="18" t="s">
        <v>142</v>
      </c>
      <c r="BE463" s="248">
        <f>IF(N463="základní",J463,0)</f>
        <v>0</v>
      </c>
      <c r="BF463" s="248">
        <f>IF(N463="snížená",J463,0)</f>
        <v>0</v>
      </c>
      <c r="BG463" s="248">
        <f>IF(N463="zákl. přenesená",J463,0)</f>
        <v>0</v>
      </c>
      <c r="BH463" s="248">
        <f>IF(N463="sníž. přenesená",J463,0)</f>
        <v>0</v>
      </c>
      <c r="BI463" s="248">
        <f>IF(N463="nulová",J463,0)</f>
        <v>0</v>
      </c>
      <c r="BJ463" s="18" t="s">
        <v>150</v>
      </c>
      <c r="BK463" s="248">
        <f>ROUND(I463*H463,2)</f>
        <v>0</v>
      </c>
      <c r="BL463" s="18" t="s">
        <v>149</v>
      </c>
      <c r="BM463" s="247" t="s">
        <v>688</v>
      </c>
    </row>
    <row r="464" s="2" customFormat="1" ht="21.75" customHeight="1">
      <c r="A464" s="39"/>
      <c r="B464" s="40"/>
      <c r="C464" s="236" t="s">
        <v>689</v>
      </c>
      <c r="D464" s="236" t="s">
        <v>144</v>
      </c>
      <c r="E464" s="237" t="s">
        <v>690</v>
      </c>
      <c r="F464" s="238" t="s">
        <v>691</v>
      </c>
      <c r="G464" s="239" t="s">
        <v>186</v>
      </c>
      <c r="H464" s="240">
        <v>47.381999999999998</v>
      </c>
      <c r="I464" s="241"/>
      <c r="J464" s="242">
        <f>ROUND(I464*H464,2)</f>
        <v>0</v>
      </c>
      <c r="K464" s="238" t="s">
        <v>148</v>
      </c>
      <c r="L464" s="45"/>
      <c r="M464" s="243" t="s">
        <v>1</v>
      </c>
      <c r="N464" s="244" t="s">
        <v>42</v>
      </c>
      <c r="O464" s="92"/>
      <c r="P464" s="245">
        <f>O464*H464</f>
        <v>0</v>
      </c>
      <c r="Q464" s="245">
        <v>0</v>
      </c>
      <c r="R464" s="245">
        <f>Q464*H464</f>
        <v>0</v>
      </c>
      <c r="S464" s="245">
        <v>0</v>
      </c>
      <c r="T464" s="246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7" t="s">
        <v>149</v>
      </c>
      <c r="AT464" s="247" t="s">
        <v>144</v>
      </c>
      <c r="AU464" s="247" t="s">
        <v>150</v>
      </c>
      <c r="AY464" s="18" t="s">
        <v>142</v>
      </c>
      <c r="BE464" s="248">
        <f>IF(N464="základní",J464,0)</f>
        <v>0</v>
      </c>
      <c r="BF464" s="248">
        <f>IF(N464="snížená",J464,0)</f>
        <v>0</v>
      </c>
      <c r="BG464" s="248">
        <f>IF(N464="zákl. přenesená",J464,0)</f>
        <v>0</v>
      </c>
      <c r="BH464" s="248">
        <f>IF(N464="sníž. přenesená",J464,0)</f>
        <v>0</v>
      </c>
      <c r="BI464" s="248">
        <f>IF(N464="nulová",J464,0)</f>
        <v>0</v>
      </c>
      <c r="BJ464" s="18" t="s">
        <v>150</v>
      </c>
      <c r="BK464" s="248">
        <f>ROUND(I464*H464,2)</f>
        <v>0</v>
      </c>
      <c r="BL464" s="18" t="s">
        <v>149</v>
      </c>
      <c r="BM464" s="247" t="s">
        <v>692</v>
      </c>
    </row>
    <row r="465" s="2" customFormat="1" ht="21.75" customHeight="1">
      <c r="A465" s="39"/>
      <c r="B465" s="40"/>
      <c r="C465" s="236" t="s">
        <v>693</v>
      </c>
      <c r="D465" s="236" t="s">
        <v>144</v>
      </c>
      <c r="E465" s="237" t="s">
        <v>694</v>
      </c>
      <c r="F465" s="238" t="s">
        <v>695</v>
      </c>
      <c r="G465" s="239" t="s">
        <v>186</v>
      </c>
      <c r="H465" s="240">
        <v>900.25800000000004</v>
      </c>
      <c r="I465" s="241"/>
      <c r="J465" s="242">
        <f>ROUND(I465*H465,2)</f>
        <v>0</v>
      </c>
      <c r="K465" s="238" t="s">
        <v>148</v>
      </c>
      <c r="L465" s="45"/>
      <c r="M465" s="243" t="s">
        <v>1</v>
      </c>
      <c r="N465" s="244" t="s">
        <v>42</v>
      </c>
      <c r="O465" s="92"/>
      <c r="P465" s="245">
        <f>O465*H465</f>
        <v>0</v>
      </c>
      <c r="Q465" s="245">
        <v>0</v>
      </c>
      <c r="R465" s="245">
        <f>Q465*H465</f>
        <v>0</v>
      </c>
      <c r="S465" s="245">
        <v>0</v>
      </c>
      <c r="T465" s="246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7" t="s">
        <v>149</v>
      </c>
      <c r="AT465" s="247" t="s">
        <v>144</v>
      </c>
      <c r="AU465" s="247" t="s">
        <v>150</v>
      </c>
      <c r="AY465" s="18" t="s">
        <v>142</v>
      </c>
      <c r="BE465" s="248">
        <f>IF(N465="základní",J465,0)</f>
        <v>0</v>
      </c>
      <c r="BF465" s="248">
        <f>IF(N465="snížená",J465,0)</f>
        <v>0</v>
      </c>
      <c r="BG465" s="248">
        <f>IF(N465="zákl. přenesená",J465,0)</f>
        <v>0</v>
      </c>
      <c r="BH465" s="248">
        <f>IF(N465="sníž. přenesená",J465,0)</f>
        <v>0</v>
      </c>
      <c r="BI465" s="248">
        <f>IF(N465="nulová",J465,0)</f>
        <v>0</v>
      </c>
      <c r="BJ465" s="18" t="s">
        <v>150</v>
      </c>
      <c r="BK465" s="248">
        <f>ROUND(I465*H465,2)</f>
        <v>0</v>
      </c>
      <c r="BL465" s="18" t="s">
        <v>149</v>
      </c>
      <c r="BM465" s="247" t="s">
        <v>696</v>
      </c>
    </row>
    <row r="466" s="14" customFormat="1">
      <c r="A466" s="14"/>
      <c r="B466" s="260"/>
      <c r="C466" s="261"/>
      <c r="D466" s="251" t="s">
        <v>152</v>
      </c>
      <c r="E466" s="261"/>
      <c r="F466" s="263" t="s">
        <v>697</v>
      </c>
      <c r="G466" s="261"/>
      <c r="H466" s="264">
        <v>900.25800000000004</v>
      </c>
      <c r="I466" s="265"/>
      <c r="J466" s="261"/>
      <c r="K466" s="261"/>
      <c r="L466" s="266"/>
      <c r="M466" s="267"/>
      <c r="N466" s="268"/>
      <c r="O466" s="268"/>
      <c r="P466" s="268"/>
      <c r="Q466" s="268"/>
      <c r="R466" s="268"/>
      <c r="S466" s="268"/>
      <c r="T466" s="26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0" t="s">
        <v>152</v>
      </c>
      <c r="AU466" s="270" t="s">
        <v>150</v>
      </c>
      <c r="AV466" s="14" t="s">
        <v>150</v>
      </c>
      <c r="AW466" s="14" t="s">
        <v>4</v>
      </c>
      <c r="AX466" s="14" t="s">
        <v>84</v>
      </c>
      <c r="AY466" s="270" t="s">
        <v>142</v>
      </c>
    </row>
    <row r="467" s="2" customFormat="1" ht="21.75" customHeight="1">
      <c r="A467" s="39"/>
      <c r="B467" s="40"/>
      <c r="C467" s="236" t="s">
        <v>698</v>
      </c>
      <c r="D467" s="236" t="s">
        <v>144</v>
      </c>
      <c r="E467" s="237" t="s">
        <v>699</v>
      </c>
      <c r="F467" s="238" t="s">
        <v>700</v>
      </c>
      <c r="G467" s="239" t="s">
        <v>186</v>
      </c>
      <c r="H467" s="240">
        <v>47.381999999999998</v>
      </c>
      <c r="I467" s="241"/>
      <c r="J467" s="242">
        <f>ROUND(I467*H467,2)</f>
        <v>0</v>
      </c>
      <c r="K467" s="238" t="s">
        <v>148</v>
      </c>
      <c r="L467" s="45"/>
      <c r="M467" s="243" t="s">
        <v>1</v>
      </c>
      <c r="N467" s="244" t="s">
        <v>42</v>
      </c>
      <c r="O467" s="92"/>
      <c r="P467" s="245">
        <f>O467*H467</f>
        <v>0</v>
      </c>
      <c r="Q467" s="245">
        <v>0</v>
      </c>
      <c r="R467" s="245">
        <f>Q467*H467</f>
        <v>0</v>
      </c>
      <c r="S467" s="245">
        <v>0</v>
      </c>
      <c r="T467" s="246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7" t="s">
        <v>149</v>
      </c>
      <c r="AT467" s="247" t="s">
        <v>144</v>
      </c>
      <c r="AU467" s="247" t="s">
        <v>150</v>
      </c>
      <c r="AY467" s="18" t="s">
        <v>142</v>
      </c>
      <c r="BE467" s="248">
        <f>IF(N467="základní",J467,0)</f>
        <v>0</v>
      </c>
      <c r="BF467" s="248">
        <f>IF(N467="snížená",J467,0)</f>
        <v>0</v>
      </c>
      <c r="BG467" s="248">
        <f>IF(N467="zákl. přenesená",J467,0)</f>
        <v>0</v>
      </c>
      <c r="BH467" s="248">
        <f>IF(N467="sníž. přenesená",J467,0)</f>
        <v>0</v>
      </c>
      <c r="BI467" s="248">
        <f>IF(N467="nulová",J467,0)</f>
        <v>0</v>
      </c>
      <c r="BJ467" s="18" t="s">
        <v>150</v>
      </c>
      <c r="BK467" s="248">
        <f>ROUND(I467*H467,2)</f>
        <v>0</v>
      </c>
      <c r="BL467" s="18" t="s">
        <v>149</v>
      </c>
      <c r="BM467" s="247" t="s">
        <v>701</v>
      </c>
    </row>
    <row r="468" s="12" customFormat="1" ht="22.8" customHeight="1">
      <c r="A468" s="12"/>
      <c r="B468" s="220"/>
      <c r="C468" s="221"/>
      <c r="D468" s="222" t="s">
        <v>75</v>
      </c>
      <c r="E468" s="234" t="s">
        <v>702</v>
      </c>
      <c r="F468" s="234" t="s">
        <v>703</v>
      </c>
      <c r="G468" s="221"/>
      <c r="H468" s="221"/>
      <c r="I468" s="224"/>
      <c r="J468" s="235">
        <f>BK468</f>
        <v>0</v>
      </c>
      <c r="K468" s="221"/>
      <c r="L468" s="226"/>
      <c r="M468" s="227"/>
      <c r="N468" s="228"/>
      <c r="O468" s="228"/>
      <c r="P468" s="229">
        <f>SUM(P469:P470)</f>
        <v>0</v>
      </c>
      <c r="Q468" s="228"/>
      <c r="R468" s="229">
        <f>SUM(R469:R470)</f>
        <v>0</v>
      </c>
      <c r="S468" s="228"/>
      <c r="T468" s="230">
        <f>SUM(T469:T470)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31" t="s">
        <v>84</v>
      </c>
      <c r="AT468" s="232" t="s">
        <v>75</v>
      </c>
      <c r="AU468" s="232" t="s">
        <v>84</v>
      </c>
      <c r="AY468" s="231" t="s">
        <v>142</v>
      </c>
      <c r="BK468" s="233">
        <f>SUM(BK469:BK470)</f>
        <v>0</v>
      </c>
    </row>
    <row r="469" s="2" customFormat="1" ht="16.5" customHeight="1">
      <c r="A469" s="39"/>
      <c r="B469" s="40"/>
      <c r="C469" s="236" t="s">
        <v>704</v>
      </c>
      <c r="D469" s="236" t="s">
        <v>144</v>
      </c>
      <c r="E469" s="237" t="s">
        <v>705</v>
      </c>
      <c r="F469" s="238" t="s">
        <v>706</v>
      </c>
      <c r="G469" s="239" t="s">
        <v>186</v>
      </c>
      <c r="H469" s="240">
        <v>63.136000000000003</v>
      </c>
      <c r="I469" s="241"/>
      <c r="J469" s="242">
        <f>ROUND(I469*H469,2)</f>
        <v>0</v>
      </c>
      <c r="K469" s="238" t="s">
        <v>148</v>
      </c>
      <c r="L469" s="45"/>
      <c r="M469" s="243" t="s">
        <v>1</v>
      </c>
      <c r="N469" s="244" t="s">
        <v>42</v>
      </c>
      <c r="O469" s="92"/>
      <c r="P469" s="245">
        <f>O469*H469</f>
        <v>0</v>
      </c>
      <c r="Q469" s="245">
        <v>0</v>
      </c>
      <c r="R469" s="245">
        <f>Q469*H469</f>
        <v>0</v>
      </c>
      <c r="S469" s="245">
        <v>0</v>
      </c>
      <c r="T469" s="246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7" t="s">
        <v>149</v>
      </c>
      <c r="AT469" s="247" t="s">
        <v>144</v>
      </c>
      <c r="AU469" s="247" t="s">
        <v>150</v>
      </c>
      <c r="AY469" s="18" t="s">
        <v>142</v>
      </c>
      <c r="BE469" s="248">
        <f>IF(N469="základní",J469,0)</f>
        <v>0</v>
      </c>
      <c r="BF469" s="248">
        <f>IF(N469="snížená",J469,0)</f>
        <v>0</v>
      </c>
      <c r="BG469" s="248">
        <f>IF(N469="zákl. přenesená",J469,0)</f>
        <v>0</v>
      </c>
      <c r="BH469" s="248">
        <f>IF(N469="sníž. přenesená",J469,0)</f>
        <v>0</v>
      </c>
      <c r="BI469" s="248">
        <f>IF(N469="nulová",J469,0)</f>
        <v>0</v>
      </c>
      <c r="BJ469" s="18" t="s">
        <v>150</v>
      </c>
      <c r="BK469" s="248">
        <f>ROUND(I469*H469,2)</f>
        <v>0</v>
      </c>
      <c r="BL469" s="18" t="s">
        <v>149</v>
      </c>
      <c r="BM469" s="247" t="s">
        <v>707</v>
      </c>
    </row>
    <row r="470" s="2" customFormat="1" ht="21.75" customHeight="1">
      <c r="A470" s="39"/>
      <c r="B470" s="40"/>
      <c r="C470" s="236" t="s">
        <v>708</v>
      </c>
      <c r="D470" s="236" t="s">
        <v>144</v>
      </c>
      <c r="E470" s="237" t="s">
        <v>709</v>
      </c>
      <c r="F470" s="238" t="s">
        <v>710</v>
      </c>
      <c r="G470" s="239" t="s">
        <v>186</v>
      </c>
      <c r="H470" s="240">
        <v>63.136000000000003</v>
      </c>
      <c r="I470" s="241"/>
      <c r="J470" s="242">
        <f>ROUND(I470*H470,2)</f>
        <v>0</v>
      </c>
      <c r="K470" s="238" t="s">
        <v>148</v>
      </c>
      <c r="L470" s="45"/>
      <c r="M470" s="243" t="s">
        <v>1</v>
      </c>
      <c r="N470" s="244" t="s">
        <v>42</v>
      </c>
      <c r="O470" s="92"/>
      <c r="P470" s="245">
        <f>O470*H470</f>
        <v>0</v>
      </c>
      <c r="Q470" s="245">
        <v>0</v>
      </c>
      <c r="R470" s="245">
        <f>Q470*H470</f>
        <v>0</v>
      </c>
      <c r="S470" s="245">
        <v>0</v>
      </c>
      <c r="T470" s="24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7" t="s">
        <v>149</v>
      </c>
      <c r="AT470" s="247" t="s">
        <v>144</v>
      </c>
      <c r="AU470" s="247" t="s">
        <v>150</v>
      </c>
      <c r="AY470" s="18" t="s">
        <v>142</v>
      </c>
      <c r="BE470" s="248">
        <f>IF(N470="základní",J470,0)</f>
        <v>0</v>
      </c>
      <c r="BF470" s="248">
        <f>IF(N470="snížená",J470,0)</f>
        <v>0</v>
      </c>
      <c r="BG470" s="248">
        <f>IF(N470="zákl. přenesená",J470,0)</f>
        <v>0</v>
      </c>
      <c r="BH470" s="248">
        <f>IF(N470="sníž. přenesená",J470,0)</f>
        <v>0</v>
      </c>
      <c r="BI470" s="248">
        <f>IF(N470="nulová",J470,0)</f>
        <v>0</v>
      </c>
      <c r="BJ470" s="18" t="s">
        <v>150</v>
      </c>
      <c r="BK470" s="248">
        <f>ROUND(I470*H470,2)</f>
        <v>0</v>
      </c>
      <c r="BL470" s="18" t="s">
        <v>149</v>
      </c>
      <c r="BM470" s="247" t="s">
        <v>711</v>
      </c>
    </row>
    <row r="471" s="12" customFormat="1" ht="25.92" customHeight="1">
      <c r="A471" s="12"/>
      <c r="B471" s="220"/>
      <c r="C471" s="221"/>
      <c r="D471" s="222" t="s">
        <v>75</v>
      </c>
      <c r="E471" s="223" t="s">
        <v>712</v>
      </c>
      <c r="F471" s="223" t="s">
        <v>713</v>
      </c>
      <c r="G471" s="221"/>
      <c r="H471" s="221"/>
      <c r="I471" s="224"/>
      <c r="J471" s="225">
        <f>BK471</f>
        <v>0</v>
      </c>
      <c r="K471" s="221"/>
      <c r="L471" s="226"/>
      <c r="M471" s="227"/>
      <c r="N471" s="228"/>
      <c r="O471" s="228"/>
      <c r="P471" s="229">
        <f>P472+P492+P511+P521+P553+P585+P588+P592+P622+P632+P642+P654</f>
        <v>0</v>
      </c>
      <c r="Q471" s="228"/>
      <c r="R471" s="229">
        <f>R472+R492+R511+R521+R553+R585+R588+R592+R622+R632+R642+R654</f>
        <v>3.8040947499999995</v>
      </c>
      <c r="S471" s="228"/>
      <c r="T471" s="230">
        <f>T472+T492+T511+T521+T553+T585+T588+T592+T622+T632+T642+T654</f>
        <v>0.21114000000000002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31" t="s">
        <v>150</v>
      </c>
      <c r="AT471" s="232" t="s">
        <v>75</v>
      </c>
      <c r="AU471" s="232" t="s">
        <v>76</v>
      </c>
      <c r="AY471" s="231" t="s">
        <v>142</v>
      </c>
      <c r="BK471" s="233">
        <f>BK472+BK492+BK511+BK521+BK553+BK585+BK588+BK592+BK622+BK632+BK642+BK654</f>
        <v>0</v>
      </c>
    </row>
    <row r="472" s="12" customFormat="1" ht="22.8" customHeight="1">
      <c r="A472" s="12"/>
      <c r="B472" s="220"/>
      <c r="C472" s="221"/>
      <c r="D472" s="222" t="s">
        <v>75</v>
      </c>
      <c r="E472" s="234" t="s">
        <v>714</v>
      </c>
      <c r="F472" s="234" t="s">
        <v>715</v>
      </c>
      <c r="G472" s="221"/>
      <c r="H472" s="221"/>
      <c r="I472" s="224"/>
      <c r="J472" s="235">
        <f>BK472</f>
        <v>0</v>
      </c>
      <c r="K472" s="221"/>
      <c r="L472" s="226"/>
      <c r="M472" s="227"/>
      <c r="N472" s="228"/>
      <c r="O472" s="228"/>
      <c r="P472" s="229">
        <f>SUM(P473:P491)</f>
        <v>0</v>
      </c>
      <c r="Q472" s="228"/>
      <c r="R472" s="229">
        <f>SUM(R473:R491)</f>
        <v>0.20792080000000002</v>
      </c>
      <c r="S472" s="228"/>
      <c r="T472" s="230">
        <f>SUM(T473:T491)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31" t="s">
        <v>150</v>
      </c>
      <c r="AT472" s="232" t="s">
        <v>75</v>
      </c>
      <c r="AU472" s="232" t="s">
        <v>84</v>
      </c>
      <c r="AY472" s="231" t="s">
        <v>142</v>
      </c>
      <c r="BK472" s="233">
        <f>SUM(BK473:BK491)</f>
        <v>0</v>
      </c>
    </row>
    <row r="473" s="2" customFormat="1" ht="21.75" customHeight="1">
      <c r="A473" s="39"/>
      <c r="B473" s="40"/>
      <c r="C473" s="236" t="s">
        <v>716</v>
      </c>
      <c r="D473" s="236" t="s">
        <v>144</v>
      </c>
      <c r="E473" s="237" t="s">
        <v>717</v>
      </c>
      <c r="F473" s="238" t="s">
        <v>718</v>
      </c>
      <c r="G473" s="239" t="s">
        <v>172</v>
      </c>
      <c r="H473" s="240">
        <v>17.027000000000001</v>
      </c>
      <c r="I473" s="241"/>
      <c r="J473" s="242">
        <f>ROUND(I473*H473,2)</f>
        <v>0</v>
      </c>
      <c r="K473" s="238" t="s">
        <v>148</v>
      </c>
      <c r="L473" s="45"/>
      <c r="M473" s="243" t="s">
        <v>1</v>
      </c>
      <c r="N473" s="244" t="s">
        <v>42</v>
      </c>
      <c r="O473" s="92"/>
      <c r="P473" s="245">
        <f>O473*H473</f>
        <v>0</v>
      </c>
      <c r="Q473" s="245">
        <v>0</v>
      </c>
      <c r="R473" s="245">
        <f>Q473*H473</f>
        <v>0</v>
      </c>
      <c r="S473" s="245">
        <v>0</v>
      </c>
      <c r="T473" s="246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7" t="s">
        <v>230</v>
      </c>
      <c r="AT473" s="247" t="s">
        <v>144</v>
      </c>
      <c r="AU473" s="247" t="s">
        <v>150</v>
      </c>
      <c r="AY473" s="18" t="s">
        <v>142</v>
      </c>
      <c r="BE473" s="248">
        <f>IF(N473="základní",J473,0)</f>
        <v>0</v>
      </c>
      <c r="BF473" s="248">
        <f>IF(N473="snížená",J473,0)</f>
        <v>0</v>
      </c>
      <c r="BG473" s="248">
        <f>IF(N473="zákl. přenesená",J473,0)</f>
        <v>0</v>
      </c>
      <c r="BH473" s="248">
        <f>IF(N473="sníž. přenesená",J473,0)</f>
        <v>0</v>
      </c>
      <c r="BI473" s="248">
        <f>IF(N473="nulová",J473,0)</f>
        <v>0</v>
      </c>
      <c r="BJ473" s="18" t="s">
        <v>150</v>
      </c>
      <c r="BK473" s="248">
        <f>ROUND(I473*H473,2)</f>
        <v>0</v>
      </c>
      <c r="BL473" s="18" t="s">
        <v>230</v>
      </c>
      <c r="BM473" s="247" t="s">
        <v>719</v>
      </c>
    </row>
    <row r="474" s="13" customFormat="1">
      <c r="A474" s="13"/>
      <c r="B474" s="249"/>
      <c r="C474" s="250"/>
      <c r="D474" s="251" t="s">
        <v>152</v>
      </c>
      <c r="E474" s="252" t="s">
        <v>1</v>
      </c>
      <c r="F474" s="253" t="s">
        <v>720</v>
      </c>
      <c r="G474" s="250"/>
      <c r="H474" s="252" t="s">
        <v>1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9" t="s">
        <v>152</v>
      </c>
      <c r="AU474" s="259" t="s">
        <v>150</v>
      </c>
      <c r="AV474" s="13" t="s">
        <v>84</v>
      </c>
      <c r="AW474" s="13" t="s">
        <v>32</v>
      </c>
      <c r="AX474" s="13" t="s">
        <v>76</v>
      </c>
      <c r="AY474" s="259" t="s">
        <v>142</v>
      </c>
    </row>
    <row r="475" s="14" customFormat="1">
      <c r="A475" s="14"/>
      <c r="B475" s="260"/>
      <c r="C475" s="261"/>
      <c r="D475" s="251" t="s">
        <v>152</v>
      </c>
      <c r="E475" s="262" t="s">
        <v>1</v>
      </c>
      <c r="F475" s="263" t="s">
        <v>721</v>
      </c>
      <c r="G475" s="261"/>
      <c r="H475" s="264">
        <v>13.475</v>
      </c>
      <c r="I475" s="265"/>
      <c r="J475" s="261"/>
      <c r="K475" s="261"/>
      <c r="L475" s="266"/>
      <c r="M475" s="267"/>
      <c r="N475" s="268"/>
      <c r="O475" s="268"/>
      <c r="P475" s="268"/>
      <c r="Q475" s="268"/>
      <c r="R475" s="268"/>
      <c r="S475" s="268"/>
      <c r="T475" s="26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0" t="s">
        <v>152</v>
      </c>
      <c r="AU475" s="270" t="s">
        <v>150</v>
      </c>
      <c r="AV475" s="14" t="s">
        <v>150</v>
      </c>
      <c r="AW475" s="14" t="s">
        <v>32</v>
      </c>
      <c r="AX475" s="14" t="s">
        <v>76</v>
      </c>
      <c r="AY475" s="270" t="s">
        <v>142</v>
      </c>
    </row>
    <row r="476" s="14" customFormat="1">
      <c r="A476" s="14"/>
      <c r="B476" s="260"/>
      <c r="C476" s="261"/>
      <c r="D476" s="251" t="s">
        <v>152</v>
      </c>
      <c r="E476" s="262" t="s">
        <v>1</v>
      </c>
      <c r="F476" s="263" t="s">
        <v>286</v>
      </c>
      <c r="G476" s="261"/>
      <c r="H476" s="264">
        <v>3.552</v>
      </c>
      <c r="I476" s="265"/>
      <c r="J476" s="261"/>
      <c r="K476" s="261"/>
      <c r="L476" s="266"/>
      <c r="M476" s="267"/>
      <c r="N476" s="268"/>
      <c r="O476" s="268"/>
      <c r="P476" s="268"/>
      <c r="Q476" s="268"/>
      <c r="R476" s="268"/>
      <c r="S476" s="268"/>
      <c r="T476" s="26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70" t="s">
        <v>152</v>
      </c>
      <c r="AU476" s="270" t="s">
        <v>150</v>
      </c>
      <c r="AV476" s="14" t="s">
        <v>150</v>
      </c>
      <c r="AW476" s="14" t="s">
        <v>32</v>
      </c>
      <c r="AX476" s="14" t="s">
        <v>76</v>
      </c>
      <c r="AY476" s="270" t="s">
        <v>142</v>
      </c>
    </row>
    <row r="477" s="15" customFormat="1">
      <c r="A477" s="15"/>
      <c r="B477" s="271"/>
      <c r="C477" s="272"/>
      <c r="D477" s="251" t="s">
        <v>152</v>
      </c>
      <c r="E477" s="273" t="s">
        <v>1</v>
      </c>
      <c r="F477" s="274" t="s">
        <v>155</v>
      </c>
      <c r="G477" s="272"/>
      <c r="H477" s="275">
        <v>17.027000000000001</v>
      </c>
      <c r="I477" s="276"/>
      <c r="J477" s="272"/>
      <c r="K477" s="272"/>
      <c r="L477" s="277"/>
      <c r="M477" s="278"/>
      <c r="N477" s="279"/>
      <c r="O477" s="279"/>
      <c r="P477" s="279"/>
      <c r="Q477" s="279"/>
      <c r="R477" s="279"/>
      <c r="S477" s="279"/>
      <c r="T477" s="280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81" t="s">
        <v>152</v>
      </c>
      <c r="AU477" s="281" t="s">
        <v>150</v>
      </c>
      <c r="AV477" s="15" t="s">
        <v>149</v>
      </c>
      <c r="AW477" s="15" t="s">
        <v>32</v>
      </c>
      <c r="AX477" s="15" t="s">
        <v>84</v>
      </c>
      <c r="AY477" s="281" t="s">
        <v>142</v>
      </c>
    </row>
    <row r="478" s="2" customFormat="1" ht="16.5" customHeight="1">
      <c r="A478" s="39"/>
      <c r="B478" s="40"/>
      <c r="C478" s="296" t="s">
        <v>722</v>
      </c>
      <c r="D478" s="296" t="s">
        <v>321</v>
      </c>
      <c r="E478" s="297" t="s">
        <v>723</v>
      </c>
      <c r="F478" s="298" t="s">
        <v>724</v>
      </c>
      <c r="G478" s="299" t="s">
        <v>186</v>
      </c>
      <c r="H478" s="300">
        <v>0.0070000000000000001</v>
      </c>
      <c r="I478" s="301"/>
      <c r="J478" s="302">
        <f>ROUND(I478*H478,2)</f>
        <v>0</v>
      </c>
      <c r="K478" s="298" t="s">
        <v>148</v>
      </c>
      <c r="L478" s="303"/>
      <c r="M478" s="304" t="s">
        <v>1</v>
      </c>
      <c r="N478" s="305" t="s">
        <v>42</v>
      </c>
      <c r="O478" s="92"/>
      <c r="P478" s="245">
        <f>O478*H478</f>
        <v>0</v>
      </c>
      <c r="Q478" s="245">
        <v>1</v>
      </c>
      <c r="R478" s="245">
        <f>Q478*H478</f>
        <v>0.0070000000000000001</v>
      </c>
      <c r="S478" s="245">
        <v>0</v>
      </c>
      <c r="T478" s="246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7" t="s">
        <v>328</v>
      </c>
      <c r="AT478" s="247" t="s">
        <v>321</v>
      </c>
      <c r="AU478" s="247" t="s">
        <v>150</v>
      </c>
      <c r="AY478" s="18" t="s">
        <v>142</v>
      </c>
      <c r="BE478" s="248">
        <f>IF(N478="základní",J478,0)</f>
        <v>0</v>
      </c>
      <c r="BF478" s="248">
        <f>IF(N478="snížená",J478,0)</f>
        <v>0</v>
      </c>
      <c r="BG478" s="248">
        <f>IF(N478="zákl. přenesená",J478,0)</f>
        <v>0</v>
      </c>
      <c r="BH478" s="248">
        <f>IF(N478="sníž. přenesená",J478,0)</f>
        <v>0</v>
      </c>
      <c r="BI478" s="248">
        <f>IF(N478="nulová",J478,0)</f>
        <v>0</v>
      </c>
      <c r="BJ478" s="18" t="s">
        <v>150</v>
      </c>
      <c r="BK478" s="248">
        <f>ROUND(I478*H478,2)</f>
        <v>0</v>
      </c>
      <c r="BL478" s="18" t="s">
        <v>230</v>
      </c>
      <c r="BM478" s="247" t="s">
        <v>725</v>
      </c>
    </row>
    <row r="479" s="2" customFormat="1">
      <c r="A479" s="39"/>
      <c r="B479" s="40"/>
      <c r="C479" s="41"/>
      <c r="D479" s="251" t="s">
        <v>212</v>
      </c>
      <c r="E479" s="41"/>
      <c r="F479" s="282" t="s">
        <v>726</v>
      </c>
      <c r="G479" s="41"/>
      <c r="H479" s="41"/>
      <c r="I479" s="145"/>
      <c r="J479" s="41"/>
      <c r="K479" s="41"/>
      <c r="L479" s="45"/>
      <c r="M479" s="283"/>
      <c r="N479" s="284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212</v>
      </c>
      <c r="AU479" s="18" t="s">
        <v>150</v>
      </c>
    </row>
    <row r="480" s="14" customFormat="1">
      <c r="A480" s="14"/>
      <c r="B480" s="260"/>
      <c r="C480" s="261"/>
      <c r="D480" s="251" t="s">
        <v>152</v>
      </c>
      <c r="E480" s="262" t="s">
        <v>1</v>
      </c>
      <c r="F480" s="263" t="s">
        <v>727</v>
      </c>
      <c r="G480" s="261"/>
      <c r="H480" s="264">
        <v>0.0070000000000000001</v>
      </c>
      <c r="I480" s="265"/>
      <c r="J480" s="261"/>
      <c r="K480" s="261"/>
      <c r="L480" s="266"/>
      <c r="M480" s="267"/>
      <c r="N480" s="268"/>
      <c r="O480" s="268"/>
      <c r="P480" s="268"/>
      <c r="Q480" s="268"/>
      <c r="R480" s="268"/>
      <c r="S480" s="268"/>
      <c r="T480" s="26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0" t="s">
        <v>152</v>
      </c>
      <c r="AU480" s="270" t="s">
        <v>150</v>
      </c>
      <c r="AV480" s="14" t="s">
        <v>150</v>
      </c>
      <c r="AW480" s="14" t="s">
        <v>32</v>
      </c>
      <c r="AX480" s="14" t="s">
        <v>84</v>
      </c>
      <c r="AY480" s="270" t="s">
        <v>142</v>
      </c>
    </row>
    <row r="481" s="2" customFormat="1" ht="21.75" customHeight="1">
      <c r="A481" s="39"/>
      <c r="B481" s="40"/>
      <c r="C481" s="236" t="s">
        <v>728</v>
      </c>
      <c r="D481" s="236" t="s">
        <v>144</v>
      </c>
      <c r="E481" s="237" t="s">
        <v>729</v>
      </c>
      <c r="F481" s="238" t="s">
        <v>730</v>
      </c>
      <c r="G481" s="239" t="s">
        <v>172</v>
      </c>
      <c r="H481" s="240">
        <v>34.054000000000002</v>
      </c>
      <c r="I481" s="241"/>
      <c r="J481" s="242">
        <f>ROUND(I481*H481,2)</f>
        <v>0</v>
      </c>
      <c r="K481" s="238" t="s">
        <v>148</v>
      </c>
      <c r="L481" s="45"/>
      <c r="M481" s="243" t="s">
        <v>1</v>
      </c>
      <c r="N481" s="244" t="s">
        <v>42</v>
      </c>
      <c r="O481" s="92"/>
      <c r="P481" s="245">
        <f>O481*H481</f>
        <v>0</v>
      </c>
      <c r="Q481" s="245">
        <v>0.00040000000000000002</v>
      </c>
      <c r="R481" s="245">
        <f>Q481*H481</f>
        <v>0.013621600000000001</v>
      </c>
      <c r="S481" s="245">
        <v>0</v>
      </c>
      <c r="T481" s="246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7" t="s">
        <v>230</v>
      </c>
      <c r="AT481" s="247" t="s">
        <v>144</v>
      </c>
      <c r="AU481" s="247" t="s">
        <v>150</v>
      </c>
      <c r="AY481" s="18" t="s">
        <v>142</v>
      </c>
      <c r="BE481" s="248">
        <f>IF(N481="základní",J481,0)</f>
        <v>0</v>
      </c>
      <c r="BF481" s="248">
        <f>IF(N481="snížená",J481,0)</f>
        <v>0</v>
      </c>
      <c r="BG481" s="248">
        <f>IF(N481="zákl. přenesená",J481,0)</f>
        <v>0</v>
      </c>
      <c r="BH481" s="248">
        <f>IF(N481="sníž. přenesená",J481,0)</f>
        <v>0</v>
      </c>
      <c r="BI481" s="248">
        <f>IF(N481="nulová",J481,0)</f>
        <v>0</v>
      </c>
      <c r="BJ481" s="18" t="s">
        <v>150</v>
      </c>
      <c r="BK481" s="248">
        <f>ROUND(I481*H481,2)</f>
        <v>0</v>
      </c>
      <c r="BL481" s="18" t="s">
        <v>230</v>
      </c>
      <c r="BM481" s="247" t="s">
        <v>731</v>
      </c>
    </row>
    <row r="482" s="13" customFormat="1">
      <c r="A482" s="13"/>
      <c r="B482" s="249"/>
      <c r="C482" s="250"/>
      <c r="D482" s="251" t="s">
        <v>152</v>
      </c>
      <c r="E482" s="252" t="s">
        <v>1</v>
      </c>
      <c r="F482" s="253" t="s">
        <v>720</v>
      </c>
      <c r="G482" s="250"/>
      <c r="H482" s="252" t="s">
        <v>1</v>
      </c>
      <c r="I482" s="254"/>
      <c r="J482" s="250"/>
      <c r="K482" s="250"/>
      <c r="L482" s="255"/>
      <c r="M482" s="256"/>
      <c r="N482" s="257"/>
      <c r="O482" s="257"/>
      <c r="P482" s="257"/>
      <c r="Q482" s="257"/>
      <c r="R482" s="257"/>
      <c r="S482" s="257"/>
      <c r="T482" s="25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9" t="s">
        <v>152</v>
      </c>
      <c r="AU482" s="259" t="s">
        <v>150</v>
      </c>
      <c r="AV482" s="13" t="s">
        <v>84</v>
      </c>
      <c r="AW482" s="13" t="s">
        <v>32</v>
      </c>
      <c r="AX482" s="13" t="s">
        <v>76</v>
      </c>
      <c r="AY482" s="259" t="s">
        <v>142</v>
      </c>
    </row>
    <row r="483" s="14" customFormat="1">
      <c r="A483" s="14"/>
      <c r="B483" s="260"/>
      <c r="C483" s="261"/>
      <c r="D483" s="251" t="s">
        <v>152</v>
      </c>
      <c r="E483" s="262" t="s">
        <v>1</v>
      </c>
      <c r="F483" s="263" t="s">
        <v>721</v>
      </c>
      <c r="G483" s="261"/>
      <c r="H483" s="264">
        <v>13.475</v>
      </c>
      <c r="I483" s="265"/>
      <c r="J483" s="261"/>
      <c r="K483" s="261"/>
      <c r="L483" s="266"/>
      <c r="M483" s="267"/>
      <c r="N483" s="268"/>
      <c r="O483" s="268"/>
      <c r="P483" s="268"/>
      <c r="Q483" s="268"/>
      <c r="R483" s="268"/>
      <c r="S483" s="268"/>
      <c r="T483" s="26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70" t="s">
        <v>152</v>
      </c>
      <c r="AU483" s="270" t="s">
        <v>150</v>
      </c>
      <c r="AV483" s="14" t="s">
        <v>150</v>
      </c>
      <c r="AW483" s="14" t="s">
        <v>32</v>
      </c>
      <c r="AX483" s="14" t="s">
        <v>76</v>
      </c>
      <c r="AY483" s="270" t="s">
        <v>142</v>
      </c>
    </row>
    <row r="484" s="14" customFormat="1">
      <c r="A484" s="14"/>
      <c r="B484" s="260"/>
      <c r="C484" s="261"/>
      <c r="D484" s="251" t="s">
        <v>152</v>
      </c>
      <c r="E484" s="262" t="s">
        <v>1</v>
      </c>
      <c r="F484" s="263" t="s">
        <v>286</v>
      </c>
      <c r="G484" s="261"/>
      <c r="H484" s="264">
        <v>3.552</v>
      </c>
      <c r="I484" s="265"/>
      <c r="J484" s="261"/>
      <c r="K484" s="261"/>
      <c r="L484" s="266"/>
      <c r="M484" s="267"/>
      <c r="N484" s="268"/>
      <c r="O484" s="268"/>
      <c r="P484" s="268"/>
      <c r="Q484" s="268"/>
      <c r="R484" s="268"/>
      <c r="S484" s="268"/>
      <c r="T484" s="26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0" t="s">
        <v>152</v>
      </c>
      <c r="AU484" s="270" t="s">
        <v>150</v>
      </c>
      <c r="AV484" s="14" t="s">
        <v>150</v>
      </c>
      <c r="AW484" s="14" t="s">
        <v>32</v>
      </c>
      <c r="AX484" s="14" t="s">
        <v>76</v>
      </c>
      <c r="AY484" s="270" t="s">
        <v>142</v>
      </c>
    </row>
    <row r="485" s="15" customFormat="1">
      <c r="A485" s="15"/>
      <c r="B485" s="271"/>
      <c r="C485" s="272"/>
      <c r="D485" s="251" t="s">
        <v>152</v>
      </c>
      <c r="E485" s="273" t="s">
        <v>1</v>
      </c>
      <c r="F485" s="274" t="s">
        <v>155</v>
      </c>
      <c r="G485" s="272"/>
      <c r="H485" s="275">
        <v>17.027000000000001</v>
      </c>
      <c r="I485" s="276"/>
      <c r="J485" s="272"/>
      <c r="K485" s="272"/>
      <c r="L485" s="277"/>
      <c r="M485" s="278"/>
      <c r="N485" s="279"/>
      <c r="O485" s="279"/>
      <c r="P485" s="279"/>
      <c r="Q485" s="279"/>
      <c r="R485" s="279"/>
      <c r="S485" s="279"/>
      <c r="T485" s="280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81" t="s">
        <v>152</v>
      </c>
      <c r="AU485" s="281" t="s">
        <v>150</v>
      </c>
      <c r="AV485" s="15" t="s">
        <v>149</v>
      </c>
      <c r="AW485" s="15" t="s">
        <v>32</v>
      </c>
      <c r="AX485" s="15" t="s">
        <v>76</v>
      </c>
      <c r="AY485" s="281" t="s">
        <v>142</v>
      </c>
    </row>
    <row r="486" s="14" customFormat="1">
      <c r="A486" s="14"/>
      <c r="B486" s="260"/>
      <c r="C486" s="261"/>
      <c r="D486" s="251" t="s">
        <v>152</v>
      </c>
      <c r="E486" s="262" t="s">
        <v>1</v>
      </c>
      <c r="F486" s="263" t="s">
        <v>732</v>
      </c>
      <c r="G486" s="261"/>
      <c r="H486" s="264">
        <v>34.054000000000002</v>
      </c>
      <c r="I486" s="265"/>
      <c r="J486" s="261"/>
      <c r="K486" s="261"/>
      <c r="L486" s="266"/>
      <c r="M486" s="267"/>
      <c r="N486" s="268"/>
      <c r="O486" s="268"/>
      <c r="P486" s="268"/>
      <c r="Q486" s="268"/>
      <c r="R486" s="268"/>
      <c r="S486" s="268"/>
      <c r="T486" s="26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0" t="s">
        <v>152</v>
      </c>
      <c r="AU486" s="270" t="s">
        <v>150</v>
      </c>
      <c r="AV486" s="14" t="s">
        <v>150</v>
      </c>
      <c r="AW486" s="14" t="s">
        <v>32</v>
      </c>
      <c r="AX486" s="14" t="s">
        <v>76</v>
      </c>
      <c r="AY486" s="270" t="s">
        <v>142</v>
      </c>
    </row>
    <row r="487" s="15" customFormat="1">
      <c r="A487" s="15"/>
      <c r="B487" s="271"/>
      <c r="C487" s="272"/>
      <c r="D487" s="251" t="s">
        <v>152</v>
      </c>
      <c r="E487" s="273" t="s">
        <v>1</v>
      </c>
      <c r="F487" s="274" t="s">
        <v>155</v>
      </c>
      <c r="G487" s="272"/>
      <c r="H487" s="275">
        <v>34.054000000000002</v>
      </c>
      <c r="I487" s="276"/>
      <c r="J487" s="272"/>
      <c r="K487" s="272"/>
      <c r="L487" s="277"/>
      <c r="M487" s="278"/>
      <c r="N487" s="279"/>
      <c r="O487" s="279"/>
      <c r="P487" s="279"/>
      <c r="Q487" s="279"/>
      <c r="R487" s="279"/>
      <c r="S487" s="279"/>
      <c r="T487" s="280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81" t="s">
        <v>152</v>
      </c>
      <c r="AU487" s="281" t="s">
        <v>150</v>
      </c>
      <c r="AV487" s="15" t="s">
        <v>149</v>
      </c>
      <c r="AW487" s="15" t="s">
        <v>32</v>
      </c>
      <c r="AX487" s="15" t="s">
        <v>84</v>
      </c>
      <c r="AY487" s="281" t="s">
        <v>142</v>
      </c>
    </row>
    <row r="488" s="2" customFormat="1" ht="33" customHeight="1">
      <c r="A488" s="39"/>
      <c r="B488" s="40"/>
      <c r="C488" s="296" t="s">
        <v>733</v>
      </c>
      <c r="D488" s="296" t="s">
        <v>321</v>
      </c>
      <c r="E488" s="297" t="s">
        <v>734</v>
      </c>
      <c r="F488" s="298" t="s">
        <v>735</v>
      </c>
      <c r="G488" s="299" t="s">
        <v>172</v>
      </c>
      <c r="H488" s="300">
        <v>42.567999999999998</v>
      </c>
      <c r="I488" s="301"/>
      <c r="J488" s="302">
        <f>ROUND(I488*H488,2)</f>
        <v>0</v>
      </c>
      <c r="K488" s="298" t="s">
        <v>148</v>
      </c>
      <c r="L488" s="303"/>
      <c r="M488" s="304" t="s">
        <v>1</v>
      </c>
      <c r="N488" s="305" t="s">
        <v>42</v>
      </c>
      <c r="O488" s="92"/>
      <c r="P488" s="245">
        <f>O488*H488</f>
        <v>0</v>
      </c>
      <c r="Q488" s="245">
        <v>0.0044000000000000003</v>
      </c>
      <c r="R488" s="245">
        <f>Q488*H488</f>
        <v>0.1872992</v>
      </c>
      <c r="S488" s="245">
        <v>0</v>
      </c>
      <c r="T488" s="246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7" t="s">
        <v>328</v>
      </c>
      <c r="AT488" s="247" t="s">
        <v>321</v>
      </c>
      <c r="AU488" s="247" t="s">
        <v>150</v>
      </c>
      <c r="AY488" s="18" t="s">
        <v>142</v>
      </c>
      <c r="BE488" s="248">
        <f>IF(N488="základní",J488,0)</f>
        <v>0</v>
      </c>
      <c r="BF488" s="248">
        <f>IF(N488="snížená",J488,0)</f>
        <v>0</v>
      </c>
      <c r="BG488" s="248">
        <f>IF(N488="zákl. přenesená",J488,0)</f>
        <v>0</v>
      </c>
      <c r="BH488" s="248">
        <f>IF(N488="sníž. přenesená",J488,0)</f>
        <v>0</v>
      </c>
      <c r="BI488" s="248">
        <f>IF(N488="nulová",J488,0)</f>
        <v>0</v>
      </c>
      <c r="BJ488" s="18" t="s">
        <v>150</v>
      </c>
      <c r="BK488" s="248">
        <f>ROUND(I488*H488,2)</f>
        <v>0</v>
      </c>
      <c r="BL488" s="18" t="s">
        <v>230</v>
      </c>
      <c r="BM488" s="247" t="s">
        <v>736</v>
      </c>
    </row>
    <row r="489" s="14" customFormat="1">
      <c r="A489" s="14"/>
      <c r="B489" s="260"/>
      <c r="C489" s="261"/>
      <c r="D489" s="251" t="s">
        <v>152</v>
      </c>
      <c r="E489" s="262" t="s">
        <v>1</v>
      </c>
      <c r="F489" s="263" t="s">
        <v>737</v>
      </c>
      <c r="G489" s="261"/>
      <c r="H489" s="264">
        <v>42.567999999999998</v>
      </c>
      <c r="I489" s="265"/>
      <c r="J489" s="261"/>
      <c r="K489" s="261"/>
      <c r="L489" s="266"/>
      <c r="M489" s="267"/>
      <c r="N489" s="268"/>
      <c r="O489" s="268"/>
      <c r="P489" s="268"/>
      <c r="Q489" s="268"/>
      <c r="R489" s="268"/>
      <c r="S489" s="268"/>
      <c r="T489" s="26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0" t="s">
        <v>152</v>
      </c>
      <c r="AU489" s="270" t="s">
        <v>150</v>
      </c>
      <c r="AV489" s="14" t="s">
        <v>150</v>
      </c>
      <c r="AW489" s="14" t="s">
        <v>32</v>
      </c>
      <c r="AX489" s="14" t="s">
        <v>84</v>
      </c>
      <c r="AY489" s="270" t="s">
        <v>142</v>
      </c>
    </row>
    <row r="490" s="2" customFormat="1" ht="21.75" customHeight="1">
      <c r="A490" s="39"/>
      <c r="B490" s="40"/>
      <c r="C490" s="236" t="s">
        <v>738</v>
      </c>
      <c r="D490" s="236" t="s">
        <v>144</v>
      </c>
      <c r="E490" s="237" t="s">
        <v>739</v>
      </c>
      <c r="F490" s="238" t="s">
        <v>740</v>
      </c>
      <c r="G490" s="239" t="s">
        <v>186</v>
      </c>
      <c r="H490" s="240">
        <v>0.20799999999999999</v>
      </c>
      <c r="I490" s="241"/>
      <c r="J490" s="242">
        <f>ROUND(I490*H490,2)</f>
        <v>0</v>
      </c>
      <c r="K490" s="238" t="s">
        <v>148</v>
      </c>
      <c r="L490" s="45"/>
      <c r="M490" s="243" t="s">
        <v>1</v>
      </c>
      <c r="N490" s="244" t="s">
        <v>42</v>
      </c>
      <c r="O490" s="92"/>
      <c r="P490" s="245">
        <f>O490*H490</f>
        <v>0</v>
      </c>
      <c r="Q490" s="245">
        <v>0</v>
      </c>
      <c r="R490" s="245">
        <f>Q490*H490</f>
        <v>0</v>
      </c>
      <c r="S490" s="245">
        <v>0</v>
      </c>
      <c r="T490" s="246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7" t="s">
        <v>230</v>
      </c>
      <c r="AT490" s="247" t="s">
        <v>144</v>
      </c>
      <c r="AU490" s="247" t="s">
        <v>150</v>
      </c>
      <c r="AY490" s="18" t="s">
        <v>142</v>
      </c>
      <c r="BE490" s="248">
        <f>IF(N490="základní",J490,0)</f>
        <v>0</v>
      </c>
      <c r="BF490" s="248">
        <f>IF(N490="snížená",J490,0)</f>
        <v>0</v>
      </c>
      <c r="BG490" s="248">
        <f>IF(N490="zákl. přenesená",J490,0)</f>
        <v>0</v>
      </c>
      <c r="BH490" s="248">
        <f>IF(N490="sníž. přenesená",J490,0)</f>
        <v>0</v>
      </c>
      <c r="BI490" s="248">
        <f>IF(N490="nulová",J490,0)</f>
        <v>0</v>
      </c>
      <c r="BJ490" s="18" t="s">
        <v>150</v>
      </c>
      <c r="BK490" s="248">
        <f>ROUND(I490*H490,2)</f>
        <v>0</v>
      </c>
      <c r="BL490" s="18" t="s">
        <v>230</v>
      </c>
      <c r="BM490" s="247" t="s">
        <v>741</v>
      </c>
    </row>
    <row r="491" s="2" customFormat="1" ht="21.75" customHeight="1">
      <c r="A491" s="39"/>
      <c r="B491" s="40"/>
      <c r="C491" s="236" t="s">
        <v>742</v>
      </c>
      <c r="D491" s="236" t="s">
        <v>144</v>
      </c>
      <c r="E491" s="237" t="s">
        <v>743</v>
      </c>
      <c r="F491" s="238" t="s">
        <v>744</v>
      </c>
      <c r="G491" s="239" t="s">
        <v>186</v>
      </c>
      <c r="H491" s="240">
        <v>0.20799999999999999</v>
      </c>
      <c r="I491" s="241"/>
      <c r="J491" s="242">
        <f>ROUND(I491*H491,2)</f>
        <v>0</v>
      </c>
      <c r="K491" s="238" t="s">
        <v>148</v>
      </c>
      <c r="L491" s="45"/>
      <c r="M491" s="243" t="s">
        <v>1</v>
      </c>
      <c r="N491" s="244" t="s">
        <v>42</v>
      </c>
      <c r="O491" s="92"/>
      <c r="P491" s="245">
        <f>O491*H491</f>
        <v>0</v>
      </c>
      <c r="Q491" s="245">
        <v>0</v>
      </c>
      <c r="R491" s="245">
        <f>Q491*H491</f>
        <v>0</v>
      </c>
      <c r="S491" s="245">
        <v>0</v>
      </c>
      <c r="T491" s="246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7" t="s">
        <v>230</v>
      </c>
      <c r="AT491" s="247" t="s">
        <v>144</v>
      </c>
      <c r="AU491" s="247" t="s">
        <v>150</v>
      </c>
      <c r="AY491" s="18" t="s">
        <v>142</v>
      </c>
      <c r="BE491" s="248">
        <f>IF(N491="základní",J491,0)</f>
        <v>0</v>
      </c>
      <c r="BF491" s="248">
        <f>IF(N491="snížená",J491,0)</f>
        <v>0</v>
      </c>
      <c r="BG491" s="248">
        <f>IF(N491="zákl. přenesená",J491,0)</f>
        <v>0</v>
      </c>
      <c r="BH491" s="248">
        <f>IF(N491="sníž. přenesená",J491,0)</f>
        <v>0</v>
      </c>
      <c r="BI491" s="248">
        <f>IF(N491="nulová",J491,0)</f>
        <v>0</v>
      </c>
      <c r="BJ491" s="18" t="s">
        <v>150</v>
      </c>
      <c r="BK491" s="248">
        <f>ROUND(I491*H491,2)</f>
        <v>0</v>
      </c>
      <c r="BL491" s="18" t="s">
        <v>230</v>
      </c>
      <c r="BM491" s="247" t="s">
        <v>745</v>
      </c>
    </row>
    <row r="492" s="12" customFormat="1" ht="22.8" customHeight="1">
      <c r="A492" s="12"/>
      <c r="B492" s="220"/>
      <c r="C492" s="221"/>
      <c r="D492" s="222" t="s">
        <v>75</v>
      </c>
      <c r="E492" s="234" t="s">
        <v>746</v>
      </c>
      <c r="F492" s="234" t="s">
        <v>747</v>
      </c>
      <c r="G492" s="221"/>
      <c r="H492" s="221"/>
      <c r="I492" s="224"/>
      <c r="J492" s="235">
        <f>BK492</f>
        <v>0</v>
      </c>
      <c r="K492" s="221"/>
      <c r="L492" s="226"/>
      <c r="M492" s="227"/>
      <c r="N492" s="228"/>
      <c r="O492" s="228"/>
      <c r="P492" s="229">
        <f>SUM(P493:P510)</f>
        <v>0</v>
      </c>
      <c r="Q492" s="228"/>
      <c r="R492" s="229">
        <f>SUM(R493:R510)</f>
        <v>0.2914272</v>
      </c>
      <c r="S492" s="228"/>
      <c r="T492" s="230">
        <f>SUM(T493:T510)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31" t="s">
        <v>150</v>
      </c>
      <c r="AT492" s="232" t="s">
        <v>75</v>
      </c>
      <c r="AU492" s="232" t="s">
        <v>84</v>
      </c>
      <c r="AY492" s="231" t="s">
        <v>142</v>
      </c>
      <c r="BK492" s="233">
        <f>SUM(BK493:BK510)</f>
        <v>0</v>
      </c>
    </row>
    <row r="493" s="2" customFormat="1" ht="21.75" customHeight="1">
      <c r="A493" s="39"/>
      <c r="B493" s="40"/>
      <c r="C493" s="236" t="s">
        <v>748</v>
      </c>
      <c r="D493" s="236" t="s">
        <v>144</v>
      </c>
      <c r="E493" s="237" t="s">
        <v>749</v>
      </c>
      <c r="F493" s="238" t="s">
        <v>750</v>
      </c>
      <c r="G493" s="239" t="s">
        <v>172</v>
      </c>
      <c r="H493" s="240">
        <v>44.18</v>
      </c>
      <c r="I493" s="241"/>
      <c r="J493" s="242">
        <f>ROUND(I493*H493,2)</f>
        <v>0</v>
      </c>
      <c r="K493" s="238" t="s">
        <v>148</v>
      </c>
      <c r="L493" s="45"/>
      <c r="M493" s="243" t="s">
        <v>1</v>
      </c>
      <c r="N493" s="244" t="s">
        <v>42</v>
      </c>
      <c r="O493" s="92"/>
      <c r="P493" s="245">
        <f>O493*H493</f>
        <v>0</v>
      </c>
      <c r="Q493" s="245">
        <v>0</v>
      </c>
      <c r="R493" s="245">
        <f>Q493*H493</f>
        <v>0</v>
      </c>
      <c r="S493" s="245">
        <v>0</v>
      </c>
      <c r="T493" s="246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7" t="s">
        <v>230</v>
      </c>
      <c r="AT493" s="247" t="s">
        <v>144</v>
      </c>
      <c r="AU493" s="247" t="s">
        <v>150</v>
      </c>
      <c r="AY493" s="18" t="s">
        <v>142</v>
      </c>
      <c r="BE493" s="248">
        <f>IF(N493="základní",J493,0)</f>
        <v>0</v>
      </c>
      <c r="BF493" s="248">
        <f>IF(N493="snížená",J493,0)</f>
        <v>0</v>
      </c>
      <c r="BG493" s="248">
        <f>IF(N493="zákl. přenesená",J493,0)</f>
        <v>0</v>
      </c>
      <c r="BH493" s="248">
        <f>IF(N493="sníž. přenesená",J493,0)</f>
        <v>0</v>
      </c>
      <c r="BI493" s="248">
        <f>IF(N493="nulová",J493,0)</f>
        <v>0</v>
      </c>
      <c r="BJ493" s="18" t="s">
        <v>150</v>
      </c>
      <c r="BK493" s="248">
        <f>ROUND(I493*H493,2)</f>
        <v>0</v>
      </c>
      <c r="BL493" s="18" t="s">
        <v>230</v>
      </c>
      <c r="BM493" s="247" t="s">
        <v>751</v>
      </c>
    </row>
    <row r="494" s="14" customFormat="1">
      <c r="A494" s="14"/>
      <c r="B494" s="260"/>
      <c r="C494" s="261"/>
      <c r="D494" s="251" t="s">
        <v>152</v>
      </c>
      <c r="E494" s="262" t="s">
        <v>1</v>
      </c>
      <c r="F494" s="263" t="s">
        <v>752</v>
      </c>
      <c r="G494" s="261"/>
      <c r="H494" s="264">
        <v>44.18</v>
      </c>
      <c r="I494" s="265"/>
      <c r="J494" s="261"/>
      <c r="K494" s="261"/>
      <c r="L494" s="266"/>
      <c r="M494" s="267"/>
      <c r="N494" s="268"/>
      <c r="O494" s="268"/>
      <c r="P494" s="268"/>
      <c r="Q494" s="268"/>
      <c r="R494" s="268"/>
      <c r="S494" s="268"/>
      <c r="T494" s="26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0" t="s">
        <v>152</v>
      </c>
      <c r="AU494" s="270" t="s">
        <v>150</v>
      </c>
      <c r="AV494" s="14" t="s">
        <v>150</v>
      </c>
      <c r="AW494" s="14" t="s">
        <v>32</v>
      </c>
      <c r="AX494" s="14" t="s">
        <v>76</v>
      </c>
      <c r="AY494" s="270" t="s">
        <v>142</v>
      </c>
    </row>
    <row r="495" s="15" customFormat="1">
      <c r="A495" s="15"/>
      <c r="B495" s="271"/>
      <c r="C495" s="272"/>
      <c r="D495" s="251" t="s">
        <v>152</v>
      </c>
      <c r="E495" s="273" t="s">
        <v>1</v>
      </c>
      <c r="F495" s="274" t="s">
        <v>155</v>
      </c>
      <c r="G495" s="272"/>
      <c r="H495" s="275">
        <v>44.18</v>
      </c>
      <c r="I495" s="276"/>
      <c r="J495" s="272"/>
      <c r="K495" s="272"/>
      <c r="L495" s="277"/>
      <c r="M495" s="278"/>
      <c r="N495" s="279"/>
      <c r="O495" s="279"/>
      <c r="P495" s="279"/>
      <c r="Q495" s="279"/>
      <c r="R495" s="279"/>
      <c r="S495" s="279"/>
      <c r="T495" s="280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81" t="s">
        <v>152</v>
      </c>
      <c r="AU495" s="281" t="s">
        <v>150</v>
      </c>
      <c r="AV495" s="15" t="s">
        <v>149</v>
      </c>
      <c r="AW495" s="15" t="s">
        <v>32</v>
      </c>
      <c r="AX495" s="15" t="s">
        <v>84</v>
      </c>
      <c r="AY495" s="281" t="s">
        <v>142</v>
      </c>
    </row>
    <row r="496" s="2" customFormat="1" ht="16.5" customHeight="1">
      <c r="A496" s="39"/>
      <c r="B496" s="40"/>
      <c r="C496" s="296" t="s">
        <v>753</v>
      </c>
      <c r="D496" s="296" t="s">
        <v>321</v>
      </c>
      <c r="E496" s="297" t="s">
        <v>754</v>
      </c>
      <c r="F496" s="298" t="s">
        <v>755</v>
      </c>
      <c r="G496" s="299" t="s">
        <v>172</v>
      </c>
      <c r="H496" s="300">
        <v>48.597999999999999</v>
      </c>
      <c r="I496" s="301"/>
      <c r="J496" s="302">
        <f>ROUND(I496*H496,2)</f>
        <v>0</v>
      </c>
      <c r="K496" s="298" t="s">
        <v>148</v>
      </c>
      <c r="L496" s="303"/>
      <c r="M496" s="304" t="s">
        <v>1</v>
      </c>
      <c r="N496" s="305" t="s">
        <v>42</v>
      </c>
      <c r="O496" s="92"/>
      <c r="P496" s="245">
        <f>O496*H496</f>
        <v>0</v>
      </c>
      <c r="Q496" s="245">
        <v>0.0035999999999999999</v>
      </c>
      <c r="R496" s="245">
        <f>Q496*H496</f>
        <v>0.17495279999999999</v>
      </c>
      <c r="S496" s="245">
        <v>0</v>
      </c>
      <c r="T496" s="246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7" t="s">
        <v>328</v>
      </c>
      <c r="AT496" s="247" t="s">
        <v>321</v>
      </c>
      <c r="AU496" s="247" t="s">
        <v>150</v>
      </c>
      <c r="AY496" s="18" t="s">
        <v>142</v>
      </c>
      <c r="BE496" s="248">
        <f>IF(N496="základní",J496,0)</f>
        <v>0</v>
      </c>
      <c r="BF496" s="248">
        <f>IF(N496="snížená",J496,0)</f>
        <v>0</v>
      </c>
      <c r="BG496" s="248">
        <f>IF(N496="zákl. přenesená",J496,0)</f>
        <v>0</v>
      </c>
      <c r="BH496" s="248">
        <f>IF(N496="sníž. přenesená",J496,0)</f>
        <v>0</v>
      </c>
      <c r="BI496" s="248">
        <f>IF(N496="nulová",J496,0)</f>
        <v>0</v>
      </c>
      <c r="BJ496" s="18" t="s">
        <v>150</v>
      </c>
      <c r="BK496" s="248">
        <f>ROUND(I496*H496,2)</f>
        <v>0</v>
      </c>
      <c r="BL496" s="18" t="s">
        <v>230</v>
      </c>
      <c r="BM496" s="247" t="s">
        <v>756</v>
      </c>
    </row>
    <row r="497" s="14" customFormat="1">
      <c r="A497" s="14"/>
      <c r="B497" s="260"/>
      <c r="C497" s="261"/>
      <c r="D497" s="251" t="s">
        <v>152</v>
      </c>
      <c r="E497" s="262" t="s">
        <v>1</v>
      </c>
      <c r="F497" s="263" t="s">
        <v>757</v>
      </c>
      <c r="G497" s="261"/>
      <c r="H497" s="264">
        <v>48.597999999999999</v>
      </c>
      <c r="I497" s="265"/>
      <c r="J497" s="261"/>
      <c r="K497" s="261"/>
      <c r="L497" s="266"/>
      <c r="M497" s="267"/>
      <c r="N497" s="268"/>
      <c r="O497" s="268"/>
      <c r="P497" s="268"/>
      <c r="Q497" s="268"/>
      <c r="R497" s="268"/>
      <c r="S497" s="268"/>
      <c r="T497" s="26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0" t="s">
        <v>152</v>
      </c>
      <c r="AU497" s="270" t="s">
        <v>150</v>
      </c>
      <c r="AV497" s="14" t="s">
        <v>150</v>
      </c>
      <c r="AW497" s="14" t="s">
        <v>32</v>
      </c>
      <c r="AX497" s="14" t="s">
        <v>84</v>
      </c>
      <c r="AY497" s="270" t="s">
        <v>142</v>
      </c>
    </row>
    <row r="498" s="2" customFormat="1" ht="21.75" customHeight="1">
      <c r="A498" s="39"/>
      <c r="B498" s="40"/>
      <c r="C498" s="236" t="s">
        <v>758</v>
      </c>
      <c r="D498" s="236" t="s">
        <v>144</v>
      </c>
      <c r="E498" s="237" t="s">
        <v>759</v>
      </c>
      <c r="F498" s="238" t="s">
        <v>760</v>
      </c>
      <c r="G498" s="239" t="s">
        <v>172</v>
      </c>
      <c r="H498" s="240">
        <v>32.009999999999998</v>
      </c>
      <c r="I498" s="241"/>
      <c r="J498" s="242">
        <f>ROUND(I498*H498,2)</f>
        <v>0</v>
      </c>
      <c r="K498" s="238" t="s">
        <v>148</v>
      </c>
      <c r="L498" s="45"/>
      <c r="M498" s="243" t="s">
        <v>1</v>
      </c>
      <c r="N498" s="244" t="s">
        <v>42</v>
      </c>
      <c r="O498" s="92"/>
      <c r="P498" s="245">
        <f>O498*H498</f>
        <v>0</v>
      </c>
      <c r="Q498" s="245">
        <v>0</v>
      </c>
      <c r="R498" s="245">
        <f>Q498*H498</f>
        <v>0</v>
      </c>
      <c r="S498" s="245">
        <v>0</v>
      </c>
      <c r="T498" s="24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7" t="s">
        <v>230</v>
      </c>
      <c r="AT498" s="247" t="s">
        <v>144</v>
      </c>
      <c r="AU498" s="247" t="s">
        <v>150</v>
      </c>
      <c r="AY498" s="18" t="s">
        <v>142</v>
      </c>
      <c r="BE498" s="248">
        <f>IF(N498="základní",J498,0)</f>
        <v>0</v>
      </c>
      <c r="BF498" s="248">
        <f>IF(N498="snížená",J498,0)</f>
        <v>0</v>
      </c>
      <c r="BG498" s="248">
        <f>IF(N498="zákl. přenesená",J498,0)</f>
        <v>0</v>
      </c>
      <c r="BH498" s="248">
        <f>IF(N498="sníž. přenesená",J498,0)</f>
        <v>0</v>
      </c>
      <c r="BI498" s="248">
        <f>IF(N498="nulová",J498,0)</f>
        <v>0</v>
      </c>
      <c r="BJ498" s="18" t="s">
        <v>150</v>
      </c>
      <c r="BK498" s="248">
        <f>ROUND(I498*H498,2)</f>
        <v>0</v>
      </c>
      <c r="BL498" s="18" t="s">
        <v>230</v>
      </c>
      <c r="BM498" s="247" t="s">
        <v>761</v>
      </c>
    </row>
    <row r="499" s="14" customFormat="1">
      <c r="A499" s="14"/>
      <c r="B499" s="260"/>
      <c r="C499" s="261"/>
      <c r="D499" s="251" t="s">
        <v>152</v>
      </c>
      <c r="E499" s="262" t="s">
        <v>1</v>
      </c>
      <c r="F499" s="263" t="s">
        <v>502</v>
      </c>
      <c r="G499" s="261"/>
      <c r="H499" s="264">
        <v>32.009999999999998</v>
      </c>
      <c r="I499" s="265"/>
      <c r="J499" s="261"/>
      <c r="K499" s="261"/>
      <c r="L499" s="266"/>
      <c r="M499" s="267"/>
      <c r="N499" s="268"/>
      <c r="O499" s="268"/>
      <c r="P499" s="268"/>
      <c r="Q499" s="268"/>
      <c r="R499" s="268"/>
      <c r="S499" s="268"/>
      <c r="T499" s="26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0" t="s">
        <v>152</v>
      </c>
      <c r="AU499" s="270" t="s">
        <v>150</v>
      </c>
      <c r="AV499" s="14" t="s">
        <v>150</v>
      </c>
      <c r="AW499" s="14" t="s">
        <v>32</v>
      </c>
      <c r="AX499" s="14" t="s">
        <v>76</v>
      </c>
      <c r="AY499" s="270" t="s">
        <v>142</v>
      </c>
    </row>
    <row r="500" s="15" customFormat="1">
      <c r="A500" s="15"/>
      <c r="B500" s="271"/>
      <c r="C500" s="272"/>
      <c r="D500" s="251" t="s">
        <v>152</v>
      </c>
      <c r="E500" s="273" t="s">
        <v>1</v>
      </c>
      <c r="F500" s="274" t="s">
        <v>155</v>
      </c>
      <c r="G500" s="272"/>
      <c r="H500" s="275">
        <v>32.009999999999998</v>
      </c>
      <c r="I500" s="276"/>
      <c r="J500" s="272"/>
      <c r="K500" s="272"/>
      <c r="L500" s="277"/>
      <c r="M500" s="278"/>
      <c r="N500" s="279"/>
      <c r="O500" s="279"/>
      <c r="P500" s="279"/>
      <c r="Q500" s="279"/>
      <c r="R500" s="279"/>
      <c r="S500" s="279"/>
      <c r="T500" s="280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81" t="s">
        <v>152</v>
      </c>
      <c r="AU500" s="281" t="s">
        <v>150</v>
      </c>
      <c r="AV500" s="15" t="s">
        <v>149</v>
      </c>
      <c r="AW500" s="15" t="s">
        <v>32</v>
      </c>
      <c r="AX500" s="15" t="s">
        <v>84</v>
      </c>
      <c r="AY500" s="281" t="s">
        <v>142</v>
      </c>
    </row>
    <row r="501" s="2" customFormat="1" ht="21.75" customHeight="1">
      <c r="A501" s="39"/>
      <c r="B501" s="40"/>
      <c r="C501" s="296" t="s">
        <v>762</v>
      </c>
      <c r="D501" s="296" t="s">
        <v>321</v>
      </c>
      <c r="E501" s="297" t="s">
        <v>763</v>
      </c>
      <c r="F501" s="298" t="s">
        <v>764</v>
      </c>
      <c r="G501" s="299" t="s">
        <v>172</v>
      </c>
      <c r="H501" s="300">
        <v>70.421999999999997</v>
      </c>
      <c r="I501" s="301"/>
      <c r="J501" s="302">
        <f>ROUND(I501*H501,2)</f>
        <v>0</v>
      </c>
      <c r="K501" s="298" t="s">
        <v>148</v>
      </c>
      <c r="L501" s="303"/>
      <c r="M501" s="304" t="s">
        <v>1</v>
      </c>
      <c r="N501" s="305" t="s">
        <v>42</v>
      </c>
      <c r="O501" s="92"/>
      <c r="P501" s="245">
        <f>O501*H501</f>
        <v>0</v>
      </c>
      <c r="Q501" s="245">
        <v>0.0011999999999999999</v>
      </c>
      <c r="R501" s="245">
        <f>Q501*H501</f>
        <v>0.084506399999999995</v>
      </c>
      <c r="S501" s="245">
        <v>0</v>
      </c>
      <c r="T501" s="246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7" t="s">
        <v>328</v>
      </c>
      <c r="AT501" s="247" t="s">
        <v>321</v>
      </c>
      <c r="AU501" s="247" t="s">
        <v>150</v>
      </c>
      <c r="AY501" s="18" t="s">
        <v>142</v>
      </c>
      <c r="BE501" s="248">
        <f>IF(N501="základní",J501,0)</f>
        <v>0</v>
      </c>
      <c r="BF501" s="248">
        <f>IF(N501="snížená",J501,0)</f>
        <v>0</v>
      </c>
      <c r="BG501" s="248">
        <f>IF(N501="zákl. přenesená",J501,0)</f>
        <v>0</v>
      </c>
      <c r="BH501" s="248">
        <f>IF(N501="sníž. přenesená",J501,0)</f>
        <v>0</v>
      </c>
      <c r="BI501" s="248">
        <f>IF(N501="nulová",J501,0)</f>
        <v>0</v>
      </c>
      <c r="BJ501" s="18" t="s">
        <v>150</v>
      </c>
      <c r="BK501" s="248">
        <f>ROUND(I501*H501,2)</f>
        <v>0</v>
      </c>
      <c r="BL501" s="18" t="s">
        <v>230</v>
      </c>
      <c r="BM501" s="247" t="s">
        <v>765</v>
      </c>
    </row>
    <row r="502" s="14" customFormat="1">
      <c r="A502" s="14"/>
      <c r="B502" s="260"/>
      <c r="C502" s="261"/>
      <c r="D502" s="251" t="s">
        <v>152</v>
      </c>
      <c r="E502" s="262" t="s">
        <v>1</v>
      </c>
      <c r="F502" s="263" t="s">
        <v>766</v>
      </c>
      <c r="G502" s="261"/>
      <c r="H502" s="264">
        <v>70.421999999999997</v>
      </c>
      <c r="I502" s="265"/>
      <c r="J502" s="261"/>
      <c r="K502" s="261"/>
      <c r="L502" s="266"/>
      <c r="M502" s="267"/>
      <c r="N502" s="268"/>
      <c r="O502" s="268"/>
      <c r="P502" s="268"/>
      <c r="Q502" s="268"/>
      <c r="R502" s="268"/>
      <c r="S502" s="268"/>
      <c r="T502" s="26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0" t="s">
        <v>152</v>
      </c>
      <c r="AU502" s="270" t="s">
        <v>150</v>
      </c>
      <c r="AV502" s="14" t="s">
        <v>150</v>
      </c>
      <c r="AW502" s="14" t="s">
        <v>32</v>
      </c>
      <c r="AX502" s="14" t="s">
        <v>84</v>
      </c>
      <c r="AY502" s="270" t="s">
        <v>142</v>
      </c>
    </row>
    <row r="503" s="2" customFormat="1" ht="21.75" customHeight="1">
      <c r="A503" s="39"/>
      <c r="B503" s="40"/>
      <c r="C503" s="236" t="s">
        <v>767</v>
      </c>
      <c r="D503" s="236" t="s">
        <v>144</v>
      </c>
      <c r="E503" s="237" t="s">
        <v>768</v>
      </c>
      <c r="F503" s="238" t="s">
        <v>769</v>
      </c>
      <c r="G503" s="239" t="s">
        <v>172</v>
      </c>
      <c r="H503" s="240">
        <v>3.552</v>
      </c>
      <c r="I503" s="241"/>
      <c r="J503" s="242">
        <f>ROUND(I503*H503,2)</f>
        <v>0</v>
      </c>
      <c r="K503" s="238" t="s">
        <v>148</v>
      </c>
      <c r="L503" s="45"/>
      <c r="M503" s="243" t="s">
        <v>1</v>
      </c>
      <c r="N503" s="244" t="s">
        <v>42</v>
      </c>
      <c r="O503" s="92"/>
      <c r="P503" s="245">
        <f>O503*H503</f>
        <v>0</v>
      </c>
      <c r="Q503" s="245">
        <v>0.0060000000000000001</v>
      </c>
      <c r="R503" s="245">
        <f>Q503*H503</f>
        <v>0.021312000000000001</v>
      </c>
      <c r="S503" s="245">
        <v>0</v>
      </c>
      <c r="T503" s="246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7" t="s">
        <v>230</v>
      </c>
      <c r="AT503" s="247" t="s">
        <v>144</v>
      </c>
      <c r="AU503" s="247" t="s">
        <v>150</v>
      </c>
      <c r="AY503" s="18" t="s">
        <v>142</v>
      </c>
      <c r="BE503" s="248">
        <f>IF(N503="základní",J503,0)</f>
        <v>0</v>
      </c>
      <c r="BF503" s="248">
        <f>IF(N503="snížená",J503,0)</f>
        <v>0</v>
      </c>
      <c r="BG503" s="248">
        <f>IF(N503="zákl. přenesená",J503,0)</f>
        <v>0</v>
      </c>
      <c r="BH503" s="248">
        <f>IF(N503="sníž. přenesená",J503,0)</f>
        <v>0</v>
      </c>
      <c r="BI503" s="248">
        <f>IF(N503="nulová",J503,0)</f>
        <v>0</v>
      </c>
      <c r="BJ503" s="18" t="s">
        <v>150</v>
      </c>
      <c r="BK503" s="248">
        <f>ROUND(I503*H503,2)</f>
        <v>0</v>
      </c>
      <c r="BL503" s="18" t="s">
        <v>230</v>
      </c>
      <c r="BM503" s="247" t="s">
        <v>770</v>
      </c>
    </row>
    <row r="504" s="13" customFormat="1">
      <c r="A504" s="13"/>
      <c r="B504" s="249"/>
      <c r="C504" s="250"/>
      <c r="D504" s="251" t="s">
        <v>152</v>
      </c>
      <c r="E504" s="252" t="s">
        <v>1</v>
      </c>
      <c r="F504" s="253" t="s">
        <v>771</v>
      </c>
      <c r="G504" s="250"/>
      <c r="H504" s="252" t="s">
        <v>1</v>
      </c>
      <c r="I504" s="254"/>
      <c r="J504" s="250"/>
      <c r="K504" s="250"/>
      <c r="L504" s="255"/>
      <c r="M504" s="256"/>
      <c r="N504" s="257"/>
      <c r="O504" s="257"/>
      <c r="P504" s="257"/>
      <c r="Q504" s="257"/>
      <c r="R504" s="257"/>
      <c r="S504" s="257"/>
      <c r="T504" s="25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9" t="s">
        <v>152</v>
      </c>
      <c r="AU504" s="259" t="s">
        <v>150</v>
      </c>
      <c r="AV504" s="13" t="s">
        <v>84</v>
      </c>
      <c r="AW504" s="13" t="s">
        <v>32</v>
      </c>
      <c r="AX504" s="13" t="s">
        <v>76</v>
      </c>
      <c r="AY504" s="259" t="s">
        <v>142</v>
      </c>
    </row>
    <row r="505" s="14" customFormat="1">
      <c r="A505" s="14"/>
      <c r="B505" s="260"/>
      <c r="C505" s="261"/>
      <c r="D505" s="251" t="s">
        <v>152</v>
      </c>
      <c r="E505" s="262" t="s">
        <v>1</v>
      </c>
      <c r="F505" s="263" t="s">
        <v>286</v>
      </c>
      <c r="G505" s="261"/>
      <c r="H505" s="264">
        <v>3.552</v>
      </c>
      <c r="I505" s="265"/>
      <c r="J505" s="261"/>
      <c r="K505" s="261"/>
      <c r="L505" s="266"/>
      <c r="M505" s="267"/>
      <c r="N505" s="268"/>
      <c r="O505" s="268"/>
      <c r="P505" s="268"/>
      <c r="Q505" s="268"/>
      <c r="R505" s="268"/>
      <c r="S505" s="268"/>
      <c r="T505" s="26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0" t="s">
        <v>152</v>
      </c>
      <c r="AU505" s="270" t="s">
        <v>150</v>
      </c>
      <c r="AV505" s="14" t="s">
        <v>150</v>
      </c>
      <c r="AW505" s="14" t="s">
        <v>32</v>
      </c>
      <c r="AX505" s="14" t="s">
        <v>76</v>
      </c>
      <c r="AY505" s="270" t="s">
        <v>142</v>
      </c>
    </row>
    <row r="506" s="15" customFormat="1">
      <c r="A506" s="15"/>
      <c r="B506" s="271"/>
      <c r="C506" s="272"/>
      <c r="D506" s="251" t="s">
        <v>152</v>
      </c>
      <c r="E506" s="273" t="s">
        <v>1</v>
      </c>
      <c r="F506" s="274" t="s">
        <v>155</v>
      </c>
      <c r="G506" s="272"/>
      <c r="H506" s="275">
        <v>3.552</v>
      </c>
      <c r="I506" s="276"/>
      <c r="J506" s="272"/>
      <c r="K506" s="272"/>
      <c r="L506" s="277"/>
      <c r="M506" s="278"/>
      <c r="N506" s="279"/>
      <c r="O506" s="279"/>
      <c r="P506" s="279"/>
      <c r="Q506" s="279"/>
      <c r="R506" s="279"/>
      <c r="S506" s="279"/>
      <c r="T506" s="280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81" t="s">
        <v>152</v>
      </c>
      <c r="AU506" s="281" t="s">
        <v>150</v>
      </c>
      <c r="AV506" s="15" t="s">
        <v>149</v>
      </c>
      <c r="AW506" s="15" t="s">
        <v>32</v>
      </c>
      <c r="AX506" s="15" t="s">
        <v>84</v>
      </c>
      <c r="AY506" s="281" t="s">
        <v>142</v>
      </c>
    </row>
    <row r="507" s="2" customFormat="1" ht="21.75" customHeight="1">
      <c r="A507" s="39"/>
      <c r="B507" s="40"/>
      <c r="C507" s="296" t="s">
        <v>772</v>
      </c>
      <c r="D507" s="296" t="s">
        <v>321</v>
      </c>
      <c r="E507" s="297" t="s">
        <v>773</v>
      </c>
      <c r="F507" s="298" t="s">
        <v>774</v>
      </c>
      <c r="G507" s="299" t="s">
        <v>172</v>
      </c>
      <c r="H507" s="300">
        <v>3.552</v>
      </c>
      <c r="I507" s="301"/>
      <c r="J507" s="302">
        <f>ROUND(I507*H507,2)</f>
        <v>0</v>
      </c>
      <c r="K507" s="298" t="s">
        <v>148</v>
      </c>
      <c r="L507" s="303"/>
      <c r="M507" s="304" t="s">
        <v>1</v>
      </c>
      <c r="N507" s="305" t="s">
        <v>42</v>
      </c>
      <c r="O507" s="92"/>
      <c r="P507" s="245">
        <f>O507*H507</f>
        <v>0</v>
      </c>
      <c r="Q507" s="245">
        <v>0.0030000000000000001</v>
      </c>
      <c r="R507" s="245">
        <f>Q507*H507</f>
        <v>0.010656000000000001</v>
      </c>
      <c r="S507" s="245">
        <v>0</v>
      </c>
      <c r="T507" s="246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7" t="s">
        <v>328</v>
      </c>
      <c r="AT507" s="247" t="s">
        <v>321</v>
      </c>
      <c r="AU507" s="247" t="s">
        <v>150</v>
      </c>
      <c r="AY507" s="18" t="s">
        <v>142</v>
      </c>
      <c r="BE507" s="248">
        <f>IF(N507="základní",J507,0)</f>
        <v>0</v>
      </c>
      <c r="BF507" s="248">
        <f>IF(N507="snížená",J507,0)</f>
        <v>0</v>
      </c>
      <c r="BG507" s="248">
        <f>IF(N507="zákl. přenesená",J507,0)</f>
        <v>0</v>
      </c>
      <c r="BH507" s="248">
        <f>IF(N507="sníž. přenesená",J507,0)</f>
        <v>0</v>
      </c>
      <c r="BI507" s="248">
        <f>IF(N507="nulová",J507,0)</f>
        <v>0</v>
      </c>
      <c r="BJ507" s="18" t="s">
        <v>150</v>
      </c>
      <c r="BK507" s="248">
        <f>ROUND(I507*H507,2)</f>
        <v>0</v>
      </c>
      <c r="BL507" s="18" t="s">
        <v>230</v>
      </c>
      <c r="BM507" s="247" t="s">
        <v>775</v>
      </c>
    </row>
    <row r="508" s="14" customFormat="1">
      <c r="A508" s="14"/>
      <c r="B508" s="260"/>
      <c r="C508" s="261"/>
      <c r="D508" s="251" t="s">
        <v>152</v>
      </c>
      <c r="E508" s="262" t="s">
        <v>1</v>
      </c>
      <c r="F508" s="263" t="s">
        <v>776</v>
      </c>
      <c r="G508" s="261"/>
      <c r="H508" s="264">
        <v>3.552</v>
      </c>
      <c r="I508" s="265"/>
      <c r="J508" s="261"/>
      <c r="K508" s="261"/>
      <c r="L508" s="266"/>
      <c r="M508" s="267"/>
      <c r="N508" s="268"/>
      <c r="O508" s="268"/>
      <c r="P508" s="268"/>
      <c r="Q508" s="268"/>
      <c r="R508" s="268"/>
      <c r="S508" s="268"/>
      <c r="T508" s="26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70" t="s">
        <v>152</v>
      </c>
      <c r="AU508" s="270" t="s">
        <v>150</v>
      </c>
      <c r="AV508" s="14" t="s">
        <v>150</v>
      </c>
      <c r="AW508" s="14" t="s">
        <v>32</v>
      </c>
      <c r="AX508" s="14" t="s">
        <v>84</v>
      </c>
      <c r="AY508" s="270" t="s">
        <v>142</v>
      </c>
    </row>
    <row r="509" s="2" customFormat="1" ht="21.75" customHeight="1">
      <c r="A509" s="39"/>
      <c r="B509" s="40"/>
      <c r="C509" s="236" t="s">
        <v>777</v>
      </c>
      <c r="D509" s="236" t="s">
        <v>144</v>
      </c>
      <c r="E509" s="237" t="s">
        <v>778</v>
      </c>
      <c r="F509" s="238" t="s">
        <v>779</v>
      </c>
      <c r="G509" s="239" t="s">
        <v>186</v>
      </c>
      <c r="H509" s="240">
        <v>0.29099999999999998</v>
      </c>
      <c r="I509" s="241"/>
      <c r="J509" s="242">
        <f>ROUND(I509*H509,2)</f>
        <v>0</v>
      </c>
      <c r="K509" s="238" t="s">
        <v>148</v>
      </c>
      <c r="L509" s="45"/>
      <c r="M509" s="243" t="s">
        <v>1</v>
      </c>
      <c r="N509" s="244" t="s">
        <v>42</v>
      </c>
      <c r="O509" s="92"/>
      <c r="P509" s="245">
        <f>O509*H509</f>
        <v>0</v>
      </c>
      <c r="Q509" s="245">
        <v>0</v>
      </c>
      <c r="R509" s="245">
        <f>Q509*H509</f>
        <v>0</v>
      </c>
      <c r="S509" s="245">
        <v>0</v>
      </c>
      <c r="T509" s="246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7" t="s">
        <v>230</v>
      </c>
      <c r="AT509" s="247" t="s">
        <v>144</v>
      </c>
      <c r="AU509" s="247" t="s">
        <v>150</v>
      </c>
      <c r="AY509" s="18" t="s">
        <v>142</v>
      </c>
      <c r="BE509" s="248">
        <f>IF(N509="základní",J509,0)</f>
        <v>0</v>
      </c>
      <c r="BF509" s="248">
        <f>IF(N509="snížená",J509,0)</f>
        <v>0</v>
      </c>
      <c r="BG509" s="248">
        <f>IF(N509="zákl. přenesená",J509,0)</f>
        <v>0</v>
      </c>
      <c r="BH509" s="248">
        <f>IF(N509="sníž. přenesená",J509,0)</f>
        <v>0</v>
      </c>
      <c r="BI509" s="248">
        <f>IF(N509="nulová",J509,0)</f>
        <v>0</v>
      </c>
      <c r="BJ509" s="18" t="s">
        <v>150</v>
      </c>
      <c r="BK509" s="248">
        <f>ROUND(I509*H509,2)</f>
        <v>0</v>
      </c>
      <c r="BL509" s="18" t="s">
        <v>230</v>
      </c>
      <c r="BM509" s="247" t="s">
        <v>780</v>
      </c>
    </row>
    <row r="510" s="2" customFormat="1" ht="21.75" customHeight="1">
      <c r="A510" s="39"/>
      <c r="B510" s="40"/>
      <c r="C510" s="236" t="s">
        <v>781</v>
      </c>
      <c r="D510" s="236" t="s">
        <v>144</v>
      </c>
      <c r="E510" s="237" t="s">
        <v>782</v>
      </c>
      <c r="F510" s="238" t="s">
        <v>783</v>
      </c>
      <c r="G510" s="239" t="s">
        <v>186</v>
      </c>
      <c r="H510" s="240">
        <v>0.29099999999999998</v>
      </c>
      <c r="I510" s="241"/>
      <c r="J510" s="242">
        <f>ROUND(I510*H510,2)</f>
        <v>0</v>
      </c>
      <c r="K510" s="238" t="s">
        <v>148</v>
      </c>
      <c r="L510" s="45"/>
      <c r="M510" s="243" t="s">
        <v>1</v>
      </c>
      <c r="N510" s="244" t="s">
        <v>42</v>
      </c>
      <c r="O510" s="92"/>
      <c r="P510" s="245">
        <f>O510*H510</f>
        <v>0</v>
      </c>
      <c r="Q510" s="245">
        <v>0</v>
      </c>
      <c r="R510" s="245">
        <f>Q510*H510</f>
        <v>0</v>
      </c>
      <c r="S510" s="245">
        <v>0</v>
      </c>
      <c r="T510" s="246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7" t="s">
        <v>230</v>
      </c>
      <c r="AT510" s="247" t="s">
        <v>144</v>
      </c>
      <c r="AU510" s="247" t="s">
        <v>150</v>
      </c>
      <c r="AY510" s="18" t="s">
        <v>142</v>
      </c>
      <c r="BE510" s="248">
        <f>IF(N510="základní",J510,0)</f>
        <v>0</v>
      </c>
      <c r="BF510" s="248">
        <f>IF(N510="snížená",J510,0)</f>
        <v>0</v>
      </c>
      <c r="BG510" s="248">
        <f>IF(N510="zákl. přenesená",J510,0)</f>
        <v>0</v>
      </c>
      <c r="BH510" s="248">
        <f>IF(N510="sníž. přenesená",J510,0)</f>
        <v>0</v>
      </c>
      <c r="BI510" s="248">
        <f>IF(N510="nulová",J510,0)</f>
        <v>0</v>
      </c>
      <c r="BJ510" s="18" t="s">
        <v>150</v>
      </c>
      <c r="BK510" s="248">
        <f>ROUND(I510*H510,2)</f>
        <v>0</v>
      </c>
      <c r="BL510" s="18" t="s">
        <v>230</v>
      </c>
      <c r="BM510" s="247" t="s">
        <v>784</v>
      </c>
    </row>
    <row r="511" s="12" customFormat="1" ht="22.8" customHeight="1">
      <c r="A511" s="12"/>
      <c r="B511" s="220"/>
      <c r="C511" s="221"/>
      <c r="D511" s="222" t="s">
        <v>75</v>
      </c>
      <c r="E511" s="234" t="s">
        <v>785</v>
      </c>
      <c r="F511" s="234" t="s">
        <v>786</v>
      </c>
      <c r="G511" s="221"/>
      <c r="H511" s="221"/>
      <c r="I511" s="224"/>
      <c r="J511" s="235">
        <f>BK511</f>
        <v>0</v>
      </c>
      <c r="K511" s="221"/>
      <c r="L511" s="226"/>
      <c r="M511" s="227"/>
      <c r="N511" s="228"/>
      <c r="O511" s="228"/>
      <c r="P511" s="229">
        <f>SUM(P512:P520)</f>
        <v>0</v>
      </c>
      <c r="Q511" s="228"/>
      <c r="R511" s="229">
        <f>SUM(R512:R520)</f>
        <v>0</v>
      </c>
      <c r="S511" s="228"/>
      <c r="T511" s="230">
        <f>SUM(T512:T520)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31" t="s">
        <v>150</v>
      </c>
      <c r="AT511" s="232" t="s">
        <v>75</v>
      </c>
      <c r="AU511" s="232" t="s">
        <v>84</v>
      </c>
      <c r="AY511" s="231" t="s">
        <v>142</v>
      </c>
      <c r="BK511" s="233">
        <f>SUM(BK512:BK520)</f>
        <v>0</v>
      </c>
    </row>
    <row r="512" s="2" customFormat="1" ht="21.75" customHeight="1">
      <c r="A512" s="39"/>
      <c r="B512" s="40"/>
      <c r="C512" s="236" t="s">
        <v>787</v>
      </c>
      <c r="D512" s="236" t="s">
        <v>144</v>
      </c>
      <c r="E512" s="237" t="s">
        <v>788</v>
      </c>
      <c r="F512" s="238" t="s">
        <v>789</v>
      </c>
      <c r="G512" s="239" t="s">
        <v>400</v>
      </c>
      <c r="H512" s="240">
        <v>1</v>
      </c>
      <c r="I512" s="241"/>
      <c r="J512" s="242">
        <f>ROUND(I512*H512,2)</f>
        <v>0</v>
      </c>
      <c r="K512" s="238" t="s">
        <v>1</v>
      </c>
      <c r="L512" s="45"/>
      <c r="M512" s="243" t="s">
        <v>1</v>
      </c>
      <c r="N512" s="244" t="s">
        <v>42</v>
      </c>
      <c r="O512" s="92"/>
      <c r="P512" s="245">
        <f>O512*H512</f>
        <v>0</v>
      </c>
      <c r="Q512" s="245">
        <v>0</v>
      </c>
      <c r="R512" s="245">
        <f>Q512*H512</f>
        <v>0</v>
      </c>
      <c r="S512" s="245">
        <v>0</v>
      </c>
      <c r="T512" s="246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7" t="s">
        <v>230</v>
      </c>
      <c r="AT512" s="247" t="s">
        <v>144</v>
      </c>
      <c r="AU512" s="247" t="s">
        <v>150</v>
      </c>
      <c r="AY512" s="18" t="s">
        <v>142</v>
      </c>
      <c r="BE512" s="248">
        <f>IF(N512="základní",J512,0)</f>
        <v>0</v>
      </c>
      <c r="BF512" s="248">
        <f>IF(N512="snížená",J512,0)</f>
        <v>0</v>
      </c>
      <c r="BG512" s="248">
        <f>IF(N512="zákl. přenesená",J512,0)</f>
        <v>0</v>
      </c>
      <c r="BH512" s="248">
        <f>IF(N512="sníž. přenesená",J512,0)</f>
        <v>0</v>
      </c>
      <c r="BI512" s="248">
        <f>IF(N512="nulová",J512,0)</f>
        <v>0</v>
      </c>
      <c r="BJ512" s="18" t="s">
        <v>150</v>
      </c>
      <c r="BK512" s="248">
        <f>ROUND(I512*H512,2)</f>
        <v>0</v>
      </c>
      <c r="BL512" s="18" t="s">
        <v>230</v>
      </c>
      <c r="BM512" s="247" t="s">
        <v>790</v>
      </c>
    </row>
    <row r="513" s="2" customFormat="1">
      <c r="A513" s="39"/>
      <c r="B513" s="40"/>
      <c r="C513" s="41"/>
      <c r="D513" s="251" t="s">
        <v>212</v>
      </c>
      <c r="E513" s="41"/>
      <c r="F513" s="282" t="s">
        <v>791</v>
      </c>
      <c r="G513" s="41"/>
      <c r="H513" s="41"/>
      <c r="I513" s="145"/>
      <c r="J513" s="41"/>
      <c r="K513" s="41"/>
      <c r="L513" s="45"/>
      <c r="M513" s="283"/>
      <c r="N513" s="284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212</v>
      </c>
      <c r="AU513" s="18" t="s">
        <v>150</v>
      </c>
    </row>
    <row r="514" s="14" customFormat="1">
      <c r="A514" s="14"/>
      <c r="B514" s="260"/>
      <c r="C514" s="261"/>
      <c r="D514" s="251" t="s">
        <v>152</v>
      </c>
      <c r="E514" s="262" t="s">
        <v>1</v>
      </c>
      <c r="F514" s="263" t="s">
        <v>84</v>
      </c>
      <c r="G514" s="261"/>
      <c r="H514" s="264">
        <v>1</v>
      </c>
      <c r="I514" s="265"/>
      <c r="J514" s="261"/>
      <c r="K514" s="261"/>
      <c r="L514" s="266"/>
      <c r="M514" s="267"/>
      <c r="N514" s="268"/>
      <c r="O514" s="268"/>
      <c r="P514" s="268"/>
      <c r="Q514" s="268"/>
      <c r="R514" s="268"/>
      <c r="S514" s="268"/>
      <c r="T514" s="26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0" t="s">
        <v>152</v>
      </c>
      <c r="AU514" s="270" t="s">
        <v>150</v>
      </c>
      <c r="AV514" s="14" t="s">
        <v>150</v>
      </c>
      <c r="AW514" s="14" t="s">
        <v>32</v>
      </c>
      <c r="AX514" s="14" t="s">
        <v>84</v>
      </c>
      <c r="AY514" s="270" t="s">
        <v>142</v>
      </c>
    </row>
    <row r="515" s="2" customFormat="1" ht="16.5" customHeight="1">
      <c r="A515" s="39"/>
      <c r="B515" s="40"/>
      <c r="C515" s="236" t="s">
        <v>792</v>
      </c>
      <c r="D515" s="236" t="s">
        <v>144</v>
      </c>
      <c r="E515" s="237" t="s">
        <v>793</v>
      </c>
      <c r="F515" s="238" t="s">
        <v>794</v>
      </c>
      <c r="G515" s="239" t="s">
        <v>272</v>
      </c>
      <c r="H515" s="240">
        <v>1</v>
      </c>
      <c r="I515" s="241"/>
      <c r="J515" s="242">
        <f>ROUND(I515*H515,2)</f>
        <v>0</v>
      </c>
      <c r="K515" s="238" t="s">
        <v>1</v>
      </c>
      <c r="L515" s="45"/>
      <c r="M515" s="243" t="s">
        <v>1</v>
      </c>
      <c r="N515" s="244" t="s">
        <v>42</v>
      </c>
      <c r="O515" s="92"/>
      <c r="P515" s="245">
        <f>O515*H515</f>
        <v>0</v>
      </c>
      <c r="Q515" s="245">
        <v>0</v>
      </c>
      <c r="R515" s="245">
        <f>Q515*H515</f>
        <v>0</v>
      </c>
      <c r="S515" s="245">
        <v>0</v>
      </c>
      <c r="T515" s="246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7" t="s">
        <v>230</v>
      </c>
      <c r="AT515" s="247" t="s">
        <v>144</v>
      </c>
      <c r="AU515" s="247" t="s">
        <v>150</v>
      </c>
      <c r="AY515" s="18" t="s">
        <v>142</v>
      </c>
      <c r="BE515" s="248">
        <f>IF(N515="základní",J515,0)</f>
        <v>0</v>
      </c>
      <c r="BF515" s="248">
        <f>IF(N515="snížená",J515,0)</f>
        <v>0</v>
      </c>
      <c r="BG515" s="248">
        <f>IF(N515="zákl. přenesená",J515,0)</f>
        <v>0</v>
      </c>
      <c r="BH515" s="248">
        <f>IF(N515="sníž. přenesená",J515,0)</f>
        <v>0</v>
      </c>
      <c r="BI515" s="248">
        <f>IF(N515="nulová",J515,0)</f>
        <v>0</v>
      </c>
      <c r="BJ515" s="18" t="s">
        <v>150</v>
      </c>
      <c r="BK515" s="248">
        <f>ROUND(I515*H515,2)</f>
        <v>0</v>
      </c>
      <c r="BL515" s="18" t="s">
        <v>230</v>
      </c>
      <c r="BM515" s="247" t="s">
        <v>795</v>
      </c>
    </row>
    <row r="516" s="2" customFormat="1">
      <c r="A516" s="39"/>
      <c r="B516" s="40"/>
      <c r="C516" s="41"/>
      <c r="D516" s="251" t="s">
        <v>212</v>
      </c>
      <c r="E516" s="41"/>
      <c r="F516" s="282" t="s">
        <v>791</v>
      </c>
      <c r="G516" s="41"/>
      <c r="H516" s="41"/>
      <c r="I516" s="145"/>
      <c r="J516" s="41"/>
      <c r="K516" s="41"/>
      <c r="L516" s="45"/>
      <c r="M516" s="283"/>
      <c r="N516" s="284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212</v>
      </c>
      <c r="AU516" s="18" t="s">
        <v>150</v>
      </c>
    </row>
    <row r="517" s="14" customFormat="1">
      <c r="A517" s="14"/>
      <c r="B517" s="260"/>
      <c r="C517" s="261"/>
      <c r="D517" s="251" t="s">
        <v>152</v>
      </c>
      <c r="E517" s="262" t="s">
        <v>1</v>
      </c>
      <c r="F517" s="263" t="s">
        <v>84</v>
      </c>
      <c r="G517" s="261"/>
      <c r="H517" s="264">
        <v>1</v>
      </c>
      <c r="I517" s="265"/>
      <c r="J517" s="261"/>
      <c r="K517" s="261"/>
      <c r="L517" s="266"/>
      <c r="M517" s="267"/>
      <c r="N517" s="268"/>
      <c r="O517" s="268"/>
      <c r="P517" s="268"/>
      <c r="Q517" s="268"/>
      <c r="R517" s="268"/>
      <c r="S517" s="268"/>
      <c r="T517" s="26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0" t="s">
        <v>152</v>
      </c>
      <c r="AU517" s="270" t="s">
        <v>150</v>
      </c>
      <c r="AV517" s="14" t="s">
        <v>150</v>
      </c>
      <c r="AW517" s="14" t="s">
        <v>32</v>
      </c>
      <c r="AX517" s="14" t="s">
        <v>84</v>
      </c>
      <c r="AY517" s="270" t="s">
        <v>142</v>
      </c>
    </row>
    <row r="518" s="2" customFormat="1" ht="21.75" customHeight="1">
      <c r="A518" s="39"/>
      <c r="B518" s="40"/>
      <c r="C518" s="236" t="s">
        <v>796</v>
      </c>
      <c r="D518" s="236" t="s">
        <v>144</v>
      </c>
      <c r="E518" s="237" t="s">
        <v>797</v>
      </c>
      <c r="F518" s="238" t="s">
        <v>798</v>
      </c>
      <c r="G518" s="239" t="s">
        <v>400</v>
      </c>
      <c r="H518" s="240">
        <v>1</v>
      </c>
      <c r="I518" s="241"/>
      <c r="J518" s="242">
        <f>ROUND(I518*H518,2)</f>
        <v>0</v>
      </c>
      <c r="K518" s="238" t="s">
        <v>1</v>
      </c>
      <c r="L518" s="45"/>
      <c r="M518" s="243" t="s">
        <v>1</v>
      </c>
      <c r="N518" s="244" t="s">
        <v>42</v>
      </c>
      <c r="O518" s="92"/>
      <c r="P518" s="245">
        <f>O518*H518</f>
        <v>0</v>
      </c>
      <c r="Q518" s="245">
        <v>0</v>
      </c>
      <c r="R518" s="245">
        <f>Q518*H518</f>
        <v>0</v>
      </c>
      <c r="S518" s="245">
        <v>0</v>
      </c>
      <c r="T518" s="246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7" t="s">
        <v>230</v>
      </c>
      <c r="AT518" s="247" t="s">
        <v>144</v>
      </c>
      <c r="AU518" s="247" t="s">
        <v>150</v>
      </c>
      <c r="AY518" s="18" t="s">
        <v>142</v>
      </c>
      <c r="BE518" s="248">
        <f>IF(N518="základní",J518,0)</f>
        <v>0</v>
      </c>
      <c r="BF518" s="248">
        <f>IF(N518="snížená",J518,0)</f>
        <v>0</v>
      </c>
      <c r="BG518" s="248">
        <f>IF(N518="zákl. přenesená",J518,0)</f>
        <v>0</v>
      </c>
      <c r="BH518" s="248">
        <f>IF(N518="sníž. přenesená",J518,0)</f>
        <v>0</v>
      </c>
      <c r="BI518" s="248">
        <f>IF(N518="nulová",J518,0)</f>
        <v>0</v>
      </c>
      <c r="BJ518" s="18" t="s">
        <v>150</v>
      </c>
      <c r="BK518" s="248">
        <f>ROUND(I518*H518,2)</f>
        <v>0</v>
      </c>
      <c r="BL518" s="18" t="s">
        <v>230</v>
      </c>
      <c r="BM518" s="247" t="s">
        <v>799</v>
      </c>
    </row>
    <row r="519" s="2" customFormat="1">
      <c r="A519" s="39"/>
      <c r="B519" s="40"/>
      <c r="C519" s="41"/>
      <c r="D519" s="251" t="s">
        <v>212</v>
      </c>
      <c r="E519" s="41"/>
      <c r="F519" s="282" t="s">
        <v>800</v>
      </c>
      <c r="G519" s="41"/>
      <c r="H519" s="41"/>
      <c r="I519" s="145"/>
      <c r="J519" s="41"/>
      <c r="K519" s="41"/>
      <c r="L519" s="45"/>
      <c r="M519" s="283"/>
      <c r="N519" s="284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212</v>
      </c>
      <c r="AU519" s="18" t="s">
        <v>150</v>
      </c>
    </row>
    <row r="520" s="14" customFormat="1">
      <c r="A520" s="14"/>
      <c r="B520" s="260"/>
      <c r="C520" s="261"/>
      <c r="D520" s="251" t="s">
        <v>152</v>
      </c>
      <c r="E520" s="262" t="s">
        <v>1</v>
      </c>
      <c r="F520" s="263" t="s">
        <v>84</v>
      </c>
      <c r="G520" s="261"/>
      <c r="H520" s="264">
        <v>1</v>
      </c>
      <c r="I520" s="265"/>
      <c r="J520" s="261"/>
      <c r="K520" s="261"/>
      <c r="L520" s="266"/>
      <c r="M520" s="267"/>
      <c r="N520" s="268"/>
      <c r="O520" s="268"/>
      <c r="P520" s="268"/>
      <c r="Q520" s="268"/>
      <c r="R520" s="268"/>
      <c r="S520" s="268"/>
      <c r="T520" s="26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0" t="s">
        <v>152</v>
      </c>
      <c r="AU520" s="270" t="s">
        <v>150</v>
      </c>
      <c r="AV520" s="14" t="s">
        <v>150</v>
      </c>
      <c r="AW520" s="14" t="s">
        <v>32</v>
      </c>
      <c r="AX520" s="14" t="s">
        <v>84</v>
      </c>
      <c r="AY520" s="270" t="s">
        <v>142</v>
      </c>
    </row>
    <row r="521" s="12" customFormat="1" ht="22.8" customHeight="1">
      <c r="A521" s="12"/>
      <c r="B521" s="220"/>
      <c r="C521" s="221"/>
      <c r="D521" s="222" t="s">
        <v>75</v>
      </c>
      <c r="E521" s="234" t="s">
        <v>801</v>
      </c>
      <c r="F521" s="234" t="s">
        <v>802</v>
      </c>
      <c r="G521" s="221"/>
      <c r="H521" s="221"/>
      <c r="I521" s="224"/>
      <c r="J521" s="235">
        <f>BK521</f>
        <v>0</v>
      </c>
      <c r="K521" s="221"/>
      <c r="L521" s="226"/>
      <c r="M521" s="227"/>
      <c r="N521" s="228"/>
      <c r="O521" s="228"/>
      <c r="P521" s="229">
        <f>SUM(P522:P552)</f>
        <v>0</v>
      </c>
      <c r="Q521" s="228"/>
      <c r="R521" s="229">
        <f>SUM(R522:R552)</f>
        <v>0.32591370000000003</v>
      </c>
      <c r="S521" s="228"/>
      <c r="T521" s="230">
        <f>SUM(T522:T552)</f>
        <v>0.20208000000000001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31" t="s">
        <v>150</v>
      </c>
      <c r="AT521" s="232" t="s">
        <v>75</v>
      </c>
      <c r="AU521" s="232" t="s">
        <v>84</v>
      </c>
      <c r="AY521" s="231" t="s">
        <v>142</v>
      </c>
      <c r="BK521" s="233">
        <f>SUM(BK522:BK552)</f>
        <v>0</v>
      </c>
    </row>
    <row r="522" s="2" customFormat="1" ht="16.5" customHeight="1">
      <c r="A522" s="39"/>
      <c r="B522" s="40"/>
      <c r="C522" s="236" t="s">
        <v>803</v>
      </c>
      <c r="D522" s="236" t="s">
        <v>144</v>
      </c>
      <c r="E522" s="237" t="s">
        <v>804</v>
      </c>
      <c r="F522" s="238" t="s">
        <v>805</v>
      </c>
      <c r="G522" s="239" t="s">
        <v>272</v>
      </c>
      <c r="H522" s="240">
        <v>18</v>
      </c>
      <c r="I522" s="241"/>
      <c r="J522" s="242">
        <f>ROUND(I522*H522,2)</f>
        <v>0</v>
      </c>
      <c r="K522" s="238" t="s">
        <v>148</v>
      </c>
      <c r="L522" s="45"/>
      <c r="M522" s="243" t="s">
        <v>1</v>
      </c>
      <c r="N522" s="244" t="s">
        <v>42</v>
      </c>
      <c r="O522" s="92"/>
      <c r="P522" s="245">
        <f>O522*H522</f>
        <v>0</v>
      </c>
      <c r="Q522" s="245">
        <v>0</v>
      </c>
      <c r="R522" s="245">
        <f>Q522*H522</f>
        <v>0</v>
      </c>
      <c r="S522" s="245">
        <v>0</v>
      </c>
      <c r="T522" s="246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7" t="s">
        <v>230</v>
      </c>
      <c r="AT522" s="247" t="s">
        <v>144</v>
      </c>
      <c r="AU522" s="247" t="s">
        <v>150</v>
      </c>
      <c r="AY522" s="18" t="s">
        <v>142</v>
      </c>
      <c r="BE522" s="248">
        <f>IF(N522="základní",J522,0)</f>
        <v>0</v>
      </c>
      <c r="BF522" s="248">
        <f>IF(N522="snížená",J522,0)</f>
        <v>0</v>
      </c>
      <c r="BG522" s="248">
        <f>IF(N522="zákl. přenesená",J522,0)</f>
        <v>0</v>
      </c>
      <c r="BH522" s="248">
        <f>IF(N522="sníž. přenesená",J522,0)</f>
        <v>0</v>
      </c>
      <c r="BI522" s="248">
        <f>IF(N522="nulová",J522,0)</f>
        <v>0</v>
      </c>
      <c r="BJ522" s="18" t="s">
        <v>150</v>
      </c>
      <c r="BK522" s="248">
        <f>ROUND(I522*H522,2)</f>
        <v>0</v>
      </c>
      <c r="BL522" s="18" t="s">
        <v>230</v>
      </c>
      <c r="BM522" s="247" t="s">
        <v>806</v>
      </c>
    </row>
    <row r="523" s="14" customFormat="1">
      <c r="A523" s="14"/>
      <c r="B523" s="260"/>
      <c r="C523" s="261"/>
      <c r="D523" s="251" t="s">
        <v>152</v>
      </c>
      <c r="E523" s="262" t="s">
        <v>1</v>
      </c>
      <c r="F523" s="263" t="s">
        <v>807</v>
      </c>
      <c r="G523" s="261"/>
      <c r="H523" s="264">
        <v>18</v>
      </c>
      <c r="I523" s="265"/>
      <c r="J523" s="261"/>
      <c r="K523" s="261"/>
      <c r="L523" s="266"/>
      <c r="M523" s="267"/>
      <c r="N523" s="268"/>
      <c r="O523" s="268"/>
      <c r="P523" s="268"/>
      <c r="Q523" s="268"/>
      <c r="R523" s="268"/>
      <c r="S523" s="268"/>
      <c r="T523" s="26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70" t="s">
        <v>152</v>
      </c>
      <c r="AU523" s="270" t="s">
        <v>150</v>
      </c>
      <c r="AV523" s="14" t="s">
        <v>150</v>
      </c>
      <c r="AW523" s="14" t="s">
        <v>32</v>
      </c>
      <c r="AX523" s="14" t="s">
        <v>84</v>
      </c>
      <c r="AY523" s="270" t="s">
        <v>142</v>
      </c>
    </row>
    <row r="524" s="2" customFormat="1" ht="16.5" customHeight="1">
      <c r="A524" s="39"/>
      <c r="B524" s="40"/>
      <c r="C524" s="296" t="s">
        <v>808</v>
      </c>
      <c r="D524" s="296" t="s">
        <v>321</v>
      </c>
      <c r="E524" s="297" t="s">
        <v>809</v>
      </c>
      <c r="F524" s="298" t="s">
        <v>810</v>
      </c>
      <c r="G524" s="299" t="s">
        <v>247</v>
      </c>
      <c r="H524" s="300">
        <v>7.2000000000000002</v>
      </c>
      <c r="I524" s="301"/>
      <c r="J524" s="302">
        <f>ROUND(I524*H524,2)</f>
        <v>0</v>
      </c>
      <c r="K524" s="298" t="s">
        <v>148</v>
      </c>
      <c r="L524" s="303"/>
      <c r="M524" s="304" t="s">
        <v>1</v>
      </c>
      <c r="N524" s="305" t="s">
        <v>42</v>
      </c>
      <c r="O524" s="92"/>
      <c r="P524" s="245">
        <f>O524*H524</f>
        <v>0</v>
      </c>
      <c r="Q524" s="245">
        <v>0.00077999999999999999</v>
      </c>
      <c r="R524" s="245">
        <f>Q524*H524</f>
        <v>0.0056160000000000003</v>
      </c>
      <c r="S524" s="245">
        <v>0</v>
      </c>
      <c r="T524" s="246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7" t="s">
        <v>328</v>
      </c>
      <c r="AT524" s="247" t="s">
        <v>321</v>
      </c>
      <c r="AU524" s="247" t="s">
        <v>150</v>
      </c>
      <c r="AY524" s="18" t="s">
        <v>142</v>
      </c>
      <c r="BE524" s="248">
        <f>IF(N524="základní",J524,0)</f>
        <v>0</v>
      </c>
      <c r="BF524" s="248">
        <f>IF(N524="snížená",J524,0)</f>
        <v>0</v>
      </c>
      <c r="BG524" s="248">
        <f>IF(N524="zákl. přenesená",J524,0)</f>
        <v>0</v>
      </c>
      <c r="BH524" s="248">
        <f>IF(N524="sníž. přenesená",J524,0)</f>
        <v>0</v>
      </c>
      <c r="BI524" s="248">
        <f>IF(N524="nulová",J524,0)</f>
        <v>0</v>
      </c>
      <c r="BJ524" s="18" t="s">
        <v>150</v>
      </c>
      <c r="BK524" s="248">
        <f>ROUND(I524*H524,2)</f>
        <v>0</v>
      </c>
      <c r="BL524" s="18" t="s">
        <v>230</v>
      </c>
      <c r="BM524" s="247" t="s">
        <v>811</v>
      </c>
    </row>
    <row r="525" s="14" customFormat="1">
      <c r="A525" s="14"/>
      <c r="B525" s="260"/>
      <c r="C525" s="261"/>
      <c r="D525" s="251" t="s">
        <v>152</v>
      </c>
      <c r="E525" s="262" t="s">
        <v>1</v>
      </c>
      <c r="F525" s="263" t="s">
        <v>812</v>
      </c>
      <c r="G525" s="261"/>
      <c r="H525" s="264">
        <v>7.2000000000000002</v>
      </c>
      <c r="I525" s="265"/>
      <c r="J525" s="261"/>
      <c r="K525" s="261"/>
      <c r="L525" s="266"/>
      <c r="M525" s="267"/>
      <c r="N525" s="268"/>
      <c r="O525" s="268"/>
      <c r="P525" s="268"/>
      <c r="Q525" s="268"/>
      <c r="R525" s="268"/>
      <c r="S525" s="268"/>
      <c r="T525" s="26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70" t="s">
        <v>152</v>
      </c>
      <c r="AU525" s="270" t="s">
        <v>150</v>
      </c>
      <c r="AV525" s="14" t="s">
        <v>150</v>
      </c>
      <c r="AW525" s="14" t="s">
        <v>32</v>
      </c>
      <c r="AX525" s="14" t="s">
        <v>84</v>
      </c>
      <c r="AY525" s="270" t="s">
        <v>142</v>
      </c>
    </row>
    <row r="526" s="2" customFormat="1" ht="16.5" customHeight="1">
      <c r="A526" s="39"/>
      <c r="B526" s="40"/>
      <c r="C526" s="296" t="s">
        <v>813</v>
      </c>
      <c r="D526" s="296" t="s">
        <v>321</v>
      </c>
      <c r="E526" s="297" t="s">
        <v>814</v>
      </c>
      <c r="F526" s="298" t="s">
        <v>815</v>
      </c>
      <c r="G526" s="299" t="s">
        <v>816</v>
      </c>
      <c r="H526" s="300">
        <v>0.71999999999999997</v>
      </c>
      <c r="I526" s="301"/>
      <c r="J526" s="302">
        <f>ROUND(I526*H526,2)</f>
        <v>0</v>
      </c>
      <c r="K526" s="298" t="s">
        <v>148</v>
      </c>
      <c r="L526" s="303"/>
      <c r="M526" s="304" t="s">
        <v>1</v>
      </c>
      <c r="N526" s="305" t="s">
        <v>42</v>
      </c>
      <c r="O526" s="92"/>
      <c r="P526" s="245">
        <f>O526*H526</f>
        <v>0</v>
      </c>
      <c r="Q526" s="245">
        <v>0.00063000000000000003</v>
      </c>
      <c r="R526" s="245">
        <f>Q526*H526</f>
        <v>0.00045360000000000002</v>
      </c>
      <c r="S526" s="245">
        <v>0</v>
      </c>
      <c r="T526" s="246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7" t="s">
        <v>328</v>
      </c>
      <c r="AT526" s="247" t="s">
        <v>321</v>
      </c>
      <c r="AU526" s="247" t="s">
        <v>150</v>
      </c>
      <c r="AY526" s="18" t="s">
        <v>142</v>
      </c>
      <c r="BE526" s="248">
        <f>IF(N526="základní",J526,0)</f>
        <v>0</v>
      </c>
      <c r="BF526" s="248">
        <f>IF(N526="snížená",J526,0)</f>
        <v>0</v>
      </c>
      <c r="BG526" s="248">
        <f>IF(N526="zákl. přenesená",J526,0)</f>
        <v>0</v>
      </c>
      <c r="BH526" s="248">
        <f>IF(N526="sníž. přenesená",J526,0)</f>
        <v>0</v>
      </c>
      <c r="BI526" s="248">
        <f>IF(N526="nulová",J526,0)</f>
        <v>0</v>
      </c>
      <c r="BJ526" s="18" t="s">
        <v>150</v>
      </c>
      <c r="BK526" s="248">
        <f>ROUND(I526*H526,2)</f>
        <v>0</v>
      </c>
      <c r="BL526" s="18" t="s">
        <v>230</v>
      </c>
      <c r="BM526" s="247" t="s">
        <v>817</v>
      </c>
    </row>
    <row r="527" s="14" customFormat="1">
      <c r="A527" s="14"/>
      <c r="B527" s="260"/>
      <c r="C527" s="261"/>
      <c r="D527" s="251" t="s">
        <v>152</v>
      </c>
      <c r="E527" s="262" t="s">
        <v>1</v>
      </c>
      <c r="F527" s="263" t="s">
        <v>818</v>
      </c>
      <c r="G527" s="261"/>
      <c r="H527" s="264">
        <v>0.71999999999999997</v>
      </c>
      <c r="I527" s="265"/>
      <c r="J527" s="261"/>
      <c r="K527" s="261"/>
      <c r="L527" s="266"/>
      <c r="M527" s="267"/>
      <c r="N527" s="268"/>
      <c r="O527" s="268"/>
      <c r="P527" s="268"/>
      <c r="Q527" s="268"/>
      <c r="R527" s="268"/>
      <c r="S527" s="268"/>
      <c r="T527" s="26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0" t="s">
        <v>152</v>
      </c>
      <c r="AU527" s="270" t="s">
        <v>150</v>
      </c>
      <c r="AV527" s="14" t="s">
        <v>150</v>
      </c>
      <c r="AW527" s="14" t="s">
        <v>32</v>
      </c>
      <c r="AX527" s="14" t="s">
        <v>84</v>
      </c>
      <c r="AY527" s="270" t="s">
        <v>142</v>
      </c>
    </row>
    <row r="528" s="2" customFormat="1" ht="16.5" customHeight="1">
      <c r="A528" s="39"/>
      <c r="B528" s="40"/>
      <c r="C528" s="296" t="s">
        <v>819</v>
      </c>
      <c r="D528" s="296" t="s">
        <v>321</v>
      </c>
      <c r="E528" s="297" t="s">
        <v>820</v>
      </c>
      <c r="F528" s="298" t="s">
        <v>821</v>
      </c>
      <c r="G528" s="299" t="s">
        <v>816</v>
      </c>
      <c r="H528" s="300">
        <v>0.71999999999999997</v>
      </c>
      <c r="I528" s="301"/>
      <c r="J528" s="302">
        <f>ROUND(I528*H528,2)</f>
        <v>0</v>
      </c>
      <c r="K528" s="298" t="s">
        <v>148</v>
      </c>
      <c r="L528" s="303"/>
      <c r="M528" s="304" t="s">
        <v>1</v>
      </c>
      <c r="N528" s="305" t="s">
        <v>42</v>
      </c>
      <c r="O528" s="92"/>
      <c r="P528" s="245">
        <f>O528*H528</f>
        <v>0</v>
      </c>
      <c r="Q528" s="245">
        <v>0.00173</v>
      </c>
      <c r="R528" s="245">
        <f>Q528*H528</f>
        <v>0.0012455999999999999</v>
      </c>
      <c r="S528" s="245">
        <v>0</v>
      </c>
      <c r="T528" s="246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7" t="s">
        <v>328</v>
      </c>
      <c r="AT528" s="247" t="s">
        <v>321</v>
      </c>
      <c r="AU528" s="247" t="s">
        <v>150</v>
      </c>
      <c r="AY528" s="18" t="s">
        <v>142</v>
      </c>
      <c r="BE528" s="248">
        <f>IF(N528="základní",J528,0)</f>
        <v>0</v>
      </c>
      <c r="BF528" s="248">
        <f>IF(N528="snížená",J528,0)</f>
        <v>0</v>
      </c>
      <c r="BG528" s="248">
        <f>IF(N528="zákl. přenesená",J528,0)</f>
        <v>0</v>
      </c>
      <c r="BH528" s="248">
        <f>IF(N528="sníž. přenesená",J528,0)</f>
        <v>0</v>
      </c>
      <c r="BI528" s="248">
        <f>IF(N528="nulová",J528,0)</f>
        <v>0</v>
      </c>
      <c r="BJ528" s="18" t="s">
        <v>150</v>
      </c>
      <c r="BK528" s="248">
        <f>ROUND(I528*H528,2)</f>
        <v>0</v>
      </c>
      <c r="BL528" s="18" t="s">
        <v>230</v>
      </c>
      <c r="BM528" s="247" t="s">
        <v>822</v>
      </c>
    </row>
    <row r="529" s="14" customFormat="1">
      <c r="A529" s="14"/>
      <c r="B529" s="260"/>
      <c r="C529" s="261"/>
      <c r="D529" s="251" t="s">
        <v>152</v>
      </c>
      <c r="E529" s="262" t="s">
        <v>1</v>
      </c>
      <c r="F529" s="263" t="s">
        <v>818</v>
      </c>
      <c r="G529" s="261"/>
      <c r="H529" s="264">
        <v>0.71999999999999997</v>
      </c>
      <c r="I529" s="265"/>
      <c r="J529" s="261"/>
      <c r="K529" s="261"/>
      <c r="L529" s="266"/>
      <c r="M529" s="267"/>
      <c r="N529" s="268"/>
      <c r="O529" s="268"/>
      <c r="P529" s="268"/>
      <c r="Q529" s="268"/>
      <c r="R529" s="268"/>
      <c r="S529" s="268"/>
      <c r="T529" s="26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0" t="s">
        <v>152</v>
      </c>
      <c r="AU529" s="270" t="s">
        <v>150</v>
      </c>
      <c r="AV529" s="14" t="s">
        <v>150</v>
      </c>
      <c r="AW529" s="14" t="s">
        <v>32</v>
      </c>
      <c r="AX529" s="14" t="s">
        <v>84</v>
      </c>
      <c r="AY529" s="270" t="s">
        <v>142</v>
      </c>
    </row>
    <row r="530" s="2" customFormat="1" ht="21.75" customHeight="1">
      <c r="A530" s="39"/>
      <c r="B530" s="40"/>
      <c r="C530" s="236" t="s">
        <v>823</v>
      </c>
      <c r="D530" s="236" t="s">
        <v>144</v>
      </c>
      <c r="E530" s="237" t="s">
        <v>824</v>
      </c>
      <c r="F530" s="238" t="s">
        <v>825</v>
      </c>
      <c r="G530" s="239" t="s">
        <v>247</v>
      </c>
      <c r="H530" s="240">
        <v>8.4199999999999999</v>
      </c>
      <c r="I530" s="241"/>
      <c r="J530" s="242">
        <f>ROUND(I530*H530,2)</f>
        <v>0</v>
      </c>
      <c r="K530" s="238" t="s">
        <v>148</v>
      </c>
      <c r="L530" s="45"/>
      <c r="M530" s="243" t="s">
        <v>1</v>
      </c>
      <c r="N530" s="244" t="s">
        <v>42</v>
      </c>
      <c r="O530" s="92"/>
      <c r="P530" s="245">
        <f>O530*H530</f>
        <v>0</v>
      </c>
      <c r="Q530" s="245">
        <v>0</v>
      </c>
      <c r="R530" s="245">
        <f>Q530*H530</f>
        <v>0</v>
      </c>
      <c r="S530" s="245">
        <v>0.024</v>
      </c>
      <c r="T530" s="246">
        <f>S530*H530</f>
        <v>0.20208000000000001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7" t="s">
        <v>230</v>
      </c>
      <c r="AT530" s="247" t="s">
        <v>144</v>
      </c>
      <c r="AU530" s="247" t="s">
        <v>150</v>
      </c>
      <c r="AY530" s="18" t="s">
        <v>142</v>
      </c>
      <c r="BE530" s="248">
        <f>IF(N530="základní",J530,0)</f>
        <v>0</v>
      </c>
      <c r="BF530" s="248">
        <f>IF(N530="snížená",J530,0)</f>
        <v>0</v>
      </c>
      <c r="BG530" s="248">
        <f>IF(N530="zákl. přenesená",J530,0)</f>
        <v>0</v>
      </c>
      <c r="BH530" s="248">
        <f>IF(N530="sníž. přenesená",J530,0)</f>
        <v>0</v>
      </c>
      <c r="BI530" s="248">
        <f>IF(N530="nulová",J530,0)</f>
        <v>0</v>
      </c>
      <c r="BJ530" s="18" t="s">
        <v>150</v>
      </c>
      <c r="BK530" s="248">
        <f>ROUND(I530*H530,2)</f>
        <v>0</v>
      </c>
      <c r="BL530" s="18" t="s">
        <v>230</v>
      </c>
      <c r="BM530" s="247" t="s">
        <v>826</v>
      </c>
    </row>
    <row r="531" s="14" customFormat="1">
      <c r="A531" s="14"/>
      <c r="B531" s="260"/>
      <c r="C531" s="261"/>
      <c r="D531" s="251" t="s">
        <v>152</v>
      </c>
      <c r="E531" s="262" t="s">
        <v>1</v>
      </c>
      <c r="F531" s="263" t="s">
        <v>827</v>
      </c>
      <c r="G531" s="261"/>
      <c r="H531" s="264">
        <v>8.4199999999999999</v>
      </c>
      <c r="I531" s="265"/>
      <c r="J531" s="261"/>
      <c r="K531" s="261"/>
      <c r="L531" s="266"/>
      <c r="M531" s="267"/>
      <c r="N531" s="268"/>
      <c r="O531" s="268"/>
      <c r="P531" s="268"/>
      <c r="Q531" s="268"/>
      <c r="R531" s="268"/>
      <c r="S531" s="268"/>
      <c r="T531" s="26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0" t="s">
        <v>152</v>
      </c>
      <c r="AU531" s="270" t="s">
        <v>150</v>
      </c>
      <c r="AV531" s="14" t="s">
        <v>150</v>
      </c>
      <c r="AW531" s="14" t="s">
        <v>32</v>
      </c>
      <c r="AX531" s="14" t="s">
        <v>76</v>
      </c>
      <c r="AY531" s="270" t="s">
        <v>142</v>
      </c>
    </row>
    <row r="532" s="15" customFormat="1">
      <c r="A532" s="15"/>
      <c r="B532" s="271"/>
      <c r="C532" s="272"/>
      <c r="D532" s="251" t="s">
        <v>152</v>
      </c>
      <c r="E532" s="273" t="s">
        <v>1</v>
      </c>
      <c r="F532" s="274" t="s">
        <v>155</v>
      </c>
      <c r="G532" s="272"/>
      <c r="H532" s="275">
        <v>8.4199999999999999</v>
      </c>
      <c r="I532" s="276"/>
      <c r="J532" s="272"/>
      <c r="K532" s="272"/>
      <c r="L532" s="277"/>
      <c r="M532" s="278"/>
      <c r="N532" s="279"/>
      <c r="O532" s="279"/>
      <c r="P532" s="279"/>
      <c r="Q532" s="279"/>
      <c r="R532" s="279"/>
      <c r="S532" s="279"/>
      <c r="T532" s="280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81" t="s">
        <v>152</v>
      </c>
      <c r="AU532" s="281" t="s">
        <v>150</v>
      </c>
      <c r="AV532" s="15" t="s">
        <v>149</v>
      </c>
      <c r="AW532" s="15" t="s">
        <v>32</v>
      </c>
      <c r="AX532" s="15" t="s">
        <v>84</v>
      </c>
      <c r="AY532" s="281" t="s">
        <v>142</v>
      </c>
    </row>
    <row r="533" s="2" customFormat="1" ht="21.75" customHeight="1">
      <c r="A533" s="39"/>
      <c r="B533" s="40"/>
      <c r="C533" s="236" t="s">
        <v>828</v>
      </c>
      <c r="D533" s="236" t="s">
        <v>144</v>
      </c>
      <c r="E533" s="237" t="s">
        <v>829</v>
      </c>
      <c r="F533" s="238" t="s">
        <v>830</v>
      </c>
      <c r="G533" s="239" t="s">
        <v>247</v>
      </c>
      <c r="H533" s="240">
        <v>25</v>
      </c>
      <c r="I533" s="241"/>
      <c r="J533" s="242">
        <f>ROUND(I533*H533,2)</f>
        <v>0</v>
      </c>
      <c r="K533" s="238" t="s">
        <v>148</v>
      </c>
      <c r="L533" s="45"/>
      <c r="M533" s="243" t="s">
        <v>1</v>
      </c>
      <c r="N533" s="244" t="s">
        <v>42</v>
      </c>
      <c r="O533" s="92"/>
      <c r="P533" s="245">
        <f>O533*H533</f>
        <v>0</v>
      </c>
      <c r="Q533" s="245">
        <v>0</v>
      </c>
      <c r="R533" s="245">
        <f>Q533*H533</f>
        <v>0</v>
      </c>
      <c r="S533" s="245">
        <v>0</v>
      </c>
      <c r="T533" s="246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7" t="s">
        <v>230</v>
      </c>
      <c r="AT533" s="247" t="s">
        <v>144</v>
      </c>
      <c r="AU533" s="247" t="s">
        <v>150</v>
      </c>
      <c r="AY533" s="18" t="s">
        <v>142</v>
      </c>
      <c r="BE533" s="248">
        <f>IF(N533="základní",J533,0)</f>
        <v>0</v>
      </c>
      <c r="BF533" s="248">
        <f>IF(N533="snížená",J533,0)</f>
        <v>0</v>
      </c>
      <c r="BG533" s="248">
        <f>IF(N533="zákl. přenesená",J533,0)</f>
        <v>0</v>
      </c>
      <c r="BH533" s="248">
        <f>IF(N533="sníž. přenesená",J533,0)</f>
        <v>0</v>
      </c>
      <c r="BI533" s="248">
        <f>IF(N533="nulová",J533,0)</f>
        <v>0</v>
      </c>
      <c r="BJ533" s="18" t="s">
        <v>150</v>
      </c>
      <c r="BK533" s="248">
        <f>ROUND(I533*H533,2)</f>
        <v>0</v>
      </c>
      <c r="BL533" s="18" t="s">
        <v>230</v>
      </c>
      <c r="BM533" s="247" t="s">
        <v>831</v>
      </c>
    </row>
    <row r="534" s="14" customFormat="1">
      <c r="A534" s="14"/>
      <c r="B534" s="260"/>
      <c r="C534" s="261"/>
      <c r="D534" s="251" t="s">
        <v>152</v>
      </c>
      <c r="E534" s="262" t="s">
        <v>1</v>
      </c>
      <c r="F534" s="263" t="s">
        <v>832</v>
      </c>
      <c r="G534" s="261"/>
      <c r="H534" s="264">
        <v>25</v>
      </c>
      <c r="I534" s="265"/>
      <c r="J534" s="261"/>
      <c r="K534" s="261"/>
      <c r="L534" s="266"/>
      <c r="M534" s="267"/>
      <c r="N534" s="268"/>
      <c r="O534" s="268"/>
      <c r="P534" s="268"/>
      <c r="Q534" s="268"/>
      <c r="R534" s="268"/>
      <c r="S534" s="268"/>
      <c r="T534" s="26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70" t="s">
        <v>152</v>
      </c>
      <c r="AU534" s="270" t="s">
        <v>150</v>
      </c>
      <c r="AV534" s="14" t="s">
        <v>150</v>
      </c>
      <c r="AW534" s="14" t="s">
        <v>32</v>
      </c>
      <c r="AX534" s="14" t="s">
        <v>76</v>
      </c>
      <c r="AY534" s="270" t="s">
        <v>142</v>
      </c>
    </row>
    <row r="535" s="15" customFormat="1">
      <c r="A535" s="15"/>
      <c r="B535" s="271"/>
      <c r="C535" s="272"/>
      <c r="D535" s="251" t="s">
        <v>152</v>
      </c>
      <c r="E535" s="273" t="s">
        <v>1</v>
      </c>
      <c r="F535" s="274" t="s">
        <v>155</v>
      </c>
      <c r="G535" s="272"/>
      <c r="H535" s="275">
        <v>25</v>
      </c>
      <c r="I535" s="276"/>
      <c r="J535" s="272"/>
      <c r="K535" s="272"/>
      <c r="L535" s="277"/>
      <c r="M535" s="278"/>
      <c r="N535" s="279"/>
      <c r="O535" s="279"/>
      <c r="P535" s="279"/>
      <c r="Q535" s="279"/>
      <c r="R535" s="279"/>
      <c r="S535" s="279"/>
      <c r="T535" s="280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81" t="s">
        <v>152</v>
      </c>
      <c r="AU535" s="281" t="s">
        <v>150</v>
      </c>
      <c r="AV535" s="15" t="s">
        <v>149</v>
      </c>
      <c r="AW535" s="15" t="s">
        <v>32</v>
      </c>
      <c r="AX535" s="15" t="s">
        <v>84</v>
      </c>
      <c r="AY535" s="281" t="s">
        <v>142</v>
      </c>
    </row>
    <row r="536" s="2" customFormat="1" ht="16.5" customHeight="1">
      <c r="A536" s="39"/>
      <c r="B536" s="40"/>
      <c r="C536" s="296" t="s">
        <v>833</v>
      </c>
      <c r="D536" s="296" t="s">
        <v>321</v>
      </c>
      <c r="E536" s="297" t="s">
        <v>834</v>
      </c>
      <c r="F536" s="298" t="s">
        <v>835</v>
      </c>
      <c r="G536" s="299" t="s">
        <v>147</v>
      </c>
      <c r="H536" s="300">
        <v>0.26300000000000001</v>
      </c>
      <c r="I536" s="301"/>
      <c r="J536" s="302">
        <f>ROUND(I536*H536,2)</f>
        <v>0</v>
      </c>
      <c r="K536" s="298" t="s">
        <v>148</v>
      </c>
      <c r="L536" s="303"/>
      <c r="M536" s="304" t="s">
        <v>1</v>
      </c>
      <c r="N536" s="305" t="s">
        <v>42</v>
      </c>
      <c r="O536" s="92"/>
      <c r="P536" s="245">
        <f>O536*H536</f>
        <v>0</v>
      </c>
      <c r="Q536" s="245">
        <v>0.55000000000000004</v>
      </c>
      <c r="R536" s="245">
        <f>Q536*H536</f>
        <v>0.14465000000000003</v>
      </c>
      <c r="S536" s="245">
        <v>0</v>
      </c>
      <c r="T536" s="246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7" t="s">
        <v>328</v>
      </c>
      <c r="AT536" s="247" t="s">
        <v>321</v>
      </c>
      <c r="AU536" s="247" t="s">
        <v>150</v>
      </c>
      <c r="AY536" s="18" t="s">
        <v>142</v>
      </c>
      <c r="BE536" s="248">
        <f>IF(N536="základní",J536,0)</f>
        <v>0</v>
      </c>
      <c r="BF536" s="248">
        <f>IF(N536="snížená",J536,0)</f>
        <v>0</v>
      </c>
      <c r="BG536" s="248">
        <f>IF(N536="zákl. přenesená",J536,0)</f>
        <v>0</v>
      </c>
      <c r="BH536" s="248">
        <f>IF(N536="sníž. přenesená",J536,0)</f>
        <v>0</v>
      </c>
      <c r="BI536" s="248">
        <f>IF(N536="nulová",J536,0)</f>
        <v>0</v>
      </c>
      <c r="BJ536" s="18" t="s">
        <v>150</v>
      </c>
      <c r="BK536" s="248">
        <f>ROUND(I536*H536,2)</f>
        <v>0</v>
      </c>
      <c r="BL536" s="18" t="s">
        <v>230</v>
      </c>
      <c r="BM536" s="247" t="s">
        <v>836</v>
      </c>
    </row>
    <row r="537" s="14" customFormat="1">
      <c r="A537" s="14"/>
      <c r="B537" s="260"/>
      <c r="C537" s="261"/>
      <c r="D537" s="251" t="s">
        <v>152</v>
      </c>
      <c r="E537" s="262" t="s">
        <v>1</v>
      </c>
      <c r="F537" s="263" t="s">
        <v>837</v>
      </c>
      <c r="G537" s="261"/>
      <c r="H537" s="264">
        <v>0.26300000000000001</v>
      </c>
      <c r="I537" s="265"/>
      <c r="J537" s="261"/>
      <c r="K537" s="261"/>
      <c r="L537" s="266"/>
      <c r="M537" s="267"/>
      <c r="N537" s="268"/>
      <c r="O537" s="268"/>
      <c r="P537" s="268"/>
      <c r="Q537" s="268"/>
      <c r="R537" s="268"/>
      <c r="S537" s="268"/>
      <c r="T537" s="26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0" t="s">
        <v>152</v>
      </c>
      <c r="AU537" s="270" t="s">
        <v>150</v>
      </c>
      <c r="AV537" s="14" t="s">
        <v>150</v>
      </c>
      <c r="AW537" s="14" t="s">
        <v>32</v>
      </c>
      <c r="AX537" s="14" t="s">
        <v>76</v>
      </c>
      <c r="AY537" s="270" t="s">
        <v>142</v>
      </c>
    </row>
    <row r="538" s="15" customFormat="1">
      <c r="A538" s="15"/>
      <c r="B538" s="271"/>
      <c r="C538" s="272"/>
      <c r="D538" s="251" t="s">
        <v>152</v>
      </c>
      <c r="E538" s="273" t="s">
        <v>1</v>
      </c>
      <c r="F538" s="274" t="s">
        <v>155</v>
      </c>
      <c r="G538" s="272"/>
      <c r="H538" s="275">
        <v>0.26300000000000001</v>
      </c>
      <c r="I538" s="276"/>
      <c r="J538" s="272"/>
      <c r="K538" s="272"/>
      <c r="L538" s="277"/>
      <c r="M538" s="278"/>
      <c r="N538" s="279"/>
      <c r="O538" s="279"/>
      <c r="P538" s="279"/>
      <c r="Q538" s="279"/>
      <c r="R538" s="279"/>
      <c r="S538" s="279"/>
      <c r="T538" s="280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81" t="s">
        <v>152</v>
      </c>
      <c r="AU538" s="281" t="s">
        <v>150</v>
      </c>
      <c r="AV538" s="15" t="s">
        <v>149</v>
      </c>
      <c r="AW538" s="15" t="s">
        <v>32</v>
      </c>
      <c r="AX538" s="15" t="s">
        <v>84</v>
      </c>
      <c r="AY538" s="281" t="s">
        <v>142</v>
      </c>
    </row>
    <row r="539" s="2" customFormat="1" ht="21.75" customHeight="1">
      <c r="A539" s="39"/>
      <c r="B539" s="40"/>
      <c r="C539" s="236" t="s">
        <v>838</v>
      </c>
      <c r="D539" s="236" t="s">
        <v>144</v>
      </c>
      <c r="E539" s="237" t="s">
        <v>839</v>
      </c>
      <c r="F539" s="238" t="s">
        <v>840</v>
      </c>
      <c r="G539" s="239" t="s">
        <v>147</v>
      </c>
      <c r="H539" s="240">
        <v>0.29999999999999999</v>
      </c>
      <c r="I539" s="241"/>
      <c r="J539" s="242">
        <f>ROUND(I539*H539,2)</f>
        <v>0</v>
      </c>
      <c r="K539" s="238" t="s">
        <v>148</v>
      </c>
      <c r="L539" s="45"/>
      <c r="M539" s="243" t="s">
        <v>1</v>
      </c>
      <c r="N539" s="244" t="s">
        <v>42</v>
      </c>
      <c r="O539" s="92"/>
      <c r="P539" s="245">
        <f>O539*H539</f>
        <v>0</v>
      </c>
      <c r="Q539" s="245">
        <v>0.023369999999999998</v>
      </c>
      <c r="R539" s="245">
        <f>Q539*H539</f>
        <v>0.007010999999999999</v>
      </c>
      <c r="S539" s="245">
        <v>0</v>
      </c>
      <c r="T539" s="246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7" t="s">
        <v>230</v>
      </c>
      <c r="AT539" s="247" t="s">
        <v>144</v>
      </c>
      <c r="AU539" s="247" t="s">
        <v>150</v>
      </c>
      <c r="AY539" s="18" t="s">
        <v>142</v>
      </c>
      <c r="BE539" s="248">
        <f>IF(N539="základní",J539,0)</f>
        <v>0</v>
      </c>
      <c r="BF539" s="248">
        <f>IF(N539="snížená",J539,0)</f>
        <v>0</v>
      </c>
      <c r="BG539" s="248">
        <f>IF(N539="zákl. přenesená",J539,0)</f>
        <v>0</v>
      </c>
      <c r="BH539" s="248">
        <f>IF(N539="sníž. přenesená",J539,0)</f>
        <v>0</v>
      </c>
      <c r="BI539" s="248">
        <f>IF(N539="nulová",J539,0)</f>
        <v>0</v>
      </c>
      <c r="BJ539" s="18" t="s">
        <v>150</v>
      </c>
      <c r="BK539" s="248">
        <f>ROUND(I539*H539,2)</f>
        <v>0</v>
      </c>
      <c r="BL539" s="18" t="s">
        <v>230</v>
      </c>
      <c r="BM539" s="247" t="s">
        <v>841</v>
      </c>
    </row>
    <row r="540" s="2" customFormat="1" ht="33" customHeight="1">
      <c r="A540" s="39"/>
      <c r="B540" s="40"/>
      <c r="C540" s="236" t="s">
        <v>842</v>
      </c>
      <c r="D540" s="236" t="s">
        <v>144</v>
      </c>
      <c r="E540" s="237" t="s">
        <v>843</v>
      </c>
      <c r="F540" s="238" t="s">
        <v>844</v>
      </c>
      <c r="G540" s="239" t="s">
        <v>172</v>
      </c>
      <c r="H540" s="240">
        <v>6.25</v>
      </c>
      <c r="I540" s="241"/>
      <c r="J540" s="242">
        <f>ROUND(I540*H540,2)</f>
        <v>0</v>
      </c>
      <c r="K540" s="238" t="s">
        <v>148</v>
      </c>
      <c r="L540" s="45"/>
      <c r="M540" s="243" t="s">
        <v>1</v>
      </c>
      <c r="N540" s="244" t="s">
        <v>42</v>
      </c>
      <c r="O540" s="92"/>
      <c r="P540" s="245">
        <f>O540*H540</f>
        <v>0</v>
      </c>
      <c r="Q540" s="245">
        <v>0.026710000000000001</v>
      </c>
      <c r="R540" s="245">
        <f>Q540*H540</f>
        <v>0.16693750000000002</v>
      </c>
      <c r="S540" s="245">
        <v>0</v>
      </c>
      <c r="T540" s="246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7" t="s">
        <v>230</v>
      </c>
      <c r="AT540" s="247" t="s">
        <v>144</v>
      </c>
      <c r="AU540" s="247" t="s">
        <v>150</v>
      </c>
      <c r="AY540" s="18" t="s">
        <v>142</v>
      </c>
      <c r="BE540" s="248">
        <f>IF(N540="základní",J540,0)</f>
        <v>0</v>
      </c>
      <c r="BF540" s="248">
        <f>IF(N540="snížená",J540,0)</f>
        <v>0</v>
      </c>
      <c r="BG540" s="248">
        <f>IF(N540="zákl. přenesená",J540,0)</f>
        <v>0</v>
      </c>
      <c r="BH540" s="248">
        <f>IF(N540="sníž. přenesená",J540,0)</f>
        <v>0</v>
      </c>
      <c r="BI540" s="248">
        <f>IF(N540="nulová",J540,0)</f>
        <v>0</v>
      </c>
      <c r="BJ540" s="18" t="s">
        <v>150</v>
      </c>
      <c r="BK540" s="248">
        <f>ROUND(I540*H540,2)</f>
        <v>0</v>
      </c>
      <c r="BL540" s="18" t="s">
        <v>230</v>
      </c>
      <c r="BM540" s="247" t="s">
        <v>845</v>
      </c>
    </row>
    <row r="541" s="14" customFormat="1">
      <c r="A541" s="14"/>
      <c r="B541" s="260"/>
      <c r="C541" s="261"/>
      <c r="D541" s="251" t="s">
        <v>152</v>
      </c>
      <c r="E541" s="262" t="s">
        <v>1</v>
      </c>
      <c r="F541" s="263" t="s">
        <v>846</v>
      </c>
      <c r="G541" s="261"/>
      <c r="H541" s="264">
        <v>6.25</v>
      </c>
      <c r="I541" s="265"/>
      <c r="J541" s="261"/>
      <c r="K541" s="261"/>
      <c r="L541" s="266"/>
      <c r="M541" s="267"/>
      <c r="N541" s="268"/>
      <c r="O541" s="268"/>
      <c r="P541" s="268"/>
      <c r="Q541" s="268"/>
      <c r="R541" s="268"/>
      <c r="S541" s="268"/>
      <c r="T541" s="26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0" t="s">
        <v>152</v>
      </c>
      <c r="AU541" s="270" t="s">
        <v>150</v>
      </c>
      <c r="AV541" s="14" t="s">
        <v>150</v>
      </c>
      <c r="AW541" s="14" t="s">
        <v>32</v>
      </c>
      <c r="AX541" s="14" t="s">
        <v>76</v>
      </c>
      <c r="AY541" s="270" t="s">
        <v>142</v>
      </c>
    </row>
    <row r="542" s="15" customFormat="1">
      <c r="A542" s="15"/>
      <c r="B542" s="271"/>
      <c r="C542" s="272"/>
      <c r="D542" s="251" t="s">
        <v>152</v>
      </c>
      <c r="E542" s="273" t="s">
        <v>1</v>
      </c>
      <c r="F542" s="274" t="s">
        <v>155</v>
      </c>
      <c r="G542" s="272"/>
      <c r="H542" s="275">
        <v>6.25</v>
      </c>
      <c r="I542" s="276"/>
      <c r="J542" s="272"/>
      <c r="K542" s="272"/>
      <c r="L542" s="277"/>
      <c r="M542" s="278"/>
      <c r="N542" s="279"/>
      <c r="O542" s="279"/>
      <c r="P542" s="279"/>
      <c r="Q542" s="279"/>
      <c r="R542" s="279"/>
      <c r="S542" s="279"/>
      <c r="T542" s="280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81" t="s">
        <v>152</v>
      </c>
      <c r="AU542" s="281" t="s">
        <v>150</v>
      </c>
      <c r="AV542" s="15" t="s">
        <v>149</v>
      </c>
      <c r="AW542" s="15" t="s">
        <v>32</v>
      </c>
      <c r="AX542" s="15" t="s">
        <v>84</v>
      </c>
      <c r="AY542" s="281" t="s">
        <v>142</v>
      </c>
    </row>
    <row r="543" s="2" customFormat="1" ht="21.75" customHeight="1">
      <c r="A543" s="39"/>
      <c r="B543" s="40"/>
      <c r="C543" s="236" t="s">
        <v>847</v>
      </c>
      <c r="D543" s="236" t="s">
        <v>144</v>
      </c>
      <c r="E543" s="237" t="s">
        <v>848</v>
      </c>
      <c r="F543" s="238" t="s">
        <v>849</v>
      </c>
      <c r="G543" s="239" t="s">
        <v>272</v>
      </c>
      <c r="H543" s="240">
        <v>1</v>
      </c>
      <c r="I543" s="241"/>
      <c r="J543" s="242">
        <f>ROUND(I543*H543,2)</f>
        <v>0</v>
      </c>
      <c r="K543" s="238" t="s">
        <v>1</v>
      </c>
      <c r="L543" s="45"/>
      <c r="M543" s="243" t="s">
        <v>1</v>
      </c>
      <c r="N543" s="244" t="s">
        <v>42</v>
      </c>
      <c r="O543" s="92"/>
      <c r="P543" s="245">
        <f>O543*H543</f>
        <v>0</v>
      </c>
      <c r="Q543" s="245">
        <v>0</v>
      </c>
      <c r="R543" s="245">
        <f>Q543*H543</f>
        <v>0</v>
      </c>
      <c r="S543" s="245">
        <v>0</v>
      </c>
      <c r="T543" s="246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7" t="s">
        <v>230</v>
      </c>
      <c r="AT543" s="247" t="s">
        <v>144</v>
      </c>
      <c r="AU543" s="247" t="s">
        <v>150</v>
      </c>
      <c r="AY543" s="18" t="s">
        <v>142</v>
      </c>
      <c r="BE543" s="248">
        <f>IF(N543="základní",J543,0)</f>
        <v>0</v>
      </c>
      <c r="BF543" s="248">
        <f>IF(N543="snížená",J543,0)</f>
        <v>0</v>
      </c>
      <c r="BG543" s="248">
        <f>IF(N543="zákl. přenesená",J543,0)</f>
        <v>0</v>
      </c>
      <c r="BH543" s="248">
        <f>IF(N543="sníž. přenesená",J543,0)</f>
        <v>0</v>
      </c>
      <c r="BI543" s="248">
        <f>IF(N543="nulová",J543,0)</f>
        <v>0</v>
      </c>
      <c r="BJ543" s="18" t="s">
        <v>150</v>
      </c>
      <c r="BK543" s="248">
        <f>ROUND(I543*H543,2)</f>
        <v>0</v>
      </c>
      <c r="BL543" s="18" t="s">
        <v>230</v>
      </c>
      <c r="BM543" s="247" t="s">
        <v>850</v>
      </c>
    </row>
    <row r="544" s="2" customFormat="1">
      <c r="A544" s="39"/>
      <c r="B544" s="40"/>
      <c r="C544" s="41"/>
      <c r="D544" s="251" t="s">
        <v>212</v>
      </c>
      <c r="E544" s="41"/>
      <c r="F544" s="282" t="s">
        <v>213</v>
      </c>
      <c r="G544" s="41"/>
      <c r="H544" s="41"/>
      <c r="I544" s="145"/>
      <c r="J544" s="41"/>
      <c r="K544" s="41"/>
      <c r="L544" s="45"/>
      <c r="M544" s="283"/>
      <c r="N544" s="284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212</v>
      </c>
      <c r="AU544" s="18" t="s">
        <v>150</v>
      </c>
    </row>
    <row r="545" s="14" customFormat="1">
      <c r="A545" s="14"/>
      <c r="B545" s="260"/>
      <c r="C545" s="261"/>
      <c r="D545" s="251" t="s">
        <v>152</v>
      </c>
      <c r="E545" s="262" t="s">
        <v>1</v>
      </c>
      <c r="F545" s="263" t="s">
        <v>851</v>
      </c>
      <c r="G545" s="261"/>
      <c r="H545" s="264">
        <v>1</v>
      </c>
      <c r="I545" s="265"/>
      <c r="J545" s="261"/>
      <c r="K545" s="261"/>
      <c r="L545" s="266"/>
      <c r="M545" s="267"/>
      <c r="N545" s="268"/>
      <c r="O545" s="268"/>
      <c r="P545" s="268"/>
      <c r="Q545" s="268"/>
      <c r="R545" s="268"/>
      <c r="S545" s="268"/>
      <c r="T545" s="26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70" t="s">
        <v>152</v>
      </c>
      <c r="AU545" s="270" t="s">
        <v>150</v>
      </c>
      <c r="AV545" s="14" t="s">
        <v>150</v>
      </c>
      <c r="AW545" s="14" t="s">
        <v>32</v>
      </c>
      <c r="AX545" s="14" t="s">
        <v>76</v>
      </c>
      <c r="AY545" s="270" t="s">
        <v>142</v>
      </c>
    </row>
    <row r="546" s="15" customFormat="1">
      <c r="A546" s="15"/>
      <c r="B546" s="271"/>
      <c r="C546" s="272"/>
      <c r="D546" s="251" t="s">
        <v>152</v>
      </c>
      <c r="E546" s="273" t="s">
        <v>1</v>
      </c>
      <c r="F546" s="274" t="s">
        <v>155</v>
      </c>
      <c r="G546" s="272"/>
      <c r="H546" s="275">
        <v>1</v>
      </c>
      <c r="I546" s="276"/>
      <c r="J546" s="272"/>
      <c r="K546" s="272"/>
      <c r="L546" s="277"/>
      <c r="M546" s="278"/>
      <c r="N546" s="279"/>
      <c r="O546" s="279"/>
      <c r="P546" s="279"/>
      <c r="Q546" s="279"/>
      <c r="R546" s="279"/>
      <c r="S546" s="279"/>
      <c r="T546" s="280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81" t="s">
        <v>152</v>
      </c>
      <c r="AU546" s="281" t="s">
        <v>150</v>
      </c>
      <c r="AV546" s="15" t="s">
        <v>149</v>
      </c>
      <c r="AW546" s="15" t="s">
        <v>32</v>
      </c>
      <c r="AX546" s="15" t="s">
        <v>84</v>
      </c>
      <c r="AY546" s="281" t="s">
        <v>142</v>
      </c>
    </row>
    <row r="547" s="2" customFormat="1" ht="44.25" customHeight="1">
      <c r="A547" s="39"/>
      <c r="B547" s="40"/>
      <c r="C547" s="236" t="s">
        <v>852</v>
      </c>
      <c r="D547" s="236" t="s">
        <v>144</v>
      </c>
      <c r="E547" s="237" t="s">
        <v>853</v>
      </c>
      <c r="F547" s="238" t="s">
        <v>854</v>
      </c>
      <c r="G547" s="239" t="s">
        <v>272</v>
      </c>
      <c r="H547" s="240">
        <v>1</v>
      </c>
      <c r="I547" s="241"/>
      <c r="J547" s="242">
        <f>ROUND(I547*H547,2)</f>
        <v>0</v>
      </c>
      <c r="K547" s="238" t="s">
        <v>1</v>
      </c>
      <c r="L547" s="45"/>
      <c r="M547" s="243" t="s">
        <v>1</v>
      </c>
      <c r="N547" s="244" t="s">
        <v>42</v>
      </c>
      <c r="O547" s="92"/>
      <c r="P547" s="245">
        <f>O547*H547</f>
        <v>0</v>
      </c>
      <c r="Q547" s="245">
        <v>0</v>
      </c>
      <c r="R547" s="245">
        <f>Q547*H547</f>
        <v>0</v>
      </c>
      <c r="S547" s="245">
        <v>0</v>
      </c>
      <c r="T547" s="246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7" t="s">
        <v>230</v>
      </c>
      <c r="AT547" s="247" t="s">
        <v>144</v>
      </c>
      <c r="AU547" s="247" t="s">
        <v>150</v>
      </c>
      <c r="AY547" s="18" t="s">
        <v>142</v>
      </c>
      <c r="BE547" s="248">
        <f>IF(N547="základní",J547,0)</f>
        <v>0</v>
      </c>
      <c r="BF547" s="248">
        <f>IF(N547="snížená",J547,0)</f>
        <v>0</v>
      </c>
      <c r="BG547" s="248">
        <f>IF(N547="zákl. přenesená",J547,0)</f>
        <v>0</v>
      </c>
      <c r="BH547" s="248">
        <f>IF(N547="sníž. přenesená",J547,0)</f>
        <v>0</v>
      </c>
      <c r="BI547" s="248">
        <f>IF(N547="nulová",J547,0)</f>
        <v>0</v>
      </c>
      <c r="BJ547" s="18" t="s">
        <v>150</v>
      </c>
      <c r="BK547" s="248">
        <f>ROUND(I547*H547,2)</f>
        <v>0</v>
      </c>
      <c r="BL547" s="18" t="s">
        <v>230</v>
      </c>
      <c r="BM547" s="247" t="s">
        <v>855</v>
      </c>
    </row>
    <row r="548" s="2" customFormat="1">
      <c r="A548" s="39"/>
      <c r="B548" s="40"/>
      <c r="C548" s="41"/>
      <c r="D548" s="251" t="s">
        <v>212</v>
      </c>
      <c r="E548" s="41"/>
      <c r="F548" s="282" t="s">
        <v>856</v>
      </c>
      <c r="G548" s="41"/>
      <c r="H548" s="41"/>
      <c r="I548" s="145"/>
      <c r="J548" s="41"/>
      <c r="K548" s="41"/>
      <c r="L548" s="45"/>
      <c r="M548" s="283"/>
      <c r="N548" s="284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212</v>
      </c>
      <c r="AU548" s="18" t="s">
        <v>150</v>
      </c>
    </row>
    <row r="549" s="14" customFormat="1">
      <c r="A549" s="14"/>
      <c r="B549" s="260"/>
      <c r="C549" s="261"/>
      <c r="D549" s="251" t="s">
        <v>152</v>
      </c>
      <c r="E549" s="262" t="s">
        <v>1</v>
      </c>
      <c r="F549" s="263" t="s">
        <v>851</v>
      </c>
      <c r="G549" s="261"/>
      <c r="H549" s="264">
        <v>1</v>
      </c>
      <c r="I549" s="265"/>
      <c r="J549" s="261"/>
      <c r="K549" s="261"/>
      <c r="L549" s="266"/>
      <c r="M549" s="267"/>
      <c r="N549" s="268"/>
      <c r="O549" s="268"/>
      <c r="P549" s="268"/>
      <c r="Q549" s="268"/>
      <c r="R549" s="268"/>
      <c r="S549" s="268"/>
      <c r="T549" s="26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0" t="s">
        <v>152</v>
      </c>
      <c r="AU549" s="270" t="s">
        <v>150</v>
      </c>
      <c r="AV549" s="14" t="s">
        <v>150</v>
      </c>
      <c r="AW549" s="14" t="s">
        <v>32</v>
      </c>
      <c r="AX549" s="14" t="s">
        <v>76</v>
      </c>
      <c r="AY549" s="270" t="s">
        <v>142</v>
      </c>
    </row>
    <row r="550" s="15" customFormat="1">
      <c r="A550" s="15"/>
      <c r="B550" s="271"/>
      <c r="C550" s="272"/>
      <c r="D550" s="251" t="s">
        <v>152</v>
      </c>
      <c r="E550" s="273" t="s">
        <v>1</v>
      </c>
      <c r="F550" s="274" t="s">
        <v>155</v>
      </c>
      <c r="G550" s="272"/>
      <c r="H550" s="275">
        <v>1</v>
      </c>
      <c r="I550" s="276"/>
      <c r="J550" s="272"/>
      <c r="K550" s="272"/>
      <c r="L550" s="277"/>
      <c r="M550" s="278"/>
      <c r="N550" s="279"/>
      <c r="O550" s="279"/>
      <c r="P550" s="279"/>
      <c r="Q550" s="279"/>
      <c r="R550" s="279"/>
      <c r="S550" s="279"/>
      <c r="T550" s="280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81" t="s">
        <v>152</v>
      </c>
      <c r="AU550" s="281" t="s">
        <v>150</v>
      </c>
      <c r="AV550" s="15" t="s">
        <v>149</v>
      </c>
      <c r="AW550" s="15" t="s">
        <v>32</v>
      </c>
      <c r="AX550" s="15" t="s">
        <v>84</v>
      </c>
      <c r="AY550" s="281" t="s">
        <v>142</v>
      </c>
    </row>
    <row r="551" s="2" customFormat="1" ht="21.75" customHeight="1">
      <c r="A551" s="39"/>
      <c r="B551" s="40"/>
      <c r="C551" s="236" t="s">
        <v>857</v>
      </c>
      <c r="D551" s="236" t="s">
        <v>144</v>
      </c>
      <c r="E551" s="237" t="s">
        <v>858</v>
      </c>
      <c r="F551" s="238" t="s">
        <v>859</v>
      </c>
      <c r="G551" s="239" t="s">
        <v>186</v>
      </c>
      <c r="H551" s="240">
        <v>0.32600000000000001</v>
      </c>
      <c r="I551" s="241"/>
      <c r="J551" s="242">
        <f>ROUND(I551*H551,2)</f>
        <v>0</v>
      </c>
      <c r="K551" s="238" t="s">
        <v>148</v>
      </c>
      <c r="L551" s="45"/>
      <c r="M551" s="243" t="s">
        <v>1</v>
      </c>
      <c r="N551" s="244" t="s">
        <v>42</v>
      </c>
      <c r="O551" s="92"/>
      <c r="P551" s="245">
        <f>O551*H551</f>
        <v>0</v>
      </c>
      <c r="Q551" s="245">
        <v>0</v>
      </c>
      <c r="R551" s="245">
        <f>Q551*H551</f>
        <v>0</v>
      </c>
      <c r="S551" s="245">
        <v>0</v>
      </c>
      <c r="T551" s="246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47" t="s">
        <v>230</v>
      </c>
      <c r="AT551" s="247" t="s">
        <v>144</v>
      </c>
      <c r="AU551" s="247" t="s">
        <v>150</v>
      </c>
      <c r="AY551" s="18" t="s">
        <v>142</v>
      </c>
      <c r="BE551" s="248">
        <f>IF(N551="základní",J551,0)</f>
        <v>0</v>
      </c>
      <c r="BF551" s="248">
        <f>IF(N551="snížená",J551,0)</f>
        <v>0</v>
      </c>
      <c r="BG551" s="248">
        <f>IF(N551="zákl. přenesená",J551,0)</f>
        <v>0</v>
      </c>
      <c r="BH551" s="248">
        <f>IF(N551="sníž. přenesená",J551,0)</f>
        <v>0</v>
      </c>
      <c r="BI551" s="248">
        <f>IF(N551="nulová",J551,0)</f>
        <v>0</v>
      </c>
      <c r="BJ551" s="18" t="s">
        <v>150</v>
      </c>
      <c r="BK551" s="248">
        <f>ROUND(I551*H551,2)</f>
        <v>0</v>
      </c>
      <c r="BL551" s="18" t="s">
        <v>230</v>
      </c>
      <c r="BM551" s="247" t="s">
        <v>860</v>
      </c>
    </row>
    <row r="552" s="2" customFormat="1" ht="21.75" customHeight="1">
      <c r="A552" s="39"/>
      <c r="B552" s="40"/>
      <c r="C552" s="236" t="s">
        <v>861</v>
      </c>
      <c r="D552" s="236" t="s">
        <v>144</v>
      </c>
      <c r="E552" s="237" t="s">
        <v>862</v>
      </c>
      <c r="F552" s="238" t="s">
        <v>863</v>
      </c>
      <c r="G552" s="239" t="s">
        <v>186</v>
      </c>
      <c r="H552" s="240">
        <v>0.32600000000000001</v>
      </c>
      <c r="I552" s="241"/>
      <c r="J552" s="242">
        <f>ROUND(I552*H552,2)</f>
        <v>0</v>
      </c>
      <c r="K552" s="238" t="s">
        <v>148</v>
      </c>
      <c r="L552" s="45"/>
      <c r="M552" s="243" t="s">
        <v>1</v>
      </c>
      <c r="N552" s="244" t="s">
        <v>42</v>
      </c>
      <c r="O552" s="92"/>
      <c r="P552" s="245">
        <f>O552*H552</f>
        <v>0</v>
      </c>
      <c r="Q552" s="245">
        <v>0</v>
      </c>
      <c r="R552" s="245">
        <f>Q552*H552</f>
        <v>0</v>
      </c>
      <c r="S552" s="245">
        <v>0</v>
      </c>
      <c r="T552" s="246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7" t="s">
        <v>230</v>
      </c>
      <c r="AT552" s="247" t="s">
        <v>144</v>
      </c>
      <c r="AU552" s="247" t="s">
        <v>150</v>
      </c>
      <c r="AY552" s="18" t="s">
        <v>142</v>
      </c>
      <c r="BE552" s="248">
        <f>IF(N552="základní",J552,0)</f>
        <v>0</v>
      </c>
      <c r="BF552" s="248">
        <f>IF(N552="snížená",J552,0)</f>
        <v>0</v>
      </c>
      <c r="BG552" s="248">
        <f>IF(N552="zákl. přenesená",J552,0)</f>
        <v>0</v>
      </c>
      <c r="BH552" s="248">
        <f>IF(N552="sníž. přenesená",J552,0)</f>
        <v>0</v>
      </c>
      <c r="BI552" s="248">
        <f>IF(N552="nulová",J552,0)</f>
        <v>0</v>
      </c>
      <c r="BJ552" s="18" t="s">
        <v>150</v>
      </c>
      <c r="BK552" s="248">
        <f>ROUND(I552*H552,2)</f>
        <v>0</v>
      </c>
      <c r="BL552" s="18" t="s">
        <v>230</v>
      </c>
      <c r="BM552" s="247" t="s">
        <v>864</v>
      </c>
    </row>
    <row r="553" s="12" customFormat="1" ht="22.8" customHeight="1">
      <c r="A553" s="12"/>
      <c r="B553" s="220"/>
      <c r="C553" s="221"/>
      <c r="D553" s="222" t="s">
        <v>75</v>
      </c>
      <c r="E553" s="234" t="s">
        <v>865</v>
      </c>
      <c r="F553" s="234" t="s">
        <v>866</v>
      </c>
      <c r="G553" s="221"/>
      <c r="H553" s="221"/>
      <c r="I553" s="224"/>
      <c r="J553" s="235">
        <f>BK553</f>
        <v>0</v>
      </c>
      <c r="K553" s="221"/>
      <c r="L553" s="226"/>
      <c r="M553" s="227"/>
      <c r="N553" s="228"/>
      <c r="O553" s="228"/>
      <c r="P553" s="229">
        <f>SUM(P554:P584)</f>
        <v>0</v>
      </c>
      <c r="Q553" s="228"/>
      <c r="R553" s="229">
        <f>SUM(R554:R584)</f>
        <v>2.8233820499999998</v>
      </c>
      <c r="S553" s="228"/>
      <c r="T553" s="230">
        <f>SUM(T554:T584)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31" t="s">
        <v>150</v>
      </c>
      <c r="AT553" s="232" t="s">
        <v>75</v>
      </c>
      <c r="AU553" s="232" t="s">
        <v>84</v>
      </c>
      <c r="AY553" s="231" t="s">
        <v>142</v>
      </c>
      <c r="BK553" s="233">
        <f>SUM(BK554:BK584)</f>
        <v>0</v>
      </c>
    </row>
    <row r="554" s="2" customFormat="1" ht="21.75" customHeight="1">
      <c r="A554" s="39"/>
      <c r="B554" s="40"/>
      <c r="C554" s="236" t="s">
        <v>867</v>
      </c>
      <c r="D554" s="236" t="s">
        <v>144</v>
      </c>
      <c r="E554" s="237" t="s">
        <v>868</v>
      </c>
      <c r="F554" s="238" t="s">
        <v>869</v>
      </c>
      <c r="G554" s="239" t="s">
        <v>172</v>
      </c>
      <c r="H554" s="240">
        <v>30.800000000000001</v>
      </c>
      <c r="I554" s="241"/>
      <c r="J554" s="242">
        <f>ROUND(I554*H554,2)</f>
        <v>0</v>
      </c>
      <c r="K554" s="238" t="s">
        <v>148</v>
      </c>
      <c r="L554" s="45"/>
      <c r="M554" s="243" t="s">
        <v>1</v>
      </c>
      <c r="N554" s="244" t="s">
        <v>42</v>
      </c>
      <c r="O554" s="92"/>
      <c r="P554" s="245">
        <f>O554*H554</f>
        <v>0</v>
      </c>
      <c r="Q554" s="245">
        <v>0.053409999999999999</v>
      </c>
      <c r="R554" s="245">
        <f>Q554*H554</f>
        <v>1.6450279999999999</v>
      </c>
      <c r="S554" s="245">
        <v>0</v>
      </c>
      <c r="T554" s="246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7" t="s">
        <v>230</v>
      </c>
      <c r="AT554" s="247" t="s">
        <v>144</v>
      </c>
      <c r="AU554" s="247" t="s">
        <v>150</v>
      </c>
      <c r="AY554" s="18" t="s">
        <v>142</v>
      </c>
      <c r="BE554" s="248">
        <f>IF(N554="základní",J554,0)</f>
        <v>0</v>
      </c>
      <c r="BF554" s="248">
        <f>IF(N554="snížená",J554,0)</f>
        <v>0</v>
      </c>
      <c r="BG554" s="248">
        <f>IF(N554="zákl. přenesená",J554,0)</f>
        <v>0</v>
      </c>
      <c r="BH554" s="248">
        <f>IF(N554="sníž. přenesená",J554,0)</f>
        <v>0</v>
      </c>
      <c r="BI554" s="248">
        <f>IF(N554="nulová",J554,0)</f>
        <v>0</v>
      </c>
      <c r="BJ554" s="18" t="s">
        <v>150</v>
      </c>
      <c r="BK554" s="248">
        <f>ROUND(I554*H554,2)</f>
        <v>0</v>
      </c>
      <c r="BL554" s="18" t="s">
        <v>230</v>
      </c>
      <c r="BM554" s="247" t="s">
        <v>870</v>
      </c>
    </row>
    <row r="555" s="13" customFormat="1">
      <c r="A555" s="13"/>
      <c r="B555" s="249"/>
      <c r="C555" s="250"/>
      <c r="D555" s="251" t="s">
        <v>152</v>
      </c>
      <c r="E555" s="252" t="s">
        <v>1</v>
      </c>
      <c r="F555" s="253" t="s">
        <v>871</v>
      </c>
      <c r="G555" s="250"/>
      <c r="H555" s="252" t="s">
        <v>1</v>
      </c>
      <c r="I555" s="254"/>
      <c r="J555" s="250"/>
      <c r="K555" s="250"/>
      <c r="L555" s="255"/>
      <c r="M555" s="256"/>
      <c r="N555" s="257"/>
      <c r="O555" s="257"/>
      <c r="P555" s="257"/>
      <c r="Q555" s="257"/>
      <c r="R555" s="257"/>
      <c r="S555" s="257"/>
      <c r="T555" s="25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9" t="s">
        <v>152</v>
      </c>
      <c r="AU555" s="259" t="s">
        <v>150</v>
      </c>
      <c r="AV555" s="13" t="s">
        <v>84</v>
      </c>
      <c r="AW555" s="13" t="s">
        <v>32</v>
      </c>
      <c r="AX555" s="13" t="s">
        <v>76</v>
      </c>
      <c r="AY555" s="259" t="s">
        <v>142</v>
      </c>
    </row>
    <row r="556" s="14" customFormat="1">
      <c r="A556" s="14"/>
      <c r="B556" s="260"/>
      <c r="C556" s="261"/>
      <c r="D556" s="251" t="s">
        <v>152</v>
      </c>
      <c r="E556" s="262" t="s">
        <v>1</v>
      </c>
      <c r="F556" s="263" t="s">
        <v>872</v>
      </c>
      <c r="G556" s="261"/>
      <c r="H556" s="264">
        <v>19.32</v>
      </c>
      <c r="I556" s="265"/>
      <c r="J556" s="261"/>
      <c r="K556" s="261"/>
      <c r="L556" s="266"/>
      <c r="M556" s="267"/>
      <c r="N556" s="268"/>
      <c r="O556" s="268"/>
      <c r="P556" s="268"/>
      <c r="Q556" s="268"/>
      <c r="R556" s="268"/>
      <c r="S556" s="268"/>
      <c r="T556" s="26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70" t="s">
        <v>152</v>
      </c>
      <c r="AU556" s="270" t="s">
        <v>150</v>
      </c>
      <c r="AV556" s="14" t="s">
        <v>150</v>
      </c>
      <c r="AW556" s="14" t="s">
        <v>32</v>
      </c>
      <c r="AX556" s="14" t="s">
        <v>76</v>
      </c>
      <c r="AY556" s="270" t="s">
        <v>142</v>
      </c>
    </row>
    <row r="557" s="14" customFormat="1">
      <c r="A557" s="14"/>
      <c r="B557" s="260"/>
      <c r="C557" s="261"/>
      <c r="D557" s="251" t="s">
        <v>152</v>
      </c>
      <c r="E557" s="262" t="s">
        <v>1</v>
      </c>
      <c r="F557" s="263" t="s">
        <v>873</v>
      </c>
      <c r="G557" s="261"/>
      <c r="H557" s="264">
        <v>-5.4000000000000004</v>
      </c>
      <c r="I557" s="265"/>
      <c r="J557" s="261"/>
      <c r="K557" s="261"/>
      <c r="L557" s="266"/>
      <c r="M557" s="267"/>
      <c r="N557" s="268"/>
      <c r="O557" s="268"/>
      <c r="P557" s="268"/>
      <c r="Q557" s="268"/>
      <c r="R557" s="268"/>
      <c r="S557" s="268"/>
      <c r="T557" s="26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70" t="s">
        <v>152</v>
      </c>
      <c r="AU557" s="270" t="s">
        <v>150</v>
      </c>
      <c r="AV557" s="14" t="s">
        <v>150</v>
      </c>
      <c r="AW557" s="14" t="s">
        <v>32</v>
      </c>
      <c r="AX557" s="14" t="s">
        <v>76</v>
      </c>
      <c r="AY557" s="270" t="s">
        <v>142</v>
      </c>
    </row>
    <row r="558" s="13" customFormat="1">
      <c r="A558" s="13"/>
      <c r="B558" s="249"/>
      <c r="C558" s="250"/>
      <c r="D558" s="251" t="s">
        <v>152</v>
      </c>
      <c r="E558" s="252" t="s">
        <v>1</v>
      </c>
      <c r="F558" s="253" t="s">
        <v>874</v>
      </c>
      <c r="G558" s="250"/>
      <c r="H558" s="252" t="s">
        <v>1</v>
      </c>
      <c r="I558" s="254"/>
      <c r="J558" s="250"/>
      <c r="K558" s="250"/>
      <c r="L558" s="255"/>
      <c r="M558" s="256"/>
      <c r="N558" s="257"/>
      <c r="O558" s="257"/>
      <c r="P558" s="257"/>
      <c r="Q558" s="257"/>
      <c r="R558" s="257"/>
      <c r="S558" s="257"/>
      <c r="T558" s="25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9" t="s">
        <v>152</v>
      </c>
      <c r="AU558" s="259" t="s">
        <v>150</v>
      </c>
      <c r="AV558" s="13" t="s">
        <v>84</v>
      </c>
      <c r="AW558" s="13" t="s">
        <v>32</v>
      </c>
      <c r="AX558" s="13" t="s">
        <v>76</v>
      </c>
      <c r="AY558" s="259" t="s">
        <v>142</v>
      </c>
    </row>
    <row r="559" s="14" customFormat="1">
      <c r="A559" s="14"/>
      <c r="B559" s="260"/>
      <c r="C559" s="261"/>
      <c r="D559" s="251" t="s">
        <v>152</v>
      </c>
      <c r="E559" s="262" t="s">
        <v>1</v>
      </c>
      <c r="F559" s="263" t="s">
        <v>875</v>
      </c>
      <c r="G559" s="261"/>
      <c r="H559" s="264">
        <v>18.48</v>
      </c>
      <c r="I559" s="265"/>
      <c r="J559" s="261"/>
      <c r="K559" s="261"/>
      <c r="L559" s="266"/>
      <c r="M559" s="267"/>
      <c r="N559" s="268"/>
      <c r="O559" s="268"/>
      <c r="P559" s="268"/>
      <c r="Q559" s="268"/>
      <c r="R559" s="268"/>
      <c r="S559" s="268"/>
      <c r="T559" s="26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0" t="s">
        <v>152</v>
      </c>
      <c r="AU559" s="270" t="s">
        <v>150</v>
      </c>
      <c r="AV559" s="14" t="s">
        <v>150</v>
      </c>
      <c r="AW559" s="14" t="s">
        <v>32</v>
      </c>
      <c r="AX559" s="14" t="s">
        <v>76</v>
      </c>
      <c r="AY559" s="270" t="s">
        <v>142</v>
      </c>
    </row>
    <row r="560" s="14" customFormat="1">
      <c r="A560" s="14"/>
      <c r="B560" s="260"/>
      <c r="C560" s="261"/>
      <c r="D560" s="251" t="s">
        <v>152</v>
      </c>
      <c r="E560" s="262" t="s">
        <v>1</v>
      </c>
      <c r="F560" s="263" t="s">
        <v>462</v>
      </c>
      <c r="G560" s="261"/>
      <c r="H560" s="264">
        <v>-1.6000000000000001</v>
      </c>
      <c r="I560" s="265"/>
      <c r="J560" s="261"/>
      <c r="K560" s="261"/>
      <c r="L560" s="266"/>
      <c r="M560" s="267"/>
      <c r="N560" s="268"/>
      <c r="O560" s="268"/>
      <c r="P560" s="268"/>
      <c r="Q560" s="268"/>
      <c r="R560" s="268"/>
      <c r="S560" s="268"/>
      <c r="T560" s="26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70" t="s">
        <v>152</v>
      </c>
      <c r="AU560" s="270" t="s">
        <v>150</v>
      </c>
      <c r="AV560" s="14" t="s">
        <v>150</v>
      </c>
      <c r="AW560" s="14" t="s">
        <v>32</v>
      </c>
      <c r="AX560" s="14" t="s">
        <v>76</v>
      </c>
      <c r="AY560" s="270" t="s">
        <v>142</v>
      </c>
    </row>
    <row r="561" s="15" customFormat="1">
      <c r="A561" s="15"/>
      <c r="B561" s="271"/>
      <c r="C561" s="272"/>
      <c r="D561" s="251" t="s">
        <v>152</v>
      </c>
      <c r="E561" s="273" t="s">
        <v>1</v>
      </c>
      <c r="F561" s="274" t="s">
        <v>155</v>
      </c>
      <c r="G561" s="272"/>
      <c r="H561" s="275">
        <v>30.800000000000001</v>
      </c>
      <c r="I561" s="276"/>
      <c r="J561" s="272"/>
      <c r="K561" s="272"/>
      <c r="L561" s="277"/>
      <c r="M561" s="278"/>
      <c r="N561" s="279"/>
      <c r="O561" s="279"/>
      <c r="P561" s="279"/>
      <c r="Q561" s="279"/>
      <c r="R561" s="279"/>
      <c r="S561" s="279"/>
      <c r="T561" s="280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81" t="s">
        <v>152</v>
      </c>
      <c r="AU561" s="281" t="s">
        <v>150</v>
      </c>
      <c r="AV561" s="15" t="s">
        <v>149</v>
      </c>
      <c r="AW561" s="15" t="s">
        <v>32</v>
      </c>
      <c r="AX561" s="15" t="s">
        <v>84</v>
      </c>
      <c r="AY561" s="281" t="s">
        <v>142</v>
      </c>
    </row>
    <row r="562" s="2" customFormat="1" ht="21.75" customHeight="1">
      <c r="A562" s="39"/>
      <c r="B562" s="40"/>
      <c r="C562" s="236" t="s">
        <v>876</v>
      </c>
      <c r="D562" s="236" t="s">
        <v>144</v>
      </c>
      <c r="E562" s="237" t="s">
        <v>877</v>
      </c>
      <c r="F562" s="238" t="s">
        <v>878</v>
      </c>
      <c r="G562" s="239" t="s">
        <v>172</v>
      </c>
      <c r="H562" s="240">
        <v>10.779999999999999</v>
      </c>
      <c r="I562" s="241"/>
      <c r="J562" s="242">
        <f>ROUND(I562*H562,2)</f>
        <v>0</v>
      </c>
      <c r="K562" s="238" t="s">
        <v>148</v>
      </c>
      <c r="L562" s="45"/>
      <c r="M562" s="243" t="s">
        <v>1</v>
      </c>
      <c r="N562" s="244" t="s">
        <v>42</v>
      </c>
      <c r="O562" s="92"/>
      <c r="P562" s="245">
        <f>O562*H562</f>
        <v>0</v>
      </c>
      <c r="Q562" s="245">
        <v>0.028549999999999999</v>
      </c>
      <c r="R562" s="245">
        <f>Q562*H562</f>
        <v>0.30776899999999996</v>
      </c>
      <c r="S562" s="245">
        <v>0</v>
      </c>
      <c r="T562" s="246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7" t="s">
        <v>230</v>
      </c>
      <c r="AT562" s="247" t="s">
        <v>144</v>
      </c>
      <c r="AU562" s="247" t="s">
        <v>150</v>
      </c>
      <c r="AY562" s="18" t="s">
        <v>142</v>
      </c>
      <c r="BE562" s="248">
        <f>IF(N562="základní",J562,0)</f>
        <v>0</v>
      </c>
      <c r="BF562" s="248">
        <f>IF(N562="snížená",J562,0)</f>
        <v>0</v>
      </c>
      <c r="BG562" s="248">
        <f>IF(N562="zákl. přenesená",J562,0)</f>
        <v>0</v>
      </c>
      <c r="BH562" s="248">
        <f>IF(N562="sníž. přenesená",J562,0)</f>
        <v>0</v>
      </c>
      <c r="BI562" s="248">
        <f>IF(N562="nulová",J562,0)</f>
        <v>0</v>
      </c>
      <c r="BJ562" s="18" t="s">
        <v>150</v>
      </c>
      <c r="BK562" s="248">
        <f>ROUND(I562*H562,2)</f>
        <v>0</v>
      </c>
      <c r="BL562" s="18" t="s">
        <v>230</v>
      </c>
      <c r="BM562" s="247" t="s">
        <v>879</v>
      </c>
    </row>
    <row r="563" s="13" customFormat="1">
      <c r="A563" s="13"/>
      <c r="B563" s="249"/>
      <c r="C563" s="250"/>
      <c r="D563" s="251" t="s">
        <v>152</v>
      </c>
      <c r="E563" s="252" t="s">
        <v>1</v>
      </c>
      <c r="F563" s="253" t="s">
        <v>880</v>
      </c>
      <c r="G563" s="250"/>
      <c r="H563" s="252" t="s">
        <v>1</v>
      </c>
      <c r="I563" s="254"/>
      <c r="J563" s="250"/>
      <c r="K563" s="250"/>
      <c r="L563" s="255"/>
      <c r="M563" s="256"/>
      <c r="N563" s="257"/>
      <c r="O563" s="257"/>
      <c r="P563" s="257"/>
      <c r="Q563" s="257"/>
      <c r="R563" s="257"/>
      <c r="S563" s="257"/>
      <c r="T563" s="25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9" t="s">
        <v>152</v>
      </c>
      <c r="AU563" s="259" t="s">
        <v>150</v>
      </c>
      <c r="AV563" s="13" t="s">
        <v>84</v>
      </c>
      <c r="AW563" s="13" t="s">
        <v>32</v>
      </c>
      <c r="AX563" s="13" t="s">
        <v>76</v>
      </c>
      <c r="AY563" s="259" t="s">
        <v>142</v>
      </c>
    </row>
    <row r="564" s="14" customFormat="1">
      <c r="A564" s="14"/>
      <c r="B564" s="260"/>
      <c r="C564" s="261"/>
      <c r="D564" s="251" t="s">
        <v>152</v>
      </c>
      <c r="E564" s="262" t="s">
        <v>1</v>
      </c>
      <c r="F564" s="263" t="s">
        <v>881</v>
      </c>
      <c r="G564" s="261"/>
      <c r="H564" s="264">
        <v>10.779999999999999</v>
      </c>
      <c r="I564" s="265"/>
      <c r="J564" s="261"/>
      <c r="K564" s="261"/>
      <c r="L564" s="266"/>
      <c r="M564" s="267"/>
      <c r="N564" s="268"/>
      <c r="O564" s="268"/>
      <c r="P564" s="268"/>
      <c r="Q564" s="268"/>
      <c r="R564" s="268"/>
      <c r="S564" s="268"/>
      <c r="T564" s="26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0" t="s">
        <v>152</v>
      </c>
      <c r="AU564" s="270" t="s">
        <v>150</v>
      </c>
      <c r="AV564" s="14" t="s">
        <v>150</v>
      </c>
      <c r="AW564" s="14" t="s">
        <v>32</v>
      </c>
      <c r="AX564" s="14" t="s">
        <v>76</v>
      </c>
      <c r="AY564" s="270" t="s">
        <v>142</v>
      </c>
    </row>
    <row r="565" s="15" customFormat="1">
      <c r="A565" s="15"/>
      <c r="B565" s="271"/>
      <c r="C565" s="272"/>
      <c r="D565" s="251" t="s">
        <v>152</v>
      </c>
      <c r="E565" s="273" t="s">
        <v>1</v>
      </c>
      <c r="F565" s="274" t="s">
        <v>155</v>
      </c>
      <c r="G565" s="272"/>
      <c r="H565" s="275">
        <v>10.779999999999999</v>
      </c>
      <c r="I565" s="276"/>
      <c r="J565" s="272"/>
      <c r="K565" s="272"/>
      <c r="L565" s="277"/>
      <c r="M565" s="278"/>
      <c r="N565" s="279"/>
      <c r="O565" s="279"/>
      <c r="P565" s="279"/>
      <c r="Q565" s="279"/>
      <c r="R565" s="279"/>
      <c r="S565" s="279"/>
      <c r="T565" s="280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81" t="s">
        <v>152</v>
      </c>
      <c r="AU565" s="281" t="s">
        <v>150</v>
      </c>
      <c r="AV565" s="15" t="s">
        <v>149</v>
      </c>
      <c r="AW565" s="15" t="s">
        <v>32</v>
      </c>
      <c r="AX565" s="15" t="s">
        <v>84</v>
      </c>
      <c r="AY565" s="281" t="s">
        <v>142</v>
      </c>
    </row>
    <row r="566" s="2" customFormat="1" ht="16.5" customHeight="1">
      <c r="A566" s="39"/>
      <c r="B566" s="40"/>
      <c r="C566" s="236" t="s">
        <v>882</v>
      </c>
      <c r="D566" s="236" t="s">
        <v>144</v>
      </c>
      <c r="E566" s="237" t="s">
        <v>883</v>
      </c>
      <c r="F566" s="238" t="s">
        <v>884</v>
      </c>
      <c r="G566" s="239" t="s">
        <v>247</v>
      </c>
      <c r="H566" s="240">
        <v>7.7000000000000002</v>
      </c>
      <c r="I566" s="241"/>
      <c r="J566" s="242">
        <f>ROUND(I566*H566,2)</f>
        <v>0</v>
      </c>
      <c r="K566" s="238" t="s">
        <v>148</v>
      </c>
      <c r="L566" s="45"/>
      <c r="M566" s="243" t="s">
        <v>1</v>
      </c>
      <c r="N566" s="244" t="s">
        <v>42</v>
      </c>
      <c r="O566" s="92"/>
      <c r="P566" s="245">
        <f>O566*H566</f>
        <v>0</v>
      </c>
      <c r="Q566" s="245">
        <v>0.0010300000000000001</v>
      </c>
      <c r="R566" s="245">
        <f>Q566*H566</f>
        <v>0.0079310000000000005</v>
      </c>
      <c r="S566" s="245">
        <v>0</v>
      </c>
      <c r="T566" s="246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7" t="s">
        <v>230</v>
      </c>
      <c r="AT566" s="247" t="s">
        <v>144</v>
      </c>
      <c r="AU566" s="247" t="s">
        <v>150</v>
      </c>
      <c r="AY566" s="18" t="s">
        <v>142</v>
      </c>
      <c r="BE566" s="248">
        <f>IF(N566="základní",J566,0)</f>
        <v>0</v>
      </c>
      <c r="BF566" s="248">
        <f>IF(N566="snížená",J566,0)</f>
        <v>0</v>
      </c>
      <c r="BG566" s="248">
        <f>IF(N566="zákl. přenesená",J566,0)</f>
        <v>0</v>
      </c>
      <c r="BH566" s="248">
        <f>IF(N566="sníž. přenesená",J566,0)</f>
        <v>0</v>
      </c>
      <c r="BI566" s="248">
        <f>IF(N566="nulová",J566,0)</f>
        <v>0</v>
      </c>
      <c r="BJ566" s="18" t="s">
        <v>150</v>
      </c>
      <c r="BK566" s="248">
        <f>ROUND(I566*H566,2)</f>
        <v>0</v>
      </c>
      <c r="BL566" s="18" t="s">
        <v>230</v>
      </c>
      <c r="BM566" s="247" t="s">
        <v>885</v>
      </c>
    </row>
    <row r="567" s="14" customFormat="1">
      <c r="A567" s="14"/>
      <c r="B567" s="260"/>
      <c r="C567" s="261"/>
      <c r="D567" s="251" t="s">
        <v>152</v>
      </c>
      <c r="E567" s="262" t="s">
        <v>1</v>
      </c>
      <c r="F567" s="263" t="s">
        <v>886</v>
      </c>
      <c r="G567" s="261"/>
      <c r="H567" s="264">
        <v>7.7000000000000002</v>
      </c>
      <c r="I567" s="265"/>
      <c r="J567" s="261"/>
      <c r="K567" s="261"/>
      <c r="L567" s="266"/>
      <c r="M567" s="267"/>
      <c r="N567" s="268"/>
      <c r="O567" s="268"/>
      <c r="P567" s="268"/>
      <c r="Q567" s="268"/>
      <c r="R567" s="268"/>
      <c r="S567" s="268"/>
      <c r="T567" s="26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70" t="s">
        <v>152</v>
      </c>
      <c r="AU567" s="270" t="s">
        <v>150</v>
      </c>
      <c r="AV567" s="14" t="s">
        <v>150</v>
      </c>
      <c r="AW567" s="14" t="s">
        <v>32</v>
      </c>
      <c r="AX567" s="14" t="s">
        <v>84</v>
      </c>
      <c r="AY567" s="270" t="s">
        <v>142</v>
      </c>
    </row>
    <row r="568" s="2" customFormat="1" ht="16.5" customHeight="1">
      <c r="A568" s="39"/>
      <c r="B568" s="40"/>
      <c r="C568" s="236" t="s">
        <v>887</v>
      </c>
      <c r="D568" s="236" t="s">
        <v>144</v>
      </c>
      <c r="E568" s="237" t="s">
        <v>888</v>
      </c>
      <c r="F568" s="238" t="s">
        <v>889</v>
      </c>
      <c r="G568" s="239" t="s">
        <v>172</v>
      </c>
      <c r="H568" s="240">
        <v>41.579999999999998</v>
      </c>
      <c r="I568" s="241"/>
      <c r="J568" s="242">
        <f>ROUND(I568*H568,2)</f>
        <v>0</v>
      </c>
      <c r="K568" s="238" t="s">
        <v>148</v>
      </c>
      <c r="L568" s="45"/>
      <c r="M568" s="243" t="s">
        <v>1</v>
      </c>
      <c r="N568" s="244" t="s">
        <v>42</v>
      </c>
      <c r="O568" s="92"/>
      <c r="P568" s="245">
        <f>O568*H568</f>
        <v>0</v>
      </c>
      <c r="Q568" s="245">
        <v>0.00020000000000000001</v>
      </c>
      <c r="R568" s="245">
        <f>Q568*H568</f>
        <v>0.0083160000000000005</v>
      </c>
      <c r="S568" s="245">
        <v>0</v>
      </c>
      <c r="T568" s="246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7" t="s">
        <v>230</v>
      </c>
      <c r="AT568" s="247" t="s">
        <v>144</v>
      </c>
      <c r="AU568" s="247" t="s">
        <v>150</v>
      </c>
      <c r="AY568" s="18" t="s">
        <v>142</v>
      </c>
      <c r="BE568" s="248">
        <f>IF(N568="základní",J568,0)</f>
        <v>0</v>
      </c>
      <c r="BF568" s="248">
        <f>IF(N568="snížená",J568,0)</f>
        <v>0</v>
      </c>
      <c r="BG568" s="248">
        <f>IF(N568="zákl. přenesená",J568,0)</f>
        <v>0</v>
      </c>
      <c r="BH568" s="248">
        <f>IF(N568="sníž. přenesená",J568,0)</f>
        <v>0</v>
      </c>
      <c r="BI568" s="248">
        <f>IF(N568="nulová",J568,0)</f>
        <v>0</v>
      </c>
      <c r="BJ568" s="18" t="s">
        <v>150</v>
      </c>
      <c r="BK568" s="248">
        <f>ROUND(I568*H568,2)</f>
        <v>0</v>
      </c>
      <c r="BL568" s="18" t="s">
        <v>230</v>
      </c>
      <c r="BM568" s="247" t="s">
        <v>890</v>
      </c>
    </row>
    <row r="569" s="14" customFormat="1">
      <c r="A569" s="14"/>
      <c r="B569" s="260"/>
      <c r="C569" s="261"/>
      <c r="D569" s="251" t="s">
        <v>152</v>
      </c>
      <c r="E569" s="262" t="s">
        <v>1</v>
      </c>
      <c r="F569" s="263" t="s">
        <v>891</v>
      </c>
      <c r="G569" s="261"/>
      <c r="H569" s="264">
        <v>41.579999999999998</v>
      </c>
      <c r="I569" s="265"/>
      <c r="J569" s="261"/>
      <c r="K569" s="261"/>
      <c r="L569" s="266"/>
      <c r="M569" s="267"/>
      <c r="N569" s="268"/>
      <c r="O569" s="268"/>
      <c r="P569" s="268"/>
      <c r="Q569" s="268"/>
      <c r="R569" s="268"/>
      <c r="S569" s="268"/>
      <c r="T569" s="26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0" t="s">
        <v>152</v>
      </c>
      <c r="AU569" s="270" t="s">
        <v>150</v>
      </c>
      <c r="AV569" s="14" t="s">
        <v>150</v>
      </c>
      <c r="AW569" s="14" t="s">
        <v>32</v>
      </c>
      <c r="AX569" s="14" t="s">
        <v>84</v>
      </c>
      <c r="AY569" s="270" t="s">
        <v>142</v>
      </c>
    </row>
    <row r="570" s="2" customFormat="1" ht="16.5" customHeight="1">
      <c r="A570" s="39"/>
      <c r="B570" s="40"/>
      <c r="C570" s="236" t="s">
        <v>892</v>
      </c>
      <c r="D570" s="236" t="s">
        <v>144</v>
      </c>
      <c r="E570" s="237" t="s">
        <v>893</v>
      </c>
      <c r="F570" s="238" t="s">
        <v>894</v>
      </c>
      <c r="G570" s="239" t="s">
        <v>172</v>
      </c>
      <c r="H570" s="240">
        <v>41.579999999999998</v>
      </c>
      <c r="I570" s="241"/>
      <c r="J570" s="242">
        <f>ROUND(I570*H570,2)</f>
        <v>0</v>
      </c>
      <c r="K570" s="238" t="s">
        <v>148</v>
      </c>
      <c r="L570" s="45"/>
      <c r="M570" s="243" t="s">
        <v>1</v>
      </c>
      <c r="N570" s="244" t="s">
        <v>42</v>
      </c>
      <c r="O570" s="92"/>
      <c r="P570" s="245">
        <f>O570*H570</f>
        <v>0</v>
      </c>
      <c r="Q570" s="245">
        <v>0</v>
      </c>
      <c r="R570" s="245">
        <f>Q570*H570</f>
        <v>0</v>
      </c>
      <c r="S570" s="245">
        <v>0</v>
      </c>
      <c r="T570" s="246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7" t="s">
        <v>230</v>
      </c>
      <c r="AT570" s="247" t="s">
        <v>144</v>
      </c>
      <c r="AU570" s="247" t="s">
        <v>150</v>
      </c>
      <c r="AY570" s="18" t="s">
        <v>142</v>
      </c>
      <c r="BE570" s="248">
        <f>IF(N570="základní",J570,0)</f>
        <v>0</v>
      </c>
      <c r="BF570" s="248">
        <f>IF(N570="snížená",J570,0)</f>
        <v>0</v>
      </c>
      <c r="BG570" s="248">
        <f>IF(N570="zákl. přenesená",J570,0)</f>
        <v>0</v>
      </c>
      <c r="BH570" s="248">
        <f>IF(N570="sníž. přenesená",J570,0)</f>
        <v>0</v>
      </c>
      <c r="BI570" s="248">
        <f>IF(N570="nulová",J570,0)</f>
        <v>0</v>
      </c>
      <c r="BJ570" s="18" t="s">
        <v>150</v>
      </c>
      <c r="BK570" s="248">
        <f>ROUND(I570*H570,2)</f>
        <v>0</v>
      </c>
      <c r="BL570" s="18" t="s">
        <v>230</v>
      </c>
      <c r="BM570" s="247" t="s">
        <v>895</v>
      </c>
    </row>
    <row r="571" s="14" customFormat="1">
      <c r="A571" s="14"/>
      <c r="B571" s="260"/>
      <c r="C571" s="261"/>
      <c r="D571" s="251" t="s">
        <v>152</v>
      </c>
      <c r="E571" s="262" t="s">
        <v>1</v>
      </c>
      <c r="F571" s="263" t="s">
        <v>891</v>
      </c>
      <c r="G571" s="261"/>
      <c r="H571" s="264">
        <v>41.579999999999998</v>
      </c>
      <c r="I571" s="265"/>
      <c r="J571" s="261"/>
      <c r="K571" s="261"/>
      <c r="L571" s="266"/>
      <c r="M571" s="267"/>
      <c r="N571" s="268"/>
      <c r="O571" s="268"/>
      <c r="P571" s="268"/>
      <c r="Q571" s="268"/>
      <c r="R571" s="268"/>
      <c r="S571" s="268"/>
      <c r="T571" s="26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70" t="s">
        <v>152</v>
      </c>
      <c r="AU571" s="270" t="s">
        <v>150</v>
      </c>
      <c r="AV571" s="14" t="s">
        <v>150</v>
      </c>
      <c r="AW571" s="14" t="s">
        <v>32</v>
      </c>
      <c r="AX571" s="14" t="s">
        <v>84</v>
      </c>
      <c r="AY571" s="270" t="s">
        <v>142</v>
      </c>
    </row>
    <row r="572" s="2" customFormat="1" ht="21.75" customHeight="1">
      <c r="A572" s="39"/>
      <c r="B572" s="40"/>
      <c r="C572" s="296" t="s">
        <v>896</v>
      </c>
      <c r="D572" s="296" t="s">
        <v>321</v>
      </c>
      <c r="E572" s="297" t="s">
        <v>897</v>
      </c>
      <c r="F572" s="298" t="s">
        <v>898</v>
      </c>
      <c r="G572" s="299" t="s">
        <v>172</v>
      </c>
      <c r="H572" s="300">
        <v>47.817</v>
      </c>
      <c r="I572" s="301"/>
      <c r="J572" s="302">
        <f>ROUND(I572*H572,2)</f>
        <v>0</v>
      </c>
      <c r="K572" s="298" t="s">
        <v>148</v>
      </c>
      <c r="L572" s="303"/>
      <c r="M572" s="304" t="s">
        <v>1</v>
      </c>
      <c r="N572" s="305" t="s">
        <v>42</v>
      </c>
      <c r="O572" s="92"/>
      <c r="P572" s="245">
        <f>O572*H572</f>
        <v>0</v>
      </c>
      <c r="Q572" s="245">
        <v>0.00011</v>
      </c>
      <c r="R572" s="245">
        <f>Q572*H572</f>
        <v>0.0052598699999999998</v>
      </c>
      <c r="S572" s="245">
        <v>0</v>
      </c>
      <c r="T572" s="246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7" t="s">
        <v>328</v>
      </c>
      <c r="AT572" s="247" t="s">
        <v>321</v>
      </c>
      <c r="AU572" s="247" t="s">
        <v>150</v>
      </c>
      <c r="AY572" s="18" t="s">
        <v>142</v>
      </c>
      <c r="BE572" s="248">
        <f>IF(N572="základní",J572,0)</f>
        <v>0</v>
      </c>
      <c r="BF572" s="248">
        <f>IF(N572="snížená",J572,0)</f>
        <v>0</v>
      </c>
      <c r="BG572" s="248">
        <f>IF(N572="zákl. přenesená",J572,0)</f>
        <v>0</v>
      </c>
      <c r="BH572" s="248">
        <f>IF(N572="sníž. přenesená",J572,0)</f>
        <v>0</v>
      </c>
      <c r="BI572" s="248">
        <f>IF(N572="nulová",J572,0)</f>
        <v>0</v>
      </c>
      <c r="BJ572" s="18" t="s">
        <v>150</v>
      </c>
      <c r="BK572" s="248">
        <f>ROUND(I572*H572,2)</f>
        <v>0</v>
      </c>
      <c r="BL572" s="18" t="s">
        <v>230</v>
      </c>
      <c r="BM572" s="247" t="s">
        <v>899</v>
      </c>
    </row>
    <row r="573" s="14" customFormat="1">
      <c r="A573" s="14"/>
      <c r="B573" s="260"/>
      <c r="C573" s="261"/>
      <c r="D573" s="251" t="s">
        <v>152</v>
      </c>
      <c r="E573" s="262" t="s">
        <v>1</v>
      </c>
      <c r="F573" s="263" t="s">
        <v>900</v>
      </c>
      <c r="G573" s="261"/>
      <c r="H573" s="264">
        <v>47.817</v>
      </c>
      <c r="I573" s="265"/>
      <c r="J573" s="261"/>
      <c r="K573" s="261"/>
      <c r="L573" s="266"/>
      <c r="M573" s="267"/>
      <c r="N573" s="268"/>
      <c r="O573" s="268"/>
      <c r="P573" s="268"/>
      <c r="Q573" s="268"/>
      <c r="R573" s="268"/>
      <c r="S573" s="268"/>
      <c r="T573" s="26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70" t="s">
        <v>152</v>
      </c>
      <c r="AU573" s="270" t="s">
        <v>150</v>
      </c>
      <c r="AV573" s="14" t="s">
        <v>150</v>
      </c>
      <c r="AW573" s="14" t="s">
        <v>32</v>
      </c>
      <c r="AX573" s="14" t="s">
        <v>84</v>
      </c>
      <c r="AY573" s="270" t="s">
        <v>142</v>
      </c>
    </row>
    <row r="574" s="2" customFormat="1" ht="16.5" customHeight="1">
      <c r="A574" s="39"/>
      <c r="B574" s="40"/>
      <c r="C574" s="236" t="s">
        <v>901</v>
      </c>
      <c r="D574" s="236" t="s">
        <v>144</v>
      </c>
      <c r="E574" s="237" t="s">
        <v>902</v>
      </c>
      <c r="F574" s="238" t="s">
        <v>903</v>
      </c>
      <c r="G574" s="239" t="s">
        <v>172</v>
      </c>
      <c r="H574" s="240">
        <v>41.579999999999998</v>
      </c>
      <c r="I574" s="241"/>
      <c r="J574" s="242">
        <f>ROUND(I574*H574,2)</f>
        <v>0</v>
      </c>
      <c r="K574" s="238" t="s">
        <v>148</v>
      </c>
      <c r="L574" s="45"/>
      <c r="M574" s="243" t="s">
        <v>1</v>
      </c>
      <c r="N574" s="244" t="s">
        <v>42</v>
      </c>
      <c r="O574" s="92"/>
      <c r="P574" s="245">
        <f>O574*H574</f>
        <v>0</v>
      </c>
      <c r="Q574" s="245">
        <v>0.0014</v>
      </c>
      <c r="R574" s="245">
        <f>Q574*H574</f>
        <v>0.058212</v>
      </c>
      <c r="S574" s="245">
        <v>0</v>
      </c>
      <c r="T574" s="246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7" t="s">
        <v>230</v>
      </c>
      <c r="AT574" s="247" t="s">
        <v>144</v>
      </c>
      <c r="AU574" s="247" t="s">
        <v>150</v>
      </c>
      <c r="AY574" s="18" t="s">
        <v>142</v>
      </c>
      <c r="BE574" s="248">
        <f>IF(N574="základní",J574,0)</f>
        <v>0</v>
      </c>
      <c r="BF574" s="248">
        <f>IF(N574="snížená",J574,0)</f>
        <v>0</v>
      </c>
      <c r="BG574" s="248">
        <f>IF(N574="zákl. přenesená",J574,0)</f>
        <v>0</v>
      </c>
      <c r="BH574" s="248">
        <f>IF(N574="sníž. přenesená",J574,0)</f>
        <v>0</v>
      </c>
      <c r="BI574" s="248">
        <f>IF(N574="nulová",J574,0)</f>
        <v>0</v>
      </c>
      <c r="BJ574" s="18" t="s">
        <v>150</v>
      </c>
      <c r="BK574" s="248">
        <f>ROUND(I574*H574,2)</f>
        <v>0</v>
      </c>
      <c r="BL574" s="18" t="s">
        <v>230</v>
      </c>
      <c r="BM574" s="247" t="s">
        <v>904</v>
      </c>
    </row>
    <row r="575" s="2" customFormat="1" ht="33" customHeight="1">
      <c r="A575" s="39"/>
      <c r="B575" s="40"/>
      <c r="C575" s="236" t="s">
        <v>905</v>
      </c>
      <c r="D575" s="236" t="s">
        <v>144</v>
      </c>
      <c r="E575" s="237" t="s">
        <v>906</v>
      </c>
      <c r="F575" s="238" t="s">
        <v>907</v>
      </c>
      <c r="G575" s="239" t="s">
        <v>172</v>
      </c>
      <c r="H575" s="240">
        <v>44.18</v>
      </c>
      <c r="I575" s="241"/>
      <c r="J575" s="242">
        <f>ROUND(I575*H575,2)</f>
        <v>0</v>
      </c>
      <c r="K575" s="238" t="s">
        <v>148</v>
      </c>
      <c r="L575" s="45"/>
      <c r="M575" s="243" t="s">
        <v>1</v>
      </c>
      <c r="N575" s="244" t="s">
        <v>42</v>
      </c>
      <c r="O575" s="92"/>
      <c r="P575" s="245">
        <f>O575*H575</f>
        <v>0</v>
      </c>
      <c r="Q575" s="245">
        <v>0.017739999999999999</v>
      </c>
      <c r="R575" s="245">
        <f>Q575*H575</f>
        <v>0.78375319999999993</v>
      </c>
      <c r="S575" s="245">
        <v>0</v>
      </c>
      <c r="T575" s="246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7" t="s">
        <v>230</v>
      </c>
      <c r="AT575" s="247" t="s">
        <v>144</v>
      </c>
      <c r="AU575" s="247" t="s">
        <v>150</v>
      </c>
      <c r="AY575" s="18" t="s">
        <v>142</v>
      </c>
      <c r="BE575" s="248">
        <f>IF(N575="základní",J575,0)</f>
        <v>0</v>
      </c>
      <c r="BF575" s="248">
        <f>IF(N575="snížená",J575,0)</f>
        <v>0</v>
      </c>
      <c r="BG575" s="248">
        <f>IF(N575="zákl. přenesená",J575,0)</f>
        <v>0</v>
      </c>
      <c r="BH575" s="248">
        <f>IF(N575="sníž. přenesená",J575,0)</f>
        <v>0</v>
      </c>
      <c r="BI575" s="248">
        <f>IF(N575="nulová",J575,0)</f>
        <v>0</v>
      </c>
      <c r="BJ575" s="18" t="s">
        <v>150</v>
      </c>
      <c r="BK575" s="248">
        <f>ROUND(I575*H575,2)</f>
        <v>0</v>
      </c>
      <c r="BL575" s="18" t="s">
        <v>230</v>
      </c>
      <c r="BM575" s="247" t="s">
        <v>908</v>
      </c>
    </row>
    <row r="576" s="14" customFormat="1">
      <c r="A576" s="14"/>
      <c r="B576" s="260"/>
      <c r="C576" s="261"/>
      <c r="D576" s="251" t="s">
        <v>152</v>
      </c>
      <c r="E576" s="262" t="s">
        <v>1</v>
      </c>
      <c r="F576" s="263" t="s">
        <v>752</v>
      </c>
      <c r="G576" s="261"/>
      <c r="H576" s="264">
        <v>44.18</v>
      </c>
      <c r="I576" s="265"/>
      <c r="J576" s="261"/>
      <c r="K576" s="261"/>
      <c r="L576" s="266"/>
      <c r="M576" s="267"/>
      <c r="N576" s="268"/>
      <c r="O576" s="268"/>
      <c r="P576" s="268"/>
      <c r="Q576" s="268"/>
      <c r="R576" s="268"/>
      <c r="S576" s="268"/>
      <c r="T576" s="26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70" t="s">
        <v>152</v>
      </c>
      <c r="AU576" s="270" t="s">
        <v>150</v>
      </c>
      <c r="AV576" s="14" t="s">
        <v>150</v>
      </c>
      <c r="AW576" s="14" t="s">
        <v>32</v>
      </c>
      <c r="AX576" s="14" t="s">
        <v>76</v>
      </c>
      <c r="AY576" s="270" t="s">
        <v>142</v>
      </c>
    </row>
    <row r="577" s="15" customFormat="1">
      <c r="A577" s="15"/>
      <c r="B577" s="271"/>
      <c r="C577" s="272"/>
      <c r="D577" s="251" t="s">
        <v>152</v>
      </c>
      <c r="E577" s="273" t="s">
        <v>1</v>
      </c>
      <c r="F577" s="274" t="s">
        <v>155</v>
      </c>
      <c r="G577" s="272"/>
      <c r="H577" s="275">
        <v>44.18</v>
      </c>
      <c r="I577" s="276"/>
      <c r="J577" s="272"/>
      <c r="K577" s="272"/>
      <c r="L577" s="277"/>
      <c r="M577" s="278"/>
      <c r="N577" s="279"/>
      <c r="O577" s="279"/>
      <c r="P577" s="279"/>
      <c r="Q577" s="279"/>
      <c r="R577" s="279"/>
      <c r="S577" s="279"/>
      <c r="T577" s="280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81" t="s">
        <v>152</v>
      </c>
      <c r="AU577" s="281" t="s">
        <v>150</v>
      </c>
      <c r="AV577" s="15" t="s">
        <v>149</v>
      </c>
      <c r="AW577" s="15" t="s">
        <v>32</v>
      </c>
      <c r="AX577" s="15" t="s">
        <v>84</v>
      </c>
      <c r="AY577" s="281" t="s">
        <v>142</v>
      </c>
    </row>
    <row r="578" s="2" customFormat="1" ht="16.5" customHeight="1">
      <c r="A578" s="39"/>
      <c r="B578" s="40"/>
      <c r="C578" s="236" t="s">
        <v>909</v>
      </c>
      <c r="D578" s="236" t="s">
        <v>144</v>
      </c>
      <c r="E578" s="237" t="s">
        <v>910</v>
      </c>
      <c r="F578" s="238" t="s">
        <v>911</v>
      </c>
      <c r="G578" s="239" t="s">
        <v>172</v>
      </c>
      <c r="H578" s="240">
        <v>44.18</v>
      </c>
      <c r="I578" s="241"/>
      <c r="J578" s="242">
        <f>ROUND(I578*H578,2)</f>
        <v>0</v>
      </c>
      <c r="K578" s="238" t="s">
        <v>148</v>
      </c>
      <c r="L578" s="45"/>
      <c r="M578" s="243" t="s">
        <v>1</v>
      </c>
      <c r="N578" s="244" t="s">
        <v>42</v>
      </c>
      <c r="O578" s="92"/>
      <c r="P578" s="245">
        <f>O578*H578</f>
        <v>0</v>
      </c>
      <c r="Q578" s="245">
        <v>0</v>
      </c>
      <c r="R578" s="245">
        <f>Q578*H578</f>
        <v>0</v>
      </c>
      <c r="S578" s="245">
        <v>0</v>
      </c>
      <c r="T578" s="246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7" t="s">
        <v>230</v>
      </c>
      <c r="AT578" s="247" t="s">
        <v>144</v>
      </c>
      <c r="AU578" s="247" t="s">
        <v>150</v>
      </c>
      <c r="AY578" s="18" t="s">
        <v>142</v>
      </c>
      <c r="BE578" s="248">
        <f>IF(N578="základní",J578,0)</f>
        <v>0</v>
      </c>
      <c r="BF578" s="248">
        <f>IF(N578="snížená",J578,0)</f>
        <v>0</v>
      </c>
      <c r="BG578" s="248">
        <f>IF(N578="zákl. přenesená",J578,0)</f>
        <v>0</v>
      </c>
      <c r="BH578" s="248">
        <f>IF(N578="sníž. přenesená",J578,0)</f>
        <v>0</v>
      </c>
      <c r="BI578" s="248">
        <f>IF(N578="nulová",J578,0)</f>
        <v>0</v>
      </c>
      <c r="BJ578" s="18" t="s">
        <v>150</v>
      </c>
      <c r="BK578" s="248">
        <f>ROUND(I578*H578,2)</f>
        <v>0</v>
      </c>
      <c r="BL578" s="18" t="s">
        <v>230</v>
      </c>
      <c r="BM578" s="247" t="s">
        <v>912</v>
      </c>
    </row>
    <row r="579" s="14" customFormat="1">
      <c r="A579" s="14"/>
      <c r="B579" s="260"/>
      <c r="C579" s="261"/>
      <c r="D579" s="251" t="s">
        <v>152</v>
      </c>
      <c r="E579" s="262" t="s">
        <v>1</v>
      </c>
      <c r="F579" s="263" t="s">
        <v>913</v>
      </c>
      <c r="G579" s="261"/>
      <c r="H579" s="264">
        <v>44.18</v>
      </c>
      <c r="I579" s="265"/>
      <c r="J579" s="261"/>
      <c r="K579" s="261"/>
      <c r="L579" s="266"/>
      <c r="M579" s="267"/>
      <c r="N579" s="268"/>
      <c r="O579" s="268"/>
      <c r="P579" s="268"/>
      <c r="Q579" s="268"/>
      <c r="R579" s="268"/>
      <c r="S579" s="268"/>
      <c r="T579" s="26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70" t="s">
        <v>152</v>
      </c>
      <c r="AU579" s="270" t="s">
        <v>150</v>
      </c>
      <c r="AV579" s="14" t="s">
        <v>150</v>
      </c>
      <c r="AW579" s="14" t="s">
        <v>32</v>
      </c>
      <c r="AX579" s="14" t="s">
        <v>76</v>
      </c>
      <c r="AY579" s="270" t="s">
        <v>142</v>
      </c>
    </row>
    <row r="580" s="15" customFormat="1">
      <c r="A580" s="15"/>
      <c r="B580" s="271"/>
      <c r="C580" s="272"/>
      <c r="D580" s="251" t="s">
        <v>152</v>
      </c>
      <c r="E580" s="273" t="s">
        <v>1</v>
      </c>
      <c r="F580" s="274" t="s">
        <v>155</v>
      </c>
      <c r="G580" s="272"/>
      <c r="H580" s="275">
        <v>44.18</v>
      </c>
      <c r="I580" s="276"/>
      <c r="J580" s="272"/>
      <c r="K580" s="272"/>
      <c r="L580" s="277"/>
      <c r="M580" s="278"/>
      <c r="N580" s="279"/>
      <c r="O580" s="279"/>
      <c r="P580" s="279"/>
      <c r="Q580" s="279"/>
      <c r="R580" s="279"/>
      <c r="S580" s="279"/>
      <c r="T580" s="280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81" t="s">
        <v>152</v>
      </c>
      <c r="AU580" s="281" t="s">
        <v>150</v>
      </c>
      <c r="AV580" s="15" t="s">
        <v>149</v>
      </c>
      <c r="AW580" s="15" t="s">
        <v>32</v>
      </c>
      <c r="AX580" s="15" t="s">
        <v>84</v>
      </c>
      <c r="AY580" s="281" t="s">
        <v>142</v>
      </c>
    </row>
    <row r="581" s="2" customFormat="1" ht="21.75" customHeight="1">
      <c r="A581" s="39"/>
      <c r="B581" s="40"/>
      <c r="C581" s="296" t="s">
        <v>914</v>
      </c>
      <c r="D581" s="296" t="s">
        <v>321</v>
      </c>
      <c r="E581" s="297" t="s">
        <v>915</v>
      </c>
      <c r="F581" s="298" t="s">
        <v>916</v>
      </c>
      <c r="G581" s="299" t="s">
        <v>172</v>
      </c>
      <c r="H581" s="300">
        <v>50.807000000000002</v>
      </c>
      <c r="I581" s="301"/>
      <c r="J581" s="302">
        <f>ROUND(I581*H581,2)</f>
        <v>0</v>
      </c>
      <c r="K581" s="298" t="s">
        <v>148</v>
      </c>
      <c r="L581" s="303"/>
      <c r="M581" s="304" t="s">
        <v>1</v>
      </c>
      <c r="N581" s="305" t="s">
        <v>42</v>
      </c>
      <c r="O581" s="92"/>
      <c r="P581" s="245">
        <f>O581*H581</f>
        <v>0</v>
      </c>
      <c r="Q581" s="245">
        <v>0.00013999999999999999</v>
      </c>
      <c r="R581" s="245">
        <f>Q581*H581</f>
        <v>0.0071129799999999996</v>
      </c>
      <c r="S581" s="245">
        <v>0</v>
      </c>
      <c r="T581" s="246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7" t="s">
        <v>328</v>
      </c>
      <c r="AT581" s="247" t="s">
        <v>321</v>
      </c>
      <c r="AU581" s="247" t="s">
        <v>150</v>
      </c>
      <c r="AY581" s="18" t="s">
        <v>142</v>
      </c>
      <c r="BE581" s="248">
        <f>IF(N581="základní",J581,0)</f>
        <v>0</v>
      </c>
      <c r="BF581" s="248">
        <f>IF(N581="snížená",J581,0)</f>
        <v>0</v>
      </c>
      <c r="BG581" s="248">
        <f>IF(N581="zákl. přenesená",J581,0)</f>
        <v>0</v>
      </c>
      <c r="BH581" s="248">
        <f>IF(N581="sníž. přenesená",J581,0)</f>
        <v>0</v>
      </c>
      <c r="BI581" s="248">
        <f>IF(N581="nulová",J581,0)</f>
        <v>0</v>
      </c>
      <c r="BJ581" s="18" t="s">
        <v>150</v>
      </c>
      <c r="BK581" s="248">
        <f>ROUND(I581*H581,2)</f>
        <v>0</v>
      </c>
      <c r="BL581" s="18" t="s">
        <v>230</v>
      </c>
      <c r="BM581" s="247" t="s">
        <v>917</v>
      </c>
    </row>
    <row r="582" s="14" customFormat="1">
      <c r="A582" s="14"/>
      <c r="B582" s="260"/>
      <c r="C582" s="261"/>
      <c r="D582" s="251" t="s">
        <v>152</v>
      </c>
      <c r="E582" s="262" t="s">
        <v>1</v>
      </c>
      <c r="F582" s="263" t="s">
        <v>918</v>
      </c>
      <c r="G582" s="261"/>
      <c r="H582" s="264">
        <v>50.807000000000002</v>
      </c>
      <c r="I582" s="265"/>
      <c r="J582" s="261"/>
      <c r="K582" s="261"/>
      <c r="L582" s="266"/>
      <c r="M582" s="267"/>
      <c r="N582" s="268"/>
      <c r="O582" s="268"/>
      <c r="P582" s="268"/>
      <c r="Q582" s="268"/>
      <c r="R582" s="268"/>
      <c r="S582" s="268"/>
      <c r="T582" s="26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0" t="s">
        <v>152</v>
      </c>
      <c r="AU582" s="270" t="s">
        <v>150</v>
      </c>
      <c r="AV582" s="14" t="s">
        <v>150</v>
      </c>
      <c r="AW582" s="14" t="s">
        <v>32</v>
      </c>
      <c r="AX582" s="14" t="s">
        <v>84</v>
      </c>
      <c r="AY582" s="270" t="s">
        <v>142</v>
      </c>
    </row>
    <row r="583" s="2" customFormat="1" ht="21.75" customHeight="1">
      <c r="A583" s="39"/>
      <c r="B583" s="40"/>
      <c r="C583" s="236" t="s">
        <v>919</v>
      </c>
      <c r="D583" s="236" t="s">
        <v>144</v>
      </c>
      <c r="E583" s="237" t="s">
        <v>920</v>
      </c>
      <c r="F583" s="238" t="s">
        <v>921</v>
      </c>
      <c r="G583" s="239" t="s">
        <v>186</v>
      </c>
      <c r="H583" s="240">
        <v>2.823</v>
      </c>
      <c r="I583" s="241"/>
      <c r="J583" s="242">
        <f>ROUND(I583*H583,2)</f>
        <v>0</v>
      </c>
      <c r="K583" s="238" t="s">
        <v>148</v>
      </c>
      <c r="L583" s="45"/>
      <c r="M583" s="243" t="s">
        <v>1</v>
      </c>
      <c r="N583" s="244" t="s">
        <v>42</v>
      </c>
      <c r="O583" s="92"/>
      <c r="P583" s="245">
        <f>O583*H583</f>
        <v>0</v>
      </c>
      <c r="Q583" s="245">
        <v>0</v>
      </c>
      <c r="R583" s="245">
        <f>Q583*H583</f>
        <v>0</v>
      </c>
      <c r="S583" s="245">
        <v>0</v>
      </c>
      <c r="T583" s="246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7" t="s">
        <v>230</v>
      </c>
      <c r="AT583" s="247" t="s">
        <v>144</v>
      </c>
      <c r="AU583" s="247" t="s">
        <v>150</v>
      </c>
      <c r="AY583" s="18" t="s">
        <v>142</v>
      </c>
      <c r="BE583" s="248">
        <f>IF(N583="základní",J583,0)</f>
        <v>0</v>
      </c>
      <c r="BF583" s="248">
        <f>IF(N583="snížená",J583,0)</f>
        <v>0</v>
      </c>
      <c r="BG583" s="248">
        <f>IF(N583="zákl. přenesená",J583,0)</f>
        <v>0</v>
      </c>
      <c r="BH583" s="248">
        <f>IF(N583="sníž. přenesená",J583,0)</f>
        <v>0</v>
      </c>
      <c r="BI583" s="248">
        <f>IF(N583="nulová",J583,0)</f>
        <v>0</v>
      </c>
      <c r="BJ583" s="18" t="s">
        <v>150</v>
      </c>
      <c r="BK583" s="248">
        <f>ROUND(I583*H583,2)</f>
        <v>0</v>
      </c>
      <c r="BL583" s="18" t="s">
        <v>230</v>
      </c>
      <c r="BM583" s="247" t="s">
        <v>922</v>
      </c>
    </row>
    <row r="584" s="2" customFormat="1" ht="21.75" customHeight="1">
      <c r="A584" s="39"/>
      <c r="B584" s="40"/>
      <c r="C584" s="236" t="s">
        <v>923</v>
      </c>
      <c r="D584" s="236" t="s">
        <v>144</v>
      </c>
      <c r="E584" s="237" t="s">
        <v>924</v>
      </c>
      <c r="F584" s="238" t="s">
        <v>925</v>
      </c>
      <c r="G584" s="239" t="s">
        <v>186</v>
      </c>
      <c r="H584" s="240">
        <v>2.823</v>
      </c>
      <c r="I584" s="241"/>
      <c r="J584" s="242">
        <f>ROUND(I584*H584,2)</f>
        <v>0</v>
      </c>
      <c r="K584" s="238" t="s">
        <v>148</v>
      </c>
      <c r="L584" s="45"/>
      <c r="M584" s="243" t="s">
        <v>1</v>
      </c>
      <c r="N584" s="244" t="s">
        <v>42</v>
      </c>
      <c r="O584" s="92"/>
      <c r="P584" s="245">
        <f>O584*H584</f>
        <v>0</v>
      </c>
      <c r="Q584" s="245">
        <v>0</v>
      </c>
      <c r="R584" s="245">
        <f>Q584*H584</f>
        <v>0</v>
      </c>
      <c r="S584" s="245">
        <v>0</v>
      </c>
      <c r="T584" s="246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7" t="s">
        <v>230</v>
      </c>
      <c r="AT584" s="247" t="s">
        <v>144</v>
      </c>
      <c r="AU584" s="247" t="s">
        <v>150</v>
      </c>
      <c r="AY584" s="18" t="s">
        <v>142</v>
      </c>
      <c r="BE584" s="248">
        <f>IF(N584="základní",J584,0)</f>
        <v>0</v>
      </c>
      <c r="BF584" s="248">
        <f>IF(N584="snížená",J584,0)</f>
        <v>0</v>
      </c>
      <c r="BG584" s="248">
        <f>IF(N584="zákl. přenesená",J584,0)</f>
        <v>0</v>
      </c>
      <c r="BH584" s="248">
        <f>IF(N584="sníž. přenesená",J584,0)</f>
        <v>0</v>
      </c>
      <c r="BI584" s="248">
        <f>IF(N584="nulová",J584,0)</f>
        <v>0</v>
      </c>
      <c r="BJ584" s="18" t="s">
        <v>150</v>
      </c>
      <c r="BK584" s="248">
        <f>ROUND(I584*H584,2)</f>
        <v>0</v>
      </c>
      <c r="BL584" s="18" t="s">
        <v>230</v>
      </c>
      <c r="BM584" s="247" t="s">
        <v>926</v>
      </c>
    </row>
    <row r="585" s="12" customFormat="1" ht="22.8" customHeight="1">
      <c r="A585" s="12"/>
      <c r="B585" s="220"/>
      <c r="C585" s="221"/>
      <c r="D585" s="222" t="s">
        <v>75</v>
      </c>
      <c r="E585" s="234" t="s">
        <v>927</v>
      </c>
      <c r="F585" s="234" t="s">
        <v>928</v>
      </c>
      <c r="G585" s="221"/>
      <c r="H585" s="221"/>
      <c r="I585" s="224"/>
      <c r="J585" s="235">
        <f>BK585</f>
        <v>0</v>
      </c>
      <c r="K585" s="221"/>
      <c r="L585" s="226"/>
      <c r="M585" s="227"/>
      <c r="N585" s="228"/>
      <c r="O585" s="228"/>
      <c r="P585" s="229">
        <f>SUM(P586:P587)</f>
        <v>0</v>
      </c>
      <c r="Q585" s="228"/>
      <c r="R585" s="229">
        <f>SUM(R586:R587)</f>
        <v>0</v>
      </c>
      <c r="S585" s="228"/>
      <c r="T585" s="230">
        <f>SUM(T586:T587)</f>
        <v>0.0090600000000000003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31" t="s">
        <v>150</v>
      </c>
      <c r="AT585" s="232" t="s">
        <v>75</v>
      </c>
      <c r="AU585" s="232" t="s">
        <v>84</v>
      </c>
      <c r="AY585" s="231" t="s">
        <v>142</v>
      </c>
      <c r="BK585" s="233">
        <f>SUM(BK586:BK587)</f>
        <v>0</v>
      </c>
    </row>
    <row r="586" s="2" customFormat="1" ht="16.5" customHeight="1">
      <c r="A586" s="39"/>
      <c r="B586" s="40"/>
      <c r="C586" s="236" t="s">
        <v>929</v>
      </c>
      <c r="D586" s="236" t="s">
        <v>144</v>
      </c>
      <c r="E586" s="237" t="s">
        <v>930</v>
      </c>
      <c r="F586" s="238" t="s">
        <v>931</v>
      </c>
      <c r="G586" s="239" t="s">
        <v>272</v>
      </c>
      <c r="H586" s="240">
        <v>1</v>
      </c>
      <c r="I586" s="241"/>
      <c r="J586" s="242">
        <f>ROUND(I586*H586,2)</f>
        <v>0</v>
      </c>
      <c r="K586" s="238" t="s">
        <v>148</v>
      </c>
      <c r="L586" s="45"/>
      <c r="M586" s="243" t="s">
        <v>1</v>
      </c>
      <c r="N586" s="244" t="s">
        <v>42</v>
      </c>
      <c r="O586" s="92"/>
      <c r="P586" s="245">
        <f>O586*H586</f>
        <v>0</v>
      </c>
      <c r="Q586" s="245">
        <v>0</v>
      </c>
      <c r="R586" s="245">
        <f>Q586*H586</f>
        <v>0</v>
      </c>
      <c r="S586" s="245">
        <v>0.0090600000000000003</v>
      </c>
      <c r="T586" s="246">
        <f>S586*H586</f>
        <v>0.0090600000000000003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7" t="s">
        <v>230</v>
      </c>
      <c r="AT586" s="247" t="s">
        <v>144</v>
      </c>
      <c r="AU586" s="247" t="s">
        <v>150</v>
      </c>
      <c r="AY586" s="18" t="s">
        <v>142</v>
      </c>
      <c r="BE586" s="248">
        <f>IF(N586="základní",J586,0)</f>
        <v>0</v>
      </c>
      <c r="BF586" s="248">
        <f>IF(N586="snížená",J586,0)</f>
        <v>0</v>
      </c>
      <c r="BG586" s="248">
        <f>IF(N586="zákl. přenesená",J586,0)</f>
        <v>0</v>
      </c>
      <c r="BH586" s="248">
        <f>IF(N586="sníž. přenesená",J586,0)</f>
        <v>0</v>
      </c>
      <c r="BI586" s="248">
        <f>IF(N586="nulová",J586,0)</f>
        <v>0</v>
      </c>
      <c r="BJ586" s="18" t="s">
        <v>150</v>
      </c>
      <c r="BK586" s="248">
        <f>ROUND(I586*H586,2)</f>
        <v>0</v>
      </c>
      <c r="BL586" s="18" t="s">
        <v>230</v>
      </c>
      <c r="BM586" s="247" t="s">
        <v>932</v>
      </c>
    </row>
    <row r="587" s="14" customFormat="1">
      <c r="A587" s="14"/>
      <c r="B587" s="260"/>
      <c r="C587" s="261"/>
      <c r="D587" s="251" t="s">
        <v>152</v>
      </c>
      <c r="E587" s="262" t="s">
        <v>1</v>
      </c>
      <c r="F587" s="263" t="s">
        <v>933</v>
      </c>
      <c r="G587" s="261"/>
      <c r="H587" s="264">
        <v>1</v>
      </c>
      <c r="I587" s="265"/>
      <c r="J587" s="261"/>
      <c r="K587" s="261"/>
      <c r="L587" s="266"/>
      <c r="M587" s="267"/>
      <c r="N587" s="268"/>
      <c r="O587" s="268"/>
      <c r="P587" s="268"/>
      <c r="Q587" s="268"/>
      <c r="R587" s="268"/>
      <c r="S587" s="268"/>
      <c r="T587" s="26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70" t="s">
        <v>152</v>
      </c>
      <c r="AU587" s="270" t="s">
        <v>150</v>
      </c>
      <c r="AV587" s="14" t="s">
        <v>150</v>
      </c>
      <c r="AW587" s="14" t="s">
        <v>32</v>
      </c>
      <c r="AX587" s="14" t="s">
        <v>84</v>
      </c>
      <c r="AY587" s="270" t="s">
        <v>142</v>
      </c>
    </row>
    <row r="588" s="12" customFormat="1" ht="22.8" customHeight="1">
      <c r="A588" s="12"/>
      <c r="B588" s="220"/>
      <c r="C588" s="221"/>
      <c r="D588" s="222" t="s">
        <v>75</v>
      </c>
      <c r="E588" s="234" t="s">
        <v>934</v>
      </c>
      <c r="F588" s="234" t="s">
        <v>935</v>
      </c>
      <c r="G588" s="221"/>
      <c r="H588" s="221"/>
      <c r="I588" s="224"/>
      <c r="J588" s="235">
        <f>BK588</f>
        <v>0</v>
      </c>
      <c r="K588" s="221"/>
      <c r="L588" s="226"/>
      <c r="M588" s="227"/>
      <c r="N588" s="228"/>
      <c r="O588" s="228"/>
      <c r="P588" s="229">
        <f>SUM(P589:P591)</f>
        <v>0</v>
      </c>
      <c r="Q588" s="228"/>
      <c r="R588" s="229">
        <f>SUM(R589:R591)</f>
        <v>0.0051599999999999997</v>
      </c>
      <c r="S588" s="228"/>
      <c r="T588" s="230">
        <f>SUM(T589:T591)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31" t="s">
        <v>150</v>
      </c>
      <c r="AT588" s="232" t="s">
        <v>75</v>
      </c>
      <c r="AU588" s="232" t="s">
        <v>84</v>
      </c>
      <c r="AY588" s="231" t="s">
        <v>142</v>
      </c>
      <c r="BK588" s="233">
        <f>SUM(BK589:BK591)</f>
        <v>0</v>
      </c>
    </row>
    <row r="589" s="2" customFormat="1" ht="21.75" customHeight="1">
      <c r="A589" s="39"/>
      <c r="B589" s="40"/>
      <c r="C589" s="236" t="s">
        <v>936</v>
      </c>
      <c r="D589" s="236" t="s">
        <v>144</v>
      </c>
      <c r="E589" s="237" t="s">
        <v>937</v>
      </c>
      <c r="F589" s="238" t="s">
        <v>938</v>
      </c>
      <c r="G589" s="239" t="s">
        <v>172</v>
      </c>
      <c r="H589" s="240">
        <v>12</v>
      </c>
      <c r="I589" s="241"/>
      <c r="J589" s="242">
        <f>ROUND(I589*H589,2)</f>
        <v>0</v>
      </c>
      <c r="K589" s="238" t="s">
        <v>1</v>
      </c>
      <c r="L589" s="45"/>
      <c r="M589" s="243" t="s">
        <v>1</v>
      </c>
      <c r="N589" s="244" t="s">
        <v>42</v>
      </c>
      <c r="O589" s="92"/>
      <c r="P589" s="245">
        <f>O589*H589</f>
        <v>0</v>
      </c>
      <c r="Q589" s="245">
        <v>0.00042999999999999999</v>
      </c>
      <c r="R589" s="245">
        <f>Q589*H589</f>
        <v>0.0051599999999999997</v>
      </c>
      <c r="S589" s="245">
        <v>0</v>
      </c>
      <c r="T589" s="246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7" t="s">
        <v>230</v>
      </c>
      <c r="AT589" s="247" t="s">
        <v>144</v>
      </c>
      <c r="AU589" s="247" t="s">
        <v>150</v>
      </c>
      <c r="AY589" s="18" t="s">
        <v>142</v>
      </c>
      <c r="BE589" s="248">
        <f>IF(N589="základní",J589,0)</f>
        <v>0</v>
      </c>
      <c r="BF589" s="248">
        <f>IF(N589="snížená",J589,0)</f>
        <v>0</v>
      </c>
      <c r="BG589" s="248">
        <f>IF(N589="zákl. přenesená",J589,0)</f>
        <v>0</v>
      </c>
      <c r="BH589" s="248">
        <f>IF(N589="sníž. přenesená",J589,0)</f>
        <v>0</v>
      </c>
      <c r="BI589" s="248">
        <f>IF(N589="nulová",J589,0)</f>
        <v>0</v>
      </c>
      <c r="BJ589" s="18" t="s">
        <v>150</v>
      </c>
      <c r="BK589" s="248">
        <f>ROUND(I589*H589,2)</f>
        <v>0</v>
      </c>
      <c r="BL589" s="18" t="s">
        <v>230</v>
      </c>
      <c r="BM589" s="247" t="s">
        <v>939</v>
      </c>
    </row>
    <row r="590" s="2" customFormat="1">
      <c r="A590" s="39"/>
      <c r="B590" s="40"/>
      <c r="C590" s="41"/>
      <c r="D590" s="251" t="s">
        <v>212</v>
      </c>
      <c r="E590" s="41"/>
      <c r="F590" s="282" t="s">
        <v>213</v>
      </c>
      <c r="G590" s="41"/>
      <c r="H590" s="41"/>
      <c r="I590" s="145"/>
      <c r="J590" s="41"/>
      <c r="K590" s="41"/>
      <c r="L590" s="45"/>
      <c r="M590" s="283"/>
      <c r="N590" s="284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212</v>
      </c>
      <c r="AU590" s="18" t="s">
        <v>150</v>
      </c>
    </row>
    <row r="591" s="14" customFormat="1">
      <c r="A591" s="14"/>
      <c r="B591" s="260"/>
      <c r="C591" s="261"/>
      <c r="D591" s="251" t="s">
        <v>152</v>
      </c>
      <c r="E591" s="262" t="s">
        <v>1</v>
      </c>
      <c r="F591" s="263" t="s">
        <v>678</v>
      </c>
      <c r="G591" s="261"/>
      <c r="H591" s="264">
        <v>12</v>
      </c>
      <c r="I591" s="265"/>
      <c r="J591" s="261"/>
      <c r="K591" s="261"/>
      <c r="L591" s="266"/>
      <c r="M591" s="267"/>
      <c r="N591" s="268"/>
      <c r="O591" s="268"/>
      <c r="P591" s="268"/>
      <c r="Q591" s="268"/>
      <c r="R591" s="268"/>
      <c r="S591" s="268"/>
      <c r="T591" s="26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70" t="s">
        <v>152</v>
      </c>
      <c r="AU591" s="270" t="s">
        <v>150</v>
      </c>
      <c r="AV591" s="14" t="s">
        <v>150</v>
      </c>
      <c r="AW591" s="14" t="s">
        <v>32</v>
      </c>
      <c r="AX591" s="14" t="s">
        <v>84</v>
      </c>
      <c r="AY591" s="270" t="s">
        <v>142</v>
      </c>
    </row>
    <row r="592" s="12" customFormat="1" ht="22.8" customHeight="1">
      <c r="A592" s="12"/>
      <c r="B592" s="220"/>
      <c r="C592" s="221"/>
      <c r="D592" s="222" t="s">
        <v>75</v>
      </c>
      <c r="E592" s="234" t="s">
        <v>940</v>
      </c>
      <c r="F592" s="234" t="s">
        <v>941</v>
      </c>
      <c r="G592" s="221"/>
      <c r="H592" s="221"/>
      <c r="I592" s="224"/>
      <c r="J592" s="235">
        <f>BK592</f>
        <v>0</v>
      </c>
      <c r="K592" s="221"/>
      <c r="L592" s="226"/>
      <c r="M592" s="227"/>
      <c r="N592" s="228"/>
      <c r="O592" s="228"/>
      <c r="P592" s="229">
        <f>SUM(P593:P621)</f>
        <v>0</v>
      </c>
      <c r="Q592" s="228"/>
      <c r="R592" s="229">
        <f>SUM(R593:R621)</f>
        <v>0</v>
      </c>
      <c r="S592" s="228"/>
      <c r="T592" s="230">
        <f>SUM(T593:T621)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31" t="s">
        <v>150</v>
      </c>
      <c r="AT592" s="232" t="s">
        <v>75</v>
      </c>
      <c r="AU592" s="232" t="s">
        <v>84</v>
      </c>
      <c r="AY592" s="231" t="s">
        <v>142</v>
      </c>
      <c r="BK592" s="233">
        <f>SUM(BK593:BK621)</f>
        <v>0</v>
      </c>
    </row>
    <row r="593" s="2" customFormat="1" ht="21.75" customHeight="1">
      <c r="A593" s="39"/>
      <c r="B593" s="40"/>
      <c r="C593" s="236" t="s">
        <v>942</v>
      </c>
      <c r="D593" s="236" t="s">
        <v>144</v>
      </c>
      <c r="E593" s="237" t="s">
        <v>943</v>
      </c>
      <c r="F593" s="238" t="s">
        <v>944</v>
      </c>
      <c r="G593" s="239" t="s">
        <v>172</v>
      </c>
      <c r="H593" s="240">
        <v>8.4710000000000001</v>
      </c>
      <c r="I593" s="241"/>
      <c r="J593" s="242">
        <f>ROUND(I593*H593,2)</f>
        <v>0</v>
      </c>
      <c r="K593" s="238" t="s">
        <v>1</v>
      </c>
      <c r="L593" s="45"/>
      <c r="M593" s="243" t="s">
        <v>1</v>
      </c>
      <c r="N593" s="244" t="s">
        <v>42</v>
      </c>
      <c r="O593" s="92"/>
      <c r="P593" s="245">
        <f>O593*H593</f>
        <v>0</v>
      </c>
      <c r="Q593" s="245">
        <v>0</v>
      </c>
      <c r="R593" s="245">
        <f>Q593*H593</f>
        <v>0</v>
      </c>
      <c r="S593" s="245">
        <v>0</v>
      </c>
      <c r="T593" s="246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7" t="s">
        <v>230</v>
      </c>
      <c r="AT593" s="247" t="s">
        <v>144</v>
      </c>
      <c r="AU593" s="247" t="s">
        <v>150</v>
      </c>
      <c r="AY593" s="18" t="s">
        <v>142</v>
      </c>
      <c r="BE593" s="248">
        <f>IF(N593="základní",J593,0)</f>
        <v>0</v>
      </c>
      <c r="BF593" s="248">
        <f>IF(N593="snížená",J593,0)</f>
        <v>0</v>
      </c>
      <c r="BG593" s="248">
        <f>IF(N593="zákl. přenesená",J593,0)</f>
        <v>0</v>
      </c>
      <c r="BH593" s="248">
        <f>IF(N593="sníž. přenesená",J593,0)</f>
        <v>0</v>
      </c>
      <c r="BI593" s="248">
        <f>IF(N593="nulová",J593,0)</f>
        <v>0</v>
      </c>
      <c r="BJ593" s="18" t="s">
        <v>150</v>
      </c>
      <c r="BK593" s="248">
        <f>ROUND(I593*H593,2)</f>
        <v>0</v>
      </c>
      <c r="BL593" s="18" t="s">
        <v>230</v>
      </c>
      <c r="BM593" s="247" t="s">
        <v>945</v>
      </c>
    </row>
    <row r="594" s="2" customFormat="1">
      <c r="A594" s="39"/>
      <c r="B594" s="40"/>
      <c r="C594" s="41"/>
      <c r="D594" s="251" t="s">
        <v>212</v>
      </c>
      <c r="E594" s="41"/>
      <c r="F594" s="282" t="s">
        <v>213</v>
      </c>
      <c r="G594" s="41"/>
      <c r="H594" s="41"/>
      <c r="I594" s="145"/>
      <c r="J594" s="41"/>
      <c r="K594" s="41"/>
      <c r="L594" s="45"/>
      <c r="M594" s="283"/>
      <c r="N594" s="284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212</v>
      </c>
      <c r="AU594" s="18" t="s">
        <v>150</v>
      </c>
    </row>
    <row r="595" s="13" customFormat="1">
      <c r="A595" s="13"/>
      <c r="B595" s="249"/>
      <c r="C595" s="250"/>
      <c r="D595" s="251" t="s">
        <v>152</v>
      </c>
      <c r="E595" s="252" t="s">
        <v>1</v>
      </c>
      <c r="F595" s="253" t="s">
        <v>946</v>
      </c>
      <c r="G595" s="250"/>
      <c r="H595" s="252" t="s">
        <v>1</v>
      </c>
      <c r="I595" s="254"/>
      <c r="J595" s="250"/>
      <c r="K595" s="250"/>
      <c r="L595" s="255"/>
      <c r="M595" s="256"/>
      <c r="N595" s="257"/>
      <c r="O595" s="257"/>
      <c r="P595" s="257"/>
      <c r="Q595" s="257"/>
      <c r="R595" s="257"/>
      <c r="S595" s="257"/>
      <c r="T595" s="25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9" t="s">
        <v>152</v>
      </c>
      <c r="AU595" s="259" t="s">
        <v>150</v>
      </c>
      <c r="AV595" s="13" t="s">
        <v>84</v>
      </c>
      <c r="AW595" s="13" t="s">
        <v>32</v>
      </c>
      <c r="AX595" s="13" t="s">
        <v>76</v>
      </c>
      <c r="AY595" s="259" t="s">
        <v>142</v>
      </c>
    </row>
    <row r="596" s="13" customFormat="1">
      <c r="A596" s="13"/>
      <c r="B596" s="249"/>
      <c r="C596" s="250"/>
      <c r="D596" s="251" t="s">
        <v>152</v>
      </c>
      <c r="E596" s="252" t="s">
        <v>1</v>
      </c>
      <c r="F596" s="253" t="s">
        <v>947</v>
      </c>
      <c r="G596" s="250"/>
      <c r="H596" s="252" t="s">
        <v>1</v>
      </c>
      <c r="I596" s="254"/>
      <c r="J596" s="250"/>
      <c r="K596" s="250"/>
      <c r="L596" s="255"/>
      <c r="M596" s="256"/>
      <c r="N596" s="257"/>
      <c r="O596" s="257"/>
      <c r="P596" s="257"/>
      <c r="Q596" s="257"/>
      <c r="R596" s="257"/>
      <c r="S596" s="257"/>
      <c r="T596" s="25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9" t="s">
        <v>152</v>
      </c>
      <c r="AU596" s="259" t="s">
        <v>150</v>
      </c>
      <c r="AV596" s="13" t="s">
        <v>84</v>
      </c>
      <c r="AW596" s="13" t="s">
        <v>32</v>
      </c>
      <c r="AX596" s="13" t="s">
        <v>76</v>
      </c>
      <c r="AY596" s="259" t="s">
        <v>142</v>
      </c>
    </row>
    <row r="597" s="14" customFormat="1">
      <c r="A597" s="14"/>
      <c r="B597" s="260"/>
      <c r="C597" s="261"/>
      <c r="D597" s="251" t="s">
        <v>152</v>
      </c>
      <c r="E597" s="262" t="s">
        <v>1</v>
      </c>
      <c r="F597" s="263" t="s">
        <v>948</v>
      </c>
      <c r="G597" s="261"/>
      <c r="H597" s="264">
        <v>1.7729999999999999</v>
      </c>
      <c r="I597" s="265"/>
      <c r="J597" s="261"/>
      <c r="K597" s="261"/>
      <c r="L597" s="266"/>
      <c r="M597" s="267"/>
      <c r="N597" s="268"/>
      <c r="O597" s="268"/>
      <c r="P597" s="268"/>
      <c r="Q597" s="268"/>
      <c r="R597" s="268"/>
      <c r="S597" s="268"/>
      <c r="T597" s="26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70" t="s">
        <v>152</v>
      </c>
      <c r="AU597" s="270" t="s">
        <v>150</v>
      </c>
      <c r="AV597" s="14" t="s">
        <v>150</v>
      </c>
      <c r="AW597" s="14" t="s">
        <v>32</v>
      </c>
      <c r="AX597" s="14" t="s">
        <v>76</v>
      </c>
      <c r="AY597" s="270" t="s">
        <v>142</v>
      </c>
    </row>
    <row r="598" s="14" customFormat="1">
      <c r="A598" s="14"/>
      <c r="B598" s="260"/>
      <c r="C598" s="261"/>
      <c r="D598" s="251" t="s">
        <v>152</v>
      </c>
      <c r="E598" s="262" t="s">
        <v>1</v>
      </c>
      <c r="F598" s="263" t="s">
        <v>949</v>
      </c>
      <c r="G598" s="261"/>
      <c r="H598" s="264">
        <v>1.7729999999999999</v>
      </c>
      <c r="I598" s="265"/>
      <c r="J598" s="261"/>
      <c r="K598" s="261"/>
      <c r="L598" s="266"/>
      <c r="M598" s="267"/>
      <c r="N598" s="268"/>
      <c r="O598" s="268"/>
      <c r="P598" s="268"/>
      <c r="Q598" s="268"/>
      <c r="R598" s="268"/>
      <c r="S598" s="268"/>
      <c r="T598" s="26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70" t="s">
        <v>152</v>
      </c>
      <c r="AU598" s="270" t="s">
        <v>150</v>
      </c>
      <c r="AV598" s="14" t="s">
        <v>150</v>
      </c>
      <c r="AW598" s="14" t="s">
        <v>32</v>
      </c>
      <c r="AX598" s="14" t="s">
        <v>76</v>
      </c>
      <c r="AY598" s="270" t="s">
        <v>142</v>
      </c>
    </row>
    <row r="599" s="14" customFormat="1">
      <c r="A599" s="14"/>
      <c r="B599" s="260"/>
      <c r="C599" s="261"/>
      <c r="D599" s="251" t="s">
        <v>152</v>
      </c>
      <c r="E599" s="262" t="s">
        <v>1</v>
      </c>
      <c r="F599" s="263" t="s">
        <v>950</v>
      </c>
      <c r="G599" s="261"/>
      <c r="H599" s="264">
        <v>1.5760000000000001</v>
      </c>
      <c r="I599" s="265"/>
      <c r="J599" s="261"/>
      <c r="K599" s="261"/>
      <c r="L599" s="266"/>
      <c r="M599" s="267"/>
      <c r="N599" s="268"/>
      <c r="O599" s="268"/>
      <c r="P599" s="268"/>
      <c r="Q599" s="268"/>
      <c r="R599" s="268"/>
      <c r="S599" s="268"/>
      <c r="T599" s="26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70" t="s">
        <v>152</v>
      </c>
      <c r="AU599" s="270" t="s">
        <v>150</v>
      </c>
      <c r="AV599" s="14" t="s">
        <v>150</v>
      </c>
      <c r="AW599" s="14" t="s">
        <v>32</v>
      </c>
      <c r="AX599" s="14" t="s">
        <v>76</v>
      </c>
      <c r="AY599" s="270" t="s">
        <v>142</v>
      </c>
    </row>
    <row r="600" s="14" customFormat="1">
      <c r="A600" s="14"/>
      <c r="B600" s="260"/>
      <c r="C600" s="261"/>
      <c r="D600" s="251" t="s">
        <v>152</v>
      </c>
      <c r="E600" s="262" t="s">
        <v>1</v>
      </c>
      <c r="F600" s="263" t="s">
        <v>951</v>
      </c>
      <c r="G600" s="261"/>
      <c r="H600" s="264">
        <v>1.7729999999999999</v>
      </c>
      <c r="I600" s="265"/>
      <c r="J600" s="261"/>
      <c r="K600" s="261"/>
      <c r="L600" s="266"/>
      <c r="M600" s="267"/>
      <c r="N600" s="268"/>
      <c r="O600" s="268"/>
      <c r="P600" s="268"/>
      <c r="Q600" s="268"/>
      <c r="R600" s="268"/>
      <c r="S600" s="268"/>
      <c r="T600" s="26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70" t="s">
        <v>152</v>
      </c>
      <c r="AU600" s="270" t="s">
        <v>150</v>
      </c>
      <c r="AV600" s="14" t="s">
        <v>150</v>
      </c>
      <c r="AW600" s="14" t="s">
        <v>32</v>
      </c>
      <c r="AX600" s="14" t="s">
        <v>76</v>
      </c>
      <c r="AY600" s="270" t="s">
        <v>142</v>
      </c>
    </row>
    <row r="601" s="14" customFormat="1">
      <c r="A601" s="14"/>
      <c r="B601" s="260"/>
      <c r="C601" s="261"/>
      <c r="D601" s="251" t="s">
        <v>152</v>
      </c>
      <c r="E601" s="262" t="s">
        <v>1</v>
      </c>
      <c r="F601" s="263" t="s">
        <v>952</v>
      </c>
      <c r="G601" s="261"/>
      <c r="H601" s="264">
        <v>1.5760000000000001</v>
      </c>
      <c r="I601" s="265"/>
      <c r="J601" s="261"/>
      <c r="K601" s="261"/>
      <c r="L601" s="266"/>
      <c r="M601" s="267"/>
      <c r="N601" s="268"/>
      <c r="O601" s="268"/>
      <c r="P601" s="268"/>
      <c r="Q601" s="268"/>
      <c r="R601" s="268"/>
      <c r="S601" s="268"/>
      <c r="T601" s="26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70" t="s">
        <v>152</v>
      </c>
      <c r="AU601" s="270" t="s">
        <v>150</v>
      </c>
      <c r="AV601" s="14" t="s">
        <v>150</v>
      </c>
      <c r="AW601" s="14" t="s">
        <v>32</v>
      </c>
      <c r="AX601" s="14" t="s">
        <v>76</v>
      </c>
      <c r="AY601" s="270" t="s">
        <v>142</v>
      </c>
    </row>
    <row r="602" s="15" customFormat="1">
      <c r="A602" s="15"/>
      <c r="B602" s="271"/>
      <c r="C602" s="272"/>
      <c r="D602" s="251" t="s">
        <v>152</v>
      </c>
      <c r="E602" s="273" t="s">
        <v>1</v>
      </c>
      <c r="F602" s="274" t="s">
        <v>155</v>
      </c>
      <c r="G602" s="272"/>
      <c r="H602" s="275">
        <v>8.4710000000000001</v>
      </c>
      <c r="I602" s="276"/>
      <c r="J602" s="272"/>
      <c r="K602" s="272"/>
      <c r="L602" s="277"/>
      <c r="M602" s="278"/>
      <c r="N602" s="279"/>
      <c r="O602" s="279"/>
      <c r="P602" s="279"/>
      <c r="Q602" s="279"/>
      <c r="R602" s="279"/>
      <c r="S602" s="279"/>
      <c r="T602" s="280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81" t="s">
        <v>152</v>
      </c>
      <c r="AU602" s="281" t="s">
        <v>150</v>
      </c>
      <c r="AV602" s="15" t="s">
        <v>149</v>
      </c>
      <c r="AW602" s="15" t="s">
        <v>32</v>
      </c>
      <c r="AX602" s="15" t="s">
        <v>84</v>
      </c>
      <c r="AY602" s="281" t="s">
        <v>142</v>
      </c>
    </row>
    <row r="603" s="2" customFormat="1" ht="21.75" customHeight="1">
      <c r="A603" s="39"/>
      <c r="B603" s="40"/>
      <c r="C603" s="236" t="s">
        <v>953</v>
      </c>
      <c r="D603" s="236" t="s">
        <v>144</v>
      </c>
      <c r="E603" s="237" t="s">
        <v>954</v>
      </c>
      <c r="F603" s="238" t="s">
        <v>955</v>
      </c>
      <c r="G603" s="239" t="s">
        <v>272</v>
      </c>
      <c r="H603" s="240">
        <v>1</v>
      </c>
      <c r="I603" s="241"/>
      <c r="J603" s="242">
        <f>ROUND(I603*H603,2)</f>
        <v>0</v>
      </c>
      <c r="K603" s="238" t="s">
        <v>1</v>
      </c>
      <c r="L603" s="45"/>
      <c r="M603" s="243" t="s">
        <v>1</v>
      </c>
      <c r="N603" s="244" t="s">
        <v>42</v>
      </c>
      <c r="O603" s="92"/>
      <c r="P603" s="245">
        <f>O603*H603</f>
        <v>0</v>
      </c>
      <c r="Q603" s="245">
        <v>0</v>
      </c>
      <c r="R603" s="245">
        <f>Q603*H603</f>
        <v>0</v>
      </c>
      <c r="S603" s="245">
        <v>0</v>
      </c>
      <c r="T603" s="246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7" t="s">
        <v>230</v>
      </c>
      <c r="AT603" s="247" t="s">
        <v>144</v>
      </c>
      <c r="AU603" s="247" t="s">
        <v>150</v>
      </c>
      <c r="AY603" s="18" t="s">
        <v>142</v>
      </c>
      <c r="BE603" s="248">
        <f>IF(N603="základní",J603,0)</f>
        <v>0</v>
      </c>
      <c r="BF603" s="248">
        <f>IF(N603="snížená",J603,0)</f>
        <v>0</v>
      </c>
      <c r="BG603" s="248">
        <f>IF(N603="zákl. přenesená",J603,0)</f>
        <v>0</v>
      </c>
      <c r="BH603" s="248">
        <f>IF(N603="sníž. přenesená",J603,0)</f>
        <v>0</v>
      </c>
      <c r="BI603" s="248">
        <f>IF(N603="nulová",J603,0)</f>
        <v>0</v>
      </c>
      <c r="BJ603" s="18" t="s">
        <v>150</v>
      </c>
      <c r="BK603" s="248">
        <f>ROUND(I603*H603,2)</f>
        <v>0</v>
      </c>
      <c r="BL603" s="18" t="s">
        <v>230</v>
      </c>
      <c r="BM603" s="247" t="s">
        <v>956</v>
      </c>
    </row>
    <row r="604" s="2" customFormat="1">
      <c r="A604" s="39"/>
      <c r="B604" s="40"/>
      <c r="C604" s="41"/>
      <c r="D604" s="251" t="s">
        <v>212</v>
      </c>
      <c r="E604" s="41"/>
      <c r="F604" s="282" t="s">
        <v>213</v>
      </c>
      <c r="G604" s="41"/>
      <c r="H604" s="41"/>
      <c r="I604" s="145"/>
      <c r="J604" s="41"/>
      <c r="K604" s="41"/>
      <c r="L604" s="45"/>
      <c r="M604" s="283"/>
      <c r="N604" s="284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212</v>
      </c>
      <c r="AU604" s="18" t="s">
        <v>150</v>
      </c>
    </row>
    <row r="605" s="14" customFormat="1">
      <c r="A605" s="14"/>
      <c r="B605" s="260"/>
      <c r="C605" s="261"/>
      <c r="D605" s="251" t="s">
        <v>152</v>
      </c>
      <c r="E605" s="262" t="s">
        <v>1</v>
      </c>
      <c r="F605" s="263" t="s">
        <v>84</v>
      </c>
      <c r="G605" s="261"/>
      <c r="H605" s="264">
        <v>1</v>
      </c>
      <c r="I605" s="265"/>
      <c r="J605" s="261"/>
      <c r="K605" s="261"/>
      <c r="L605" s="266"/>
      <c r="M605" s="267"/>
      <c r="N605" s="268"/>
      <c r="O605" s="268"/>
      <c r="P605" s="268"/>
      <c r="Q605" s="268"/>
      <c r="R605" s="268"/>
      <c r="S605" s="268"/>
      <c r="T605" s="26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70" t="s">
        <v>152</v>
      </c>
      <c r="AU605" s="270" t="s">
        <v>150</v>
      </c>
      <c r="AV605" s="14" t="s">
        <v>150</v>
      </c>
      <c r="AW605" s="14" t="s">
        <v>32</v>
      </c>
      <c r="AX605" s="14" t="s">
        <v>84</v>
      </c>
      <c r="AY605" s="270" t="s">
        <v>142</v>
      </c>
    </row>
    <row r="606" s="2" customFormat="1" ht="21.75" customHeight="1">
      <c r="A606" s="39"/>
      <c r="B606" s="40"/>
      <c r="C606" s="236" t="s">
        <v>957</v>
      </c>
      <c r="D606" s="236" t="s">
        <v>144</v>
      </c>
      <c r="E606" s="237" t="s">
        <v>958</v>
      </c>
      <c r="F606" s="238" t="s">
        <v>959</v>
      </c>
      <c r="G606" s="239" t="s">
        <v>960</v>
      </c>
      <c r="H606" s="240">
        <v>1</v>
      </c>
      <c r="I606" s="241"/>
      <c r="J606" s="242">
        <f>ROUND(I606*H606,2)</f>
        <v>0</v>
      </c>
      <c r="K606" s="238" t="s">
        <v>1</v>
      </c>
      <c r="L606" s="45"/>
      <c r="M606" s="243" t="s">
        <v>1</v>
      </c>
      <c r="N606" s="244" t="s">
        <v>42</v>
      </c>
      <c r="O606" s="92"/>
      <c r="P606" s="245">
        <f>O606*H606</f>
        <v>0</v>
      </c>
      <c r="Q606" s="245">
        <v>0</v>
      </c>
      <c r="R606" s="245">
        <f>Q606*H606</f>
        <v>0</v>
      </c>
      <c r="S606" s="245">
        <v>0</v>
      </c>
      <c r="T606" s="246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7" t="s">
        <v>230</v>
      </c>
      <c r="AT606" s="247" t="s">
        <v>144</v>
      </c>
      <c r="AU606" s="247" t="s">
        <v>150</v>
      </c>
      <c r="AY606" s="18" t="s">
        <v>142</v>
      </c>
      <c r="BE606" s="248">
        <f>IF(N606="základní",J606,0)</f>
        <v>0</v>
      </c>
      <c r="BF606" s="248">
        <f>IF(N606="snížená",J606,0)</f>
        <v>0</v>
      </c>
      <c r="BG606" s="248">
        <f>IF(N606="zákl. přenesená",J606,0)</f>
        <v>0</v>
      </c>
      <c r="BH606" s="248">
        <f>IF(N606="sníž. přenesená",J606,0)</f>
        <v>0</v>
      </c>
      <c r="BI606" s="248">
        <f>IF(N606="nulová",J606,0)</f>
        <v>0</v>
      </c>
      <c r="BJ606" s="18" t="s">
        <v>150</v>
      </c>
      <c r="BK606" s="248">
        <f>ROUND(I606*H606,2)</f>
        <v>0</v>
      </c>
      <c r="BL606" s="18" t="s">
        <v>230</v>
      </c>
      <c r="BM606" s="247" t="s">
        <v>961</v>
      </c>
    </row>
    <row r="607" s="2" customFormat="1">
      <c r="A607" s="39"/>
      <c r="B607" s="40"/>
      <c r="C607" s="41"/>
      <c r="D607" s="251" t="s">
        <v>212</v>
      </c>
      <c r="E607" s="41"/>
      <c r="F607" s="282" t="s">
        <v>962</v>
      </c>
      <c r="G607" s="41"/>
      <c r="H607" s="41"/>
      <c r="I607" s="145"/>
      <c r="J607" s="41"/>
      <c r="K607" s="41"/>
      <c r="L607" s="45"/>
      <c r="M607" s="283"/>
      <c r="N607" s="284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212</v>
      </c>
      <c r="AU607" s="18" t="s">
        <v>150</v>
      </c>
    </row>
    <row r="608" s="13" customFormat="1">
      <c r="A608" s="13"/>
      <c r="B608" s="249"/>
      <c r="C608" s="250"/>
      <c r="D608" s="251" t="s">
        <v>152</v>
      </c>
      <c r="E608" s="252" t="s">
        <v>1</v>
      </c>
      <c r="F608" s="253" t="s">
        <v>963</v>
      </c>
      <c r="G608" s="250"/>
      <c r="H608" s="252" t="s">
        <v>1</v>
      </c>
      <c r="I608" s="254"/>
      <c r="J608" s="250"/>
      <c r="K608" s="250"/>
      <c r="L608" s="255"/>
      <c r="M608" s="256"/>
      <c r="N608" s="257"/>
      <c r="O608" s="257"/>
      <c r="P608" s="257"/>
      <c r="Q608" s="257"/>
      <c r="R608" s="257"/>
      <c r="S608" s="257"/>
      <c r="T608" s="25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9" t="s">
        <v>152</v>
      </c>
      <c r="AU608" s="259" t="s">
        <v>150</v>
      </c>
      <c r="AV608" s="13" t="s">
        <v>84</v>
      </c>
      <c r="AW608" s="13" t="s">
        <v>32</v>
      </c>
      <c r="AX608" s="13" t="s">
        <v>76</v>
      </c>
      <c r="AY608" s="259" t="s">
        <v>142</v>
      </c>
    </row>
    <row r="609" s="13" customFormat="1">
      <c r="A609" s="13"/>
      <c r="B609" s="249"/>
      <c r="C609" s="250"/>
      <c r="D609" s="251" t="s">
        <v>152</v>
      </c>
      <c r="E609" s="252" t="s">
        <v>1</v>
      </c>
      <c r="F609" s="253" t="s">
        <v>964</v>
      </c>
      <c r="G609" s="250"/>
      <c r="H609" s="252" t="s">
        <v>1</v>
      </c>
      <c r="I609" s="254"/>
      <c r="J609" s="250"/>
      <c r="K609" s="250"/>
      <c r="L609" s="255"/>
      <c r="M609" s="256"/>
      <c r="N609" s="257"/>
      <c r="O609" s="257"/>
      <c r="P609" s="257"/>
      <c r="Q609" s="257"/>
      <c r="R609" s="257"/>
      <c r="S609" s="257"/>
      <c r="T609" s="25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9" t="s">
        <v>152</v>
      </c>
      <c r="AU609" s="259" t="s">
        <v>150</v>
      </c>
      <c r="AV609" s="13" t="s">
        <v>84</v>
      </c>
      <c r="AW609" s="13" t="s">
        <v>32</v>
      </c>
      <c r="AX609" s="13" t="s">
        <v>76</v>
      </c>
      <c r="AY609" s="259" t="s">
        <v>142</v>
      </c>
    </row>
    <row r="610" s="13" customFormat="1">
      <c r="A610" s="13"/>
      <c r="B610" s="249"/>
      <c r="C610" s="250"/>
      <c r="D610" s="251" t="s">
        <v>152</v>
      </c>
      <c r="E610" s="252" t="s">
        <v>1</v>
      </c>
      <c r="F610" s="253" t="s">
        <v>965</v>
      </c>
      <c r="G610" s="250"/>
      <c r="H610" s="252" t="s">
        <v>1</v>
      </c>
      <c r="I610" s="254"/>
      <c r="J610" s="250"/>
      <c r="K610" s="250"/>
      <c r="L610" s="255"/>
      <c r="M610" s="256"/>
      <c r="N610" s="257"/>
      <c r="O610" s="257"/>
      <c r="P610" s="257"/>
      <c r="Q610" s="257"/>
      <c r="R610" s="257"/>
      <c r="S610" s="257"/>
      <c r="T610" s="25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9" t="s">
        <v>152</v>
      </c>
      <c r="AU610" s="259" t="s">
        <v>150</v>
      </c>
      <c r="AV610" s="13" t="s">
        <v>84</v>
      </c>
      <c r="AW610" s="13" t="s">
        <v>32</v>
      </c>
      <c r="AX610" s="13" t="s">
        <v>76</v>
      </c>
      <c r="AY610" s="259" t="s">
        <v>142</v>
      </c>
    </row>
    <row r="611" s="13" customFormat="1">
      <c r="A611" s="13"/>
      <c r="B611" s="249"/>
      <c r="C611" s="250"/>
      <c r="D611" s="251" t="s">
        <v>152</v>
      </c>
      <c r="E611" s="252" t="s">
        <v>1</v>
      </c>
      <c r="F611" s="253" t="s">
        <v>966</v>
      </c>
      <c r="G611" s="250"/>
      <c r="H611" s="252" t="s">
        <v>1</v>
      </c>
      <c r="I611" s="254"/>
      <c r="J611" s="250"/>
      <c r="K611" s="250"/>
      <c r="L611" s="255"/>
      <c r="M611" s="256"/>
      <c r="N611" s="257"/>
      <c r="O611" s="257"/>
      <c r="P611" s="257"/>
      <c r="Q611" s="257"/>
      <c r="R611" s="257"/>
      <c r="S611" s="257"/>
      <c r="T611" s="25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9" t="s">
        <v>152</v>
      </c>
      <c r="AU611" s="259" t="s">
        <v>150</v>
      </c>
      <c r="AV611" s="13" t="s">
        <v>84</v>
      </c>
      <c r="AW611" s="13" t="s">
        <v>32</v>
      </c>
      <c r="AX611" s="13" t="s">
        <v>76</v>
      </c>
      <c r="AY611" s="259" t="s">
        <v>142</v>
      </c>
    </row>
    <row r="612" s="13" customFormat="1">
      <c r="A612" s="13"/>
      <c r="B612" s="249"/>
      <c r="C612" s="250"/>
      <c r="D612" s="251" t="s">
        <v>152</v>
      </c>
      <c r="E612" s="252" t="s">
        <v>1</v>
      </c>
      <c r="F612" s="253" t="s">
        <v>967</v>
      </c>
      <c r="G612" s="250"/>
      <c r="H612" s="252" t="s">
        <v>1</v>
      </c>
      <c r="I612" s="254"/>
      <c r="J612" s="250"/>
      <c r="K612" s="250"/>
      <c r="L612" s="255"/>
      <c r="M612" s="256"/>
      <c r="N612" s="257"/>
      <c r="O612" s="257"/>
      <c r="P612" s="257"/>
      <c r="Q612" s="257"/>
      <c r="R612" s="257"/>
      <c r="S612" s="257"/>
      <c r="T612" s="25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9" t="s">
        <v>152</v>
      </c>
      <c r="AU612" s="259" t="s">
        <v>150</v>
      </c>
      <c r="AV612" s="13" t="s">
        <v>84</v>
      </c>
      <c r="AW612" s="13" t="s">
        <v>32</v>
      </c>
      <c r="AX612" s="13" t="s">
        <v>76</v>
      </c>
      <c r="AY612" s="259" t="s">
        <v>142</v>
      </c>
    </row>
    <row r="613" s="13" customFormat="1">
      <c r="A613" s="13"/>
      <c r="B613" s="249"/>
      <c r="C613" s="250"/>
      <c r="D613" s="251" t="s">
        <v>152</v>
      </c>
      <c r="E613" s="252" t="s">
        <v>1</v>
      </c>
      <c r="F613" s="253" t="s">
        <v>968</v>
      </c>
      <c r="G613" s="250"/>
      <c r="H613" s="252" t="s">
        <v>1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9" t="s">
        <v>152</v>
      </c>
      <c r="AU613" s="259" t="s">
        <v>150</v>
      </c>
      <c r="AV613" s="13" t="s">
        <v>84</v>
      </c>
      <c r="AW613" s="13" t="s">
        <v>32</v>
      </c>
      <c r="AX613" s="13" t="s">
        <v>76</v>
      </c>
      <c r="AY613" s="259" t="s">
        <v>142</v>
      </c>
    </row>
    <row r="614" s="13" customFormat="1">
      <c r="A614" s="13"/>
      <c r="B614" s="249"/>
      <c r="C614" s="250"/>
      <c r="D614" s="251" t="s">
        <v>152</v>
      </c>
      <c r="E614" s="252" t="s">
        <v>1</v>
      </c>
      <c r="F614" s="253" t="s">
        <v>969</v>
      </c>
      <c r="G614" s="250"/>
      <c r="H614" s="252" t="s">
        <v>1</v>
      </c>
      <c r="I614" s="254"/>
      <c r="J614" s="250"/>
      <c r="K614" s="250"/>
      <c r="L614" s="255"/>
      <c r="M614" s="256"/>
      <c r="N614" s="257"/>
      <c r="O614" s="257"/>
      <c r="P614" s="257"/>
      <c r="Q614" s="257"/>
      <c r="R614" s="257"/>
      <c r="S614" s="257"/>
      <c r="T614" s="25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9" t="s">
        <v>152</v>
      </c>
      <c r="AU614" s="259" t="s">
        <v>150</v>
      </c>
      <c r="AV614" s="13" t="s">
        <v>84</v>
      </c>
      <c r="AW614" s="13" t="s">
        <v>32</v>
      </c>
      <c r="AX614" s="13" t="s">
        <v>76</v>
      </c>
      <c r="AY614" s="259" t="s">
        <v>142</v>
      </c>
    </row>
    <row r="615" s="13" customFormat="1">
      <c r="A615" s="13"/>
      <c r="B615" s="249"/>
      <c r="C615" s="250"/>
      <c r="D615" s="251" t="s">
        <v>152</v>
      </c>
      <c r="E615" s="252" t="s">
        <v>1</v>
      </c>
      <c r="F615" s="253" t="s">
        <v>970</v>
      </c>
      <c r="G615" s="250"/>
      <c r="H615" s="252" t="s">
        <v>1</v>
      </c>
      <c r="I615" s="254"/>
      <c r="J615" s="250"/>
      <c r="K615" s="250"/>
      <c r="L615" s="255"/>
      <c r="M615" s="256"/>
      <c r="N615" s="257"/>
      <c r="O615" s="257"/>
      <c r="P615" s="257"/>
      <c r="Q615" s="257"/>
      <c r="R615" s="257"/>
      <c r="S615" s="257"/>
      <c r="T615" s="25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9" t="s">
        <v>152</v>
      </c>
      <c r="AU615" s="259" t="s">
        <v>150</v>
      </c>
      <c r="AV615" s="13" t="s">
        <v>84</v>
      </c>
      <c r="AW615" s="13" t="s">
        <v>32</v>
      </c>
      <c r="AX615" s="13" t="s">
        <v>76</v>
      </c>
      <c r="AY615" s="259" t="s">
        <v>142</v>
      </c>
    </row>
    <row r="616" s="13" customFormat="1">
      <c r="A616" s="13"/>
      <c r="B616" s="249"/>
      <c r="C616" s="250"/>
      <c r="D616" s="251" t="s">
        <v>152</v>
      </c>
      <c r="E616" s="252" t="s">
        <v>1</v>
      </c>
      <c r="F616" s="253" t="s">
        <v>971</v>
      </c>
      <c r="G616" s="250"/>
      <c r="H616" s="252" t="s">
        <v>1</v>
      </c>
      <c r="I616" s="254"/>
      <c r="J616" s="250"/>
      <c r="K616" s="250"/>
      <c r="L616" s="255"/>
      <c r="M616" s="256"/>
      <c r="N616" s="257"/>
      <c r="O616" s="257"/>
      <c r="P616" s="257"/>
      <c r="Q616" s="257"/>
      <c r="R616" s="257"/>
      <c r="S616" s="257"/>
      <c r="T616" s="25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9" t="s">
        <v>152</v>
      </c>
      <c r="AU616" s="259" t="s">
        <v>150</v>
      </c>
      <c r="AV616" s="13" t="s">
        <v>84</v>
      </c>
      <c r="AW616" s="13" t="s">
        <v>32</v>
      </c>
      <c r="AX616" s="13" t="s">
        <v>76</v>
      </c>
      <c r="AY616" s="259" t="s">
        <v>142</v>
      </c>
    </row>
    <row r="617" s="13" customFormat="1">
      <c r="A617" s="13"/>
      <c r="B617" s="249"/>
      <c r="C617" s="250"/>
      <c r="D617" s="251" t="s">
        <v>152</v>
      </c>
      <c r="E617" s="252" t="s">
        <v>1</v>
      </c>
      <c r="F617" s="253" t="s">
        <v>972</v>
      </c>
      <c r="G617" s="250"/>
      <c r="H617" s="252" t="s">
        <v>1</v>
      </c>
      <c r="I617" s="254"/>
      <c r="J617" s="250"/>
      <c r="K617" s="250"/>
      <c r="L617" s="255"/>
      <c r="M617" s="256"/>
      <c r="N617" s="257"/>
      <c r="O617" s="257"/>
      <c r="P617" s="257"/>
      <c r="Q617" s="257"/>
      <c r="R617" s="257"/>
      <c r="S617" s="257"/>
      <c r="T617" s="25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9" t="s">
        <v>152</v>
      </c>
      <c r="AU617" s="259" t="s">
        <v>150</v>
      </c>
      <c r="AV617" s="13" t="s">
        <v>84</v>
      </c>
      <c r="AW617" s="13" t="s">
        <v>32</v>
      </c>
      <c r="AX617" s="13" t="s">
        <v>76</v>
      </c>
      <c r="AY617" s="259" t="s">
        <v>142</v>
      </c>
    </row>
    <row r="618" s="13" customFormat="1">
      <c r="A618" s="13"/>
      <c r="B618" s="249"/>
      <c r="C618" s="250"/>
      <c r="D618" s="251" t="s">
        <v>152</v>
      </c>
      <c r="E618" s="252" t="s">
        <v>1</v>
      </c>
      <c r="F618" s="253" t="s">
        <v>973</v>
      </c>
      <c r="G618" s="250"/>
      <c r="H618" s="252" t="s">
        <v>1</v>
      </c>
      <c r="I618" s="254"/>
      <c r="J618" s="250"/>
      <c r="K618" s="250"/>
      <c r="L618" s="255"/>
      <c r="M618" s="256"/>
      <c r="N618" s="257"/>
      <c r="O618" s="257"/>
      <c r="P618" s="257"/>
      <c r="Q618" s="257"/>
      <c r="R618" s="257"/>
      <c r="S618" s="257"/>
      <c r="T618" s="25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9" t="s">
        <v>152</v>
      </c>
      <c r="AU618" s="259" t="s">
        <v>150</v>
      </c>
      <c r="AV618" s="13" t="s">
        <v>84</v>
      </c>
      <c r="AW618" s="13" t="s">
        <v>32</v>
      </c>
      <c r="AX618" s="13" t="s">
        <v>76</v>
      </c>
      <c r="AY618" s="259" t="s">
        <v>142</v>
      </c>
    </row>
    <row r="619" s="13" customFormat="1">
      <c r="A619" s="13"/>
      <c r="B619" s="249"/>
      <c r="C619" s="250"/>
      <c r="D619" s="251" t="s">
        <v>152</v>
      </c>
      <c r="E619" s="252" t="s">
        <v>1</v>
      </c>
      <c r="F619" s="253" t="s">
        <v>974</v>
      </c>
      <c r="G619" s="250"/>
      <c r="H619" s="252" t="s">
        <v>1</v>
      </c>
      <c r="I619" s="254"/>
      <c r="J619" s="250"/>
      <c r="K619" s="250"/>
      <c r="L619" s="255"/>
      <c r="M619" s="256"/>
      <c r="N619" s="257"/>
      <c r="O619" s="257"/>
      <c r="P619" s="257"/>
      <c r="Q619" s="257"/>
      <c r="R619" s="257"/>
      <c r="S619" s="257"/>
      <c r="T619" s="25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9" t="s">
        <v>152</v>
      </c>
      <c r="AU619" s="259" t="s">
        <v>150</v>
      </c>
      <c r="AV619" s="13" t="s">
        <v>84</v>
      </c>
      <c r="AW619" s="13" t="s">
        <v>32</v>
      </c>
      <c r="AX619" s="13" t="s">
        <v>76</v>
      </c>
      <c r="AY619" s="259" t="s">
        <v>142</v>
      </c>
    </row>
    <row r="620" s="14" customFormat="1">
      <c r="A620" s="14"/>
      <c r="B620" s="260"/>
      <c r="C620" s="261"/>
      <c r="D620" s="251" t="s">
        <v>152</v>
      </c>
      <c r="E620" s="262" t="s">
        <v>1</v>
      </c>
      <c r="F620" s="263" t="s">
        <v>975</v>
      </c>
      <c r="G620" s="261"/>
      <c r="H620" s="264">
        <v>1</v>
      </c>
      <c r="I620" s="265"/>
      <c r="J620" s="261"/>
      <c r="K620" s="261"/>
      <c r="L620" s="266"/>
      <c r="M620" s="267"/>
      <c r="N620" s="268"/>
      <c r="O620" s="268"/>
      <c r="P620" s="268"/>
      <c r="Q620" s="268"/>
      <c r="R620" s="268"/>
      <c r="S620" s="268"/>
      <c r="T620" s="26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70" t="s">
        <v>152</v>
      </c>
      <c r="AU620" s="270" t="s">
        <v>150</v>
      </c>
      <c r="AV620" s="14" t="s">
        <v>150</v>
      </c>
      <c r="AW620" s="14" t="s">
        <v>32</v>
      </c>
      <c r="AX620" s="14" t="s">
        <v>76</v>
      </c>
      <c r="AY620" s="270" t="s">
        <v>142</v>
      </c>
    </row>
    <row r="621" s="15" customFormat="1">
      <c r="A621" s="15"/>
      <c r="B621" s="271"/>
      <c r="C621" s="272"/>
      <c r="D621" s="251" t="s">
        <v>152</v>
      </c>
      <c r="E621" s="273" t="s">
        <v>1</v>
      </c>
      <c r="F621" s="274" t="s">
        <v>155</v>
      </c>
      <c r="G621" s="272"/>
      <c r="H621" s="275">
        <v>1</v>
      </c>
      <c r="I621" s="276"/>
      <c r="J621" s="272"/>
      <c r="K621" s="272"/>
      <c r="L621" s="277"/>
      <c r="M621" s="278"/>
      <c r="N621" s="279"/>
      <c r="O621" s="279"/>
      <c r="P621" s="279"/>
      <c r="Q621" s="279"/>
      <c r="R621" s="279"/>
      <c r="S621" s="279"/>
      <c r="T621" s="280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81" t="s">
        <v>152</v>
      </c>
      <c r="AU621" s="281" t="s">
        <v>150</v>
      </c>
      <c r="AV621" s="15" t="s">
        <v>149</v>
      </c>
      <c r="AW621" s="15" t="s">
        <v>32</v>
      </c>
      <c r="AX621" s="15" t="s">
        <v>84</v>
      </c>
      <c r="AY621" s="281" t="s">
        <v>142</v>
      </c>
    </row>
    <row r="622" s="12" customFormat="1" ht="22.8" customHeight="1">
      <c r="A622" s="12"/>
      <c r="B622" s="220"/>
      <c r="C622" s="221"/>
      <c r="D622" s="222" t="s">
        <v>75</v>
      </c>
      <c r="E622" s="234" t="s">
        <v>976</v>
      </c>
      <c r="F622" s="234" t="s">
        <v>977</v>
      </c>
      <c r="G622" s="221"/>
      <c r="H622" s="221"/>
      <c r="I622" s="224"/>
      <c r="J622" s="235">
        <f>BK622</f>
        <v>0</v>
      </c>
      <c r="K622" s="221"/>
      <c r="L622" s="226"/>
      <c r="M622" s="227"/>
      <c r="N622" s="228"/>
      <c r="O622" s="228"/>
      <c r="P622" s="229">
        <f>SUM(P623:P631)</f>
        <v>0</v>
      </c>
      <c r="Q622" s="228"/>
      <c r="R622" s="229">
        <f>SUM(R623:R631)</f>
        <v>0</v>
      </c>
      <c r="S622" s="228"/>
      <c r="T622" s="230">
        <f>SUM(T623:T631)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31" t="s">
        <v>150</v>
      </c>
      <c r="AT622" s="232" t="s">
        <v>75</v>
      </c>
      <c r="AU622" s="232" t="s">
        <v>84</v>
      </c>
      <c r="AY622" s="231" t="s">
        <v>142</v>
      </c>
      <c r="BK622" s="233">
        <f>SUM(BK623:BK631)</f>
        <v>0</v>
      </c>
    </row>
    <row r="623" s="2" customFormat="1" ht="21.75" customHeight="1">
      <c r="A623" s="39"/>
      <c r="B623" s="40"/>
      <c r="C623" s="236" t="s">
        <v>978</v>
      </c>
      <c r="D623" s="236" t="s">
        <v>144</v>
      </c>
      <c r="E623" s="237" t="s">
        <v>979</v>
      </c>
      <c r="F623" s="238" t="s">
        <v>980</v>
      </c>
      <c r="G623" s="239" t="s">
        <v>272</v>
      </c>
      <c r="H623" s="240">
        <v>1</v>
      </c>
      <c r="I623" s="241"/>
      <c r="J623" s="242">
        <f>ROUND(I623*H623,2)</f>
        <v>0</v>
      </c>
      <c r="K623" s="238" t="s">
        <v>1</v>
      </c>
      <c r="L623" s="45"/>
      <c r="M623" s="243" t="s">
        <v>1</v>
      </c>
      <c r="N623" s="244" t="s">
        <v>42</v>
      </c>
      <c r="O623" s="92"/>
      <c r="P623" s="245">
        <f>O623*H623</f>
        <v>0</v>
      </c>
      <c r="Q623" s="245">
        <v>0</v>
      </c>
      <c r="R623" s="245">
        <f>Q623*H623</f>
        <v>0</v>
      </c>
      <c r="S623" s="245">
        <v>0</v>
      </c>
      <c r="T623" s="246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47" t="s">
        <v>230</v>
      </c>
      <c r="AT623" s="247" t="s">
        <v>144</v>
      </c>
      <c r="AU623" s="247" t="s">
        <v>150</v>
      </c>
      <c r="AY623" s="18" t="s">
        <v>142</v>
      </c>
      <c r="BE623" s="248">
        <f>IF(N623="základní",J623,0)</f>
        <v>0</v>
      </c>
      <c r="BF623" s="248">
        <f>IF(N623="snížená",J623,0)</f>
        <v>0</v>
      </c>
      <c r="BG623" s="248">
        <f>IF(N623="zákl. přenesená",J623,0)</f>
        <v>0</v>
      </c>
      <c r="BH623" s="248">
        <f>IF(N623="sníž. přenesená",J623,0)</f>
        <v>0</v>
      </c>
      <c r="BI623" s="248">
        <f>IF(N623="nulová",J623,0)</f>
        <v>0</v>
      </c>
      <c r="BJ623" s="18" t="s">
        <v>150</v>
      </c>
      <c r="BK623" s="248">
        <f>ROUND(I623*H623,2)</f>
        <v>0</v>
      </c>
      <c r="BL623" s="18" t="s">
        <v>230</v>
      </c>
      <c r="BM623" s="247" t="s">
        <v>981</v>
      </c>
    </row>
    <row r="624" s="2" customFormat="1">
      <c r="A624" s="39"/>
      <c r="B624" s="40"/>
      <c r="C624" s="41"/>
      <c r="D624" s="251" t="s">
        <v>212</v>
      </c>
      <c r="E624" s="41"/>
      <c r="F624" s="282" t="s">
        <v>213</v>
      </c>
      <c r="G624" s="41"/>
      <c r="H624" s="41"/>
      <c r="I624" s="145"/>
      <c r="J624" s="41"/>
      <c r="K624" s="41"/>
      <c r="L624" s="45"/>
      <c r="M624" s="283"/>
      <c r="N624" s="284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212</v>
      </c>
      <c r="AU624" s="18" t="s">
        <v>150</v>
      </c>
    </row>
    <row r="625" s="14" customFormat="1">
      <c r="A625" s="14"/>
      <c r="B625" s="260"/>
      <c r="C625" s="261"/>
      <c r="D625" s="251" t="s">
        <v>152</v>
      </c>
      <c r="E625" s="262" t="s">
        <v>1</v>
      </c>
      <c r="F625" s="263" t="s">
        <v>84</v>
      </c>
      <c r="G625" s="261"/>
      <c r="H625" s="264">
        <v>1</v>
      </c>
      <c r="I625" s="265"/>
      <c r="J625" s="261"/>
      <c r="K625" s="261"/>
      <c r="L625" s="266"/>
      <c r="M625" s="267"/>
      <c r="N625" s="268"/>
      <c r="O625" s="268"/>
      <c r="P625" s="268"/>
      <c r="Q625" s="268"/>
      <c r="R625" s="268"/>
      <c r="S625" s="268"/>
      <c r="T625" s="26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70" t="s">
        <v>152</v>
      </c>
      <c r="AU625" s="270" t="s">
        <v>150</v>
      </c>
      <c r="AV625" s="14" t="s">
        <v>150</v>
      </c>
      <c r="AW625" s="14" t="s">
        <v>32</v>
      </c>
      <c r="AX625" s="14" t="s">
        <v>84</v>
      </c>
      <c r="AY625" s="270" t="s">
        <v>142</v>
      </c>
    </row>
    <row r="626" s="2" customFormat="1" ht="33" customHeight="1">
      <c r="A626" s="39"/>
      <c r="B626" s="40"/>
      <c r="C626" s="236" t="s">
        <v>982</v>
      </c>
      <c r="D626" s="236" t="s">
        <v>144</v>
      </c>
      <c r="E626" s="237" t="s">
        <v>983</v>
      </c>
      <c r="F626" s="238" t="s">
        <v>984</v>
      </c>
      <c r="G626" s="239" t="s">
        <v>272</v>
      </c>
      <c r="H626" s="240">
        <v>1</v>
      </c>
      <c r="I626" s="241"/>
      <c r="J626" s="242">
        <f>ROUND(I626*H626,2)</f>
        <v>0</v>
      </c>
      <c r="K626" s="238" t="s">
        <v>1</v>
      </c>
      <c r="L626" s="45"/>
      <c r="M626" s="243" t="s">
        <v>1</v>
      </c>
      <c r="N626" s="244" t="s">
        <v>42</v>
      </c>
      <c r="O626" s="92"/>
      <c r="P626" s="245">
        <f>O626*H626</f>
        <v>0</v>
      </c>
      <c r="Q626" s="245">
        <v>0</v>
      </c>
      <c r="R626" s="245">
        <f>Q626*H626</f>
        <v>0</v>
      </c>
      <c r="S626" s="245">
        <v>0</v>
      </c>
      <c r="T626" s="246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7" t="s">
        <v>230</v>
      </c>
      <c r="AT626" s="247" t="s">
        <v>144</v>
      </c>
      <c r="AU626" s="247" t="s">
        <v>150</v>
      </c>
      <c r="AY626" s="18" t="s">
        <v>142</v>
      </c>
      <c r="BE626" s="248">
        <f>IF(N626="základní",J626,0)</f>
        <v>0</v>
      </c>
      <c r="BF626" s="248">
        <f>IF(N626="snížená",J626,0)</f>
        <v>0</v>
      </c>
      <c r="BG626" s="248">
        <f>IF(N626="zákl. přenesená",J626,0)</f>
        <v>0</v>
      </c>
      <c r="BH626" s="248">
        <f>IF(N626="sníž. přenesená",J626,0)</f>
        <v>0</v>
      </c>
      <c r="BI626" s="248">
        <f>IF(N626="nulová",J626,0)</f>
        <v>0</v>
      </c>
      <c r="BJ626" s="18" t="s">
        <v>150</v>
      </c>
      <c r="BK626" s="248">
        <f>ROUND(I626*H626,2)</f>
        <v>0</v>
      </c>
      <c r="BL626" s="18" t="s">
        <v>230</v>
      </c>
      <c r="BM626" s="247" t="s">
        <v>985</v>
      </c>
    </row>
    <row r="627" s="2" customFormat="1">
      <c r="A627" s="39"/>
      <c r="B627" s="40"/>
      <c r="C627" s="41"/>
      <c r="D627" s="251" t="s">
        <v>212</v>
      </c>
      <c r="E627" s="41"/>
      <c r="F627" s="282" t="s">
        <v>213</v>
      </c>
      <c r="G627" s="41"/>
      <c r="H627" s="41"/>
      <c r="I627" s="145"/>
      <c r="J627" s="41"/>
      <c r="K627" s="41"/>
      <c r="L627" s="45"/>
      <c r="M627" s="283"/>
      <c r="N627" s="284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212</v>
      </c>
      <c r="AU627" s="18" t="s">
        <v>150</v>
      </c>
    </row>
    <row r="628" s="14" customFormat="1">
      <c r="A628" s="14"/>
      <c r="B628" s="260"/>
      <c r="C628" s="261"/>
      <c r="D628" s="251" t="s">
        <v>152</v>
      </c>
      <c r="E628" s="262" t="s">
        <v>1</v>
      </c>
      <c r="F628" s="263" t="s">
        <v>84</v>
      </c>
      <c r="G628" s="261"/>
      <c r="H628" s="264">
        <v>1</v>
      </c>
      <c r="I628" s="265"/>
      <c r="J628" s="261"/>
      <c r="K628" s="261"/>
      <c r="L628" s="266"/>
      <c r="M628" s="267"/>
      <c r="N628" s="268"/>
      <c r="O628" s="268"/>
      <c r="P628" s="268"/>
      <c r="Q628" s="268"/>
      <c r="R628" s="268"/>
      <c r="S628" s="268"/>
      <c r="T628" s="26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70" t="s">
        <v>152</v>
      </c>
      <c r="AU628" s="270" t="s">
        <v>150</v>
      </c>
      <c r="AV628" s="14" t="s">
        <v>150</v>
      </c>
      <c r="AW628" s="14" t="s">
        <v>32</v>
      </c>
      <c r="AX628" s="14" t="s">
        <v>84</v>
      </c>
      <c r="AY628" s="270" t="s">
        <v>142</v>
      </c>
    </row>
    <row r="629" s="2" customFormat="1" ht="21.75" customHeight="1">
      <c r="A629" s="39"/>
      <c r="B629" s="40"/>
      <c r="C629" s="236" t="s">
        <v>986</v>
      </c>
      <c r="D629" s="236" t="s">
        <v>144</v>
      </c>
      <c r="E629" s="237" t="s">
        <v>987</v>
      </c>
      <c r="F629" s="238" t="s">
        <v>988</v>
      </c>
      <c r="G629" s="239" t="s">
        <v>272</v>
      </c>
      <c r="H629" s="240">
        <v>1</v>
      </c>
      <c r="I629" s="241"/>
      <c r="J629" s="242">
        <f>ROUND(I629*H629,2)</f>
        <v>0</v>
      </c>
      <c r="K629" s="238" t="s">
        <v>1</v>
      </c>
      <c r="L629" s="45"/>
      <c r="M629" s="243" t="s">
        <v>1</v>
      </c>
      <c r="N629" s="244" t="s">
        <v>42</v>
      </c>
      <c r="O629" s="92"/>
      <c r="P629" s="245">
        <f>O629*H629</f>
        <v>0</v>
      </c>
      <c r="Q629" s="245">
        <v>0</v>
      </c>
      <c r="R629" s="245">
        <f>Q629*H629</f>
        <v>0</v>
      </c>
      <c r="S629" s="245">
        <v>0</v>
      </c>
      <c r="T629" s="246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47" t="s">
        <v>230</v>
      </c>
      <c r="AT629" s="247" t="s">
        <v>144</v>
      </c>
      <c r="AU629" s="247" t="s">
        <v>150</v>
      </c>
      <c r="AY629" s="18" t="s">
        <v>142</v>
      </c>
      <c r="BE629" s="248">
        <f>IF(N629="základní",J629,0)</f>
        <v>0</v>
      </c>
      <c r="BF629" s="248">
        <f>IF(N629="snížená",J629,0)</f>
        <v>0</v>
      </c>
      <c r="BG629" s="248">
        <f>IF(N629="zákl. přenesená",J629,0)</f>
        <v>0</v>
      </c>
      <c r="BH629" s="248">
        <f>IF(N629="sníž. přenesená",J629,0)</f>
        <v>0</v>
      </c>
      <c r="BI629" s="248">
        <f>IF(N629="nulová",J629,0)</f>
        <v>0</v>
      </c>
      <c r="BJ629" s="18" t="s">
        <v>150</v>
      </c>
      <c r="BK629" s="248">
        <f>ROUND(I629*H629,2)</f>
        <v>0</v>
      </c>
      <c r="BL629" s="18" t="s">
        <v>230</v>
      </c>
      <c r="BM629" s="247" t="s">
        <v>989</v>
      </c>
    </row>
    <row r="630" s="2" customFormat="1">
      <c r="A630" s="39"/>
      <c r="B630" s="40"/>
      <c r="C630" s="41"/>
      <c r="D630" s="251" t="s">
        <v>212</v>
      </c>
      <c r="E630" s="41"/>
      <c r="F630" s="282" t="s">
        <v>213</v>
      </c>
      <c r="G630" s="41"/>
      <c r="H630" s="41"/>
      <c r="I630" s="145"/>
      <c r="J630" s="41"/>
      <c r="K630" s="41"/>
      <c r="L630" s="45"/>
      <c r="M630" s="283"/>
      <c r="N630" s="284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212</v>
      </c>
      <c r="AU630" s="18" t="s">
        <v>150</v>
      </c>
    </row>
    <row r="631" s="14" customFormat="1">
      <c r="A631" s="14"/>
      <c r="B631" s="260"/>
      <c r="C631" s="261"/>
      <c r="D631" s="251" t="s">
        <v>152</v>
      </c>
      <c r="E631" s="262" t="s">
        <v>1</v>
      </c>
      <c r="F631" s="263" t="s">
        <v>84</v>
      </c>
      <c r="G631" s="261"/>
      <c r="H631" s="264">
        <v>1</v>
      </c>
      <c r="I631" s="265"/>
      <c r="J631" s="261"/>
      <c r="K631" s="261"/>
      <c r="L631" s="266"/>
      <c r="M631" s="267"/>
      <c r="N631" s="268"/>
      <c r="O631" s="268"/>
      <c r="P631" s="268"/>
      <c r="Q631" s="268"/>
      <c r="R631" s="268"/>
      <c r="S631" s="268"/>
      <c r="T631" s="26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70" t="s">
        <v>152</v>
      </c>
      <c r="AU631" s="270" t="s">
        <v>150</v>
      </c>
      <c r="AV631" s="14" t="s">
        <v>150</v>
      </c>
      <c r="AW631" s="14" t="s">
        <v>32</v>
      </c>
      <c r="AX631" s="14" t="s">
        <v>84</v>
      </c>
      <c r="AY631" s="270" t="s">
        <v>142</v>
      </c>
    </row>
    <row r="632" s="12" customFormat="1" ht="22.8" customHeight="1">
      <c r="A632" s="12"/>
      <c r="B632" s="220"/>
      <c r="C632" s="221"/>
      <c r="D632" s="222" t="s">
        <v>75</v>
      </c>
      <c r="E632" s="234" t="s">
        <v>990</v>
      </c>
      <c r="F632" s="234" t="s">
        <v>991</v>
      </c>
      <c r="G632" s="221"/>
      <c r="H632" s="221"/>
      <c r="I632" s="224"/>
      <c r="J632" s="235">
        <f>BK632</f>
        <v>0</v>
      </c>
      <c r="K632" s="221"/>
      <c r="L632" s="226"/>
      <c r="M632" s="227"/>
      <c r="N632" s="228"/>
      <c r="O632" s="228"/>
      <c r="P632" s="229">
        <f>SUM(P633:P641)</f>
        <v>0</v>
      </c>
      <c r="Q632" s="228"/>
      <c r="R632" s="229">
        <f>SUM(R633:R641)</f>
        <v>0.014931</v>
      </c>
      <c r="S632" s="228"/>
      <c r="T632" s="230">
        <f>SUM(T633:T641)</f>
        <v>0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231" t="s">
        <v>150</v>
      </c>
      <c r="AT632" s="232" t="s">
        <v>75</v>
      </c>
      <c r="AU632" s="232" t="s">
        <v>84</v>
      </c>
      <c r="AY632" s="231" t="s">
        <v>142</v>
      </c>
      <c r="BK632" s="233">
        <f>SUM(BK633:BK641)</f>
        <v>0</v>
      </c>
    </row>
    <row r="633" s="2" customFormat="1" ht="21.75" customHeight="1">
      <c r="A633" s="39"/>
      <c r="B633" s="40"/>
      <c r="C633" s="236" t="s">
        <v>992</v>
      </c>
      <c r="D633" s="236" t="s">
        <v>144</v>
      </c>
      <c r="E633" s="237" t="s">
        <v>993</v>
      </c>
      <c r="F633" s="238" t="s">
        <v>994</v>
      </c>
      <c r="G633" s="239" t="s">
        <v>172</v>
      </c>
      <c r="H633" s="240">
        <v>34.210000000000001</v>
      </c>
      <c r="I633" s="241"/>
      <c r="J633" s="242">
        <f>ROUND(I633*H633,2)</f>
        <v>0</v>
      </c>
      <c r="K633" s="238" t="s">
        <v>1</v>
      </c>
      <c r="L633" s="45"/>
      <c r="M633" s="243" t="s">
        <v>1</v>
      </c>
      <c r="N633" s="244" t="s">
        <v>42</v>
      </c>
      <c r="O633" s="92"/>
      <c r="P633" s="245">
        <f>O633*H633</f>
        <v>0</v>
      </c>
      <c r="Q633" s="245">
        <v>0</v>
      </c>
      <c r="R633" s="245">
        <f>Q633*H633</f>
        <v>0</v>
      </c>
      <c r="S633" s="245">
        <v>0</v>
      </c>
      <c r="T633" s="246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7" t="s">
        <v>230</v>
      </c>
      <c r="AT633" s="247" t="s">
        <v>144</v>
      </c>
      <c r="AU633" s="247" t="s">
        <v>150</v>
      </c>
      <c r="AY633" s="18" t="s">
        <v>142</v>
      </c>
      <c r="BE633" s="248">
        <f>IF(N633="základní",J633,0)</f>
        <v>0</v>
      </c>
      <c r="BF633" s="248">
        <f>IF(N633="snížená",J633,0)</f>
        <v>0</v>
      </c>
      <c r="BG633" s="248">
        <f>IF(N633="zákl. přenesená",J633,0)</f>
        <v>0</v>
      </c>
      <c r="BH633" s="248">
        <f>IF(N633="sníž. přenesená",J633,0)</f>
        <v>0</v>
      </c>
      <c r="BI633" s="248">
        <f>IF(N633="nulová",J633,0)</f>
        <v>0</v>
      </c>
      <c r="BJ633" s="18" t="s">
        <v>150</v>
      </c>
      <c r="BK633" s="248">
        <f>ROUND(I633*H633,2)</f>
        <v>0</v>
      </c>
      <c r="BL633" s="18" t="s">
        <v>230</v>
      </c>
      <c r="BM633" s="247" t="s">
        <v>995</v>
      </c>
    </row>
    <row r="634" s="2" customFormat="1">
      <c r="A634" s="39"/>
      <c r="B634" s="40"/>
      <c r="C634" s="41"/>
      <c r="D634" s="251" t="s">
        <v>212</v>
      </c>
      <c r="E634" s="41"/>
      <c r="F634" s="282" t="s">
        <v>213</v>
      </c>
      <c r="G634" s="41"/>
      <c r="H634" s="41"/>
      <c r="I634" s="145"/>
      <c r="J634" s="41"/>
      <c r="K634" s="41"/>
      <c r="L634" s="45"/>
      <c r="M634" s="283"/>
      <c r="N634" s="284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212</v>
      </c>
      <c r="AU634" s="18" t="s">
        <v>150</v>
      </c>
    </row>
    <row r="635" s="13" customFormat="1">
      <c r="A635" s="13"/>
      <c r="B635" s="249"/>
      <c r="C635" s="250"/>
      <c r="D635" s="251" t="s">
        <v>152</v>
      </c>
      <c r="E635" s="252" t="s">
        <v>1</v>
      </c>
      <c r="F635" s="253" t="s">
        <v>996</v>
      </c>
      <c r="G635" s="250"/>
      <c r="H635" s="252" t="s">
        <v>1</v>
      </c>
      <c r="I635" s="254"/>
      <c r="J635" s="250"/>
      <c r="K635" s="250"/>
      <c r="L635" s="255"/>
      <c r="M635" s="256"/>
      <c r="N635" s="257"/>
      <c r="O635" s="257"/>
      <c r="P635" s="257"/>
      <c r="Q635" s="257"/>
      <c r="R635" s="257"/>
      <c r="S635" s="257"/>
      <c r="T635" s="25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9" t="s">
        <v>152</v>
      </c>
      <c r="AU635" s="259" t="s">
        <v>150</v>
      </c>
      <c r="AV635" s="13" t="s">
        <v>84</v>
      </c>
      <c r="AW635" s="13" t="s">
        <v>32</v>
      </c>
      <c r="AX635" s="13" t="s">
        <v>76</v>
      </c>
      <c r="AY635" s="259" t="s">
        <v>142</v>
      </c>
    </row>
    <row r="636" s="14" customFormat="1">
      <c r="A636" s="14"/>
      <c r="B636" s="260"/>
      <c r="C636" s="261"/>
      <c r="D636" s="251" t="s">
        <v>152</v>
      </c>
      <c r="E636" s="262" t="s">
        <v>1</v>
      </c>
      <c r="F636" s="263" t="s">
        <v>997</v>
      </c>
      <c r="G636" s="261"/>
      <c r="H636" s="264">
        <v>30.710000000000001</v>
      </c>
      <c r="I636" s="265"/>
      <c r="J636" s="261"/>
      <c r="K636" s="261"/>
      <c r="L636" s="266"/>
      <c r="M636" s="267"/>
      <c r="N636" s="268"/>
      <c r="O636" s="268"/>
      <c r="P636" s="268"/>
      <c r="Q636" s="268"/>
      <c r="R636" s="268"/>
      <c r="S636" s="268"/>
      <c r="T636" s="26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70" t="s">
        <v>152</v>
      </c>
      <c r="AU636" s="270" t="s">
        <v>150</v>
      </c>
      <c r="AV636" s="14" t="s">
        <v>150</v>
      </c>
      <c r="AW636" s="14" t="s">
        <v>32</v>
      </c>
      <c r="AX636" s="14" t="s">
        <v>76</v>
      </c>
      <c r="AY636" s="270" t="s">
        <v>142</v>
      </c>
    </row>
    <row r="637" s="14" customFormat="1">
      <c r="A637" s="14"/>
      <c r="B637" s="260"/>
      <c r="C637" s="261"/>
      <c r="D637" s="251" t="s">
        <v>152</v>
      </c>
      <c r="E637" s="262" t="s">
        <v>1</v>
      </c>
      <c r="F637" s="263" t="s">
        <v>998</v>
      </c>
      <c r="G637" s="261"/>
      <c r="H637" s="264">
        <v>3.5</v>
      </c>
      <c r="I637" s="265"/>
      <c r="J637" s="261"/>
      <c r="K637" s="261"/>
      <c r="L637" s="266"/>
      <c r="M637" s="267"/>
      <c r="N637" s="268"/>
      <c r="O637" s="268"/>
      <c r="P637" s="268"/>
      <c r="Q637" s="268"/>
      <c r="R637" s="268"/>
      <c r="S637" s="268"/>
      <c r="T637" s="26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70" t="s">
        <v>152</v>
      </c>
      <c r="AU637" s="270" t="s">
        <v>150</v>
      </c>
      <c r="AV637" s="14" t="s">
        <v>150</v>
      </c>
      <c r="AW637" s="14" t="s">
        <v>32</v>
      </c>
      <c r="AX637" s="14" t="s">
        <v>76</v>
      </c>
      <c r="AY637" s="270" t="s">
        <v>142</v>
      </c>
    </row>
    <row r="638" s="15" customFormat="1">
      <c r="A638" s="15"/>
      <c r="B638" s="271"/>
      <c r="C638" s="272"/>
      <c r="D638" s="251" t="s">
        <v>152</v>
      </c>
      <c r="E638" s="273" t="s">
        <v>1</v>
      </c>
      <c r="F638" s="274" t="s">
        <v>155</v>
      </c>
      <c r="G638" s="272"/>
      <c r="H638" s="275">
        <v>34.210000000000001</v>
      </c>
      <c r="I638" s="276"/>
      <c r="J638" s="272"/>
      <c r="K638" s="272"/>
      <c r="L638" s="277"/>
      <c r="M638" s="278"/>
      <c r="N638" s="279"/>
      <c r="O638" s="279"/>
      <c r="P638" s="279"/>
      <c r="Q638" s="279"/>
      <c r="R638" s="279"/>
      <c r="S638" s="279"/>
      <c r="T638" s="280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81" t="s">
        <v>152</v>
      </c>
      <c r="AU638" s="281" t="s">
        <v>150</v>
      </c>
      <c r="AV638" s="15" t="s">
        <v>149</v>
      </c>
      <c r="AW638" s="15" t="s">
        <v>32</v>
      </c>
      <c r="AX638" s="15" t="s">
        <v>84</v>
      </c>
      <c r="AY638" s="281" t="s">
        <v>142</v>
      </c>
    </row>
    <row r="639" s="2" customFormat="1" ht="21.75" customHeight="1">
      <c r="A639" s="39"/>
      <c r="B639" s="40"/>
      <c r="C639" s="236" t="s">
        <v>999</v>
      </c>
      <c r="D639" s="236" t="s">
        <v>144</v>
      </c>
      <c r="E639" s="237" t="s">
        <v>1000</v>
      </c>
      <c r="F639" s="238" t="s">
        <v>1001</v>
      </c>
      <c r="G639" s="239" t="s">
        <v>172</v>
      </c>
      <c r="H639" s="240">
        <v>49.770000000000003</v>
      </c>
      <c r="I639" s="241"/>
      <c r="J639" s="242">
        <f>ROUND(I639*H639,2)</f>
        <v>0</v>
      </c>
      <c r="K639" s="238" t="s">
        <v>1</v>
      </c>
      <c r="L639" s="45"/>
      <c r="M639" s="243" t="s">
        <v>1</v>
      </c>
      <c r="N639" s="244" t="s">
        <v>42</v>
      </c>
      <c r="O639" s="92"/>
      <c r="P639" s="245">
        <f>O639*H639</f>
        <v>0</v>
      </c>
      <c r="Q639" s="245">
        <v>0.00029999999999999997</v>
      </c>
      <c r="R639" s="245">
        <f>Q639*H639</f>
        <v>0.014931</v>
      </c>
      <c r="S639" s="245">
        <v>0</v>
      </c>
      <c r="T639" s="246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7" t="s">
        <v>230</v>
      </c>
      <c r="AT639" s="247" t="s">
        <v>144</v>
      </c>
      <c r="AU639" s="247" t="s">
        <v>150</v>
      </c>
      <c r="AY639" s="18" t="s">
        <v>142</v>
      </c>
      <c r="BE639" s="248">
        <f>IF(N639="základní",J639,0)</f>
        <v>0</v>
      </c>
      <c r="BF639" s="248">
        <f>IF(N639="snížená",J639,0)</f>
        <v>0</v>
      </c>
      <c r="BG639" s="248">
        <f>IF(N639="zákl. přenesená",J639,0)</f>
        <v>0</v>
      </c>
      <c r="BH639" s="248">
        <f>IF(N639="sníž. přenesená",J639,0)</f>
        <v>0</v>
      </c>
      <c r="BI639" s="248">
        <f>IF(N639="nulová",J639,0)</f>
        <v>0</v>
      </c>
      <c r="BJ639" s="18" t="s">
        <v>150</v>
      </c>
      <c r="BK639" s="248">
        <f>ROUND(I639*H639,2)</f>
        <v>0</v>
      </c>
      <c r="BL639" s="18" t="s">
        <v>230</v>
      </c>
      <c r="BM639" s="247" t="s">
        <v>1002</v>
      </c>
    </row>
    <row r="640" s="2" customFormat="1">
      <c r="A640" s="39"/>
      <c r="B640" s="40"/>
      <c r="C640" s="41"/>
      <c r="D640" s="251" t="s">
        <v>212</v>
      </c>
      <c r="E640" s="41"/>
      <c r="F640" s="282" t="s">
        <v>1003</v>
      </c>
      <c r="G640" s="41"/>
      <c r="H640" s="41"/>
      <c r="I640" s="145"/>
      <c r="J640" s="41"/>
      <c r="K640" s="41"/>
      <c r="L640" s="45"/>
      <c r="M640" s="283"/>
      <c r="N640" s="284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212</v>
      </c>
      <c r="AU640" s="18" t="s">
        <v>150</v>
      </c>
    </row>
    <row r="641" s="14" customFormat="1">
      <c r="A641" s="14"/>
      <c r="B641" s="260"/>
      <c r="C641" s="261"/>
      <c r="D641" s="251" t="s">
        <v>152</v>
      </c>
      <c r="E641" s="262" t="s">
        <v>1</v>
      </c>
      <c r="F641" s="263" t="s">
        <v>1004</v>
      </c>
      <c r="G641" s="261"/>
      <c r="H641" s="264">
        <v>49.770000000000003</v>
      </c>
      <c r="I641" s="265"/>
      <c r="J641" s="261"/>
      <c r="K641" s="261"/>
      <c r="L641" s="266"/>
      <c r="M641" s="267"/>
      <c r="N641" s="268"/>
      <c r="O641" s="268"/>
      <c r="P641" s="268"/>
      <c r="Q641" s="268"/>
      <c r="R641" s="268"/>
      <c r="S641" s="268"/>
      <c r="T641" s="26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70" t="s">
        <v>152</v>
      </c>
      <c r="AU641" s="270" t="s">
        <v>150</v>
      </c>
      <c r="AV641" s="14" t="s">
        <v>150</v>
      </c>
      <c r="AW641" s="14" t="s">
        <v>32</v>
      </c>
      <c r="AX641" s="14" t="s">
        <v>84</v>
      </c>
      <c r="AY641" s="270" t="s">
        <v>142</v>
      </c>
    </row>
    <row r="642" s="12" customFormat="1" ht="22.8" customHeight="1">
      <c r="A642" s="12"/>
      <c r="B642" s="220"/>
      <c r="C642" s="221"/>
      <c r="D642" s="222" t="s">
        <v>75</v>
      </c>
      <c r="E642" s="234" t="s">
        <v>1005</v>
      </c>
      <c r="F642" s="234" t="s">
        <v>1006</v>
      </c>
      <c r="G642" s="221"/>
      <c r="H642" s="221"/>
      <c r="I642" s="224"/>
      <c r="J642" s="235">
        <f>BK642</f>
        <v>0</v>
      </c>
      <c r="K642" s="221"/>
      <c r="L642" s="226"/>
      <c r="M642" s="227"/>
      <c r="N642" s="228"/>
      <c r="O642" s="228"/>
      <c r="P642" s="229">
        <f>SUM(P643:P653)</f>
        <v>0</v>
      </c>
      <c r="Q642" s="228"/>
      <c r="R642" s="229">
        <f>SUM(R643:R653)</f>
        <v>0.033299999999999996</v>
      </c>
      <c r="S642" s="228"/>
      <c r="T642" s="230">
        <f>SUM(T643:T653)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31" t="s">
        <v>150</v>
      </c>
      <c r="AT642" s="232" t="s">
        <v>75</v>
      </c>
      <c r="AU642" s="232" t="s">
        <v>84</v>
      </c>
      <c r="AY642" s="231" t="s">
        <v>142</v>
      </c>
      <c r="BK642" s="233">
        <f>SUM(BK643:BK653)</f>
        <v>0</v>
      </c>
    </row>
    <row r="643" s="2" customFormat="1" ht="16.5" customHeight="1">
      <c r="A643" s="39"/>
      <c r="B643" s="40"/>
      <c r="C643" s="236" t="s">
        <v>1007</v>
      </c>
      <c r="D643" s="236" t="s">
        <v>144</v>
      </c>
      <c r="E643" s="237" t="s">
        <v>1008</v>
      </c>
      <c r="F643" s="238" t="s">
        <v>1009</v>
      </c>
      <c r="G643" s="239" t="s">
        <v>172</v>
      </c>
      <c r="H643" s="240">
        <v>20</v>
      </c>
      <c r="I643" s="241"/>
      <c r="J643" s="242">
        <f>ROUND(I643*H643,2)</f>
        <v>0</v>
      </c>
      <c r="K643" s="238" t="s">
        <v>1</v>
      </c>
      <c r="L643" s="45"/>
      <c r="M643" s="243" t="s">
        <v>1</v>
      </c>
      <c r="N643" s="244" t="s">
        <v>42</v>
      </c>
      <c r="O643" s="92"/>
      <c r="P643" s="245">
        <f>O643*H643</f>
        <v>0</v>
      </c>
      <c r="Q643" s="245">
        <v>0</v>
      </c>
      <c r="R643" s="245">
        <f>Q643*H643</f>
        <v>0</v>
      </c>
      <c r="S643" s="245">
        <v>0</v>
      </c>
      <c r="T643" s="246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7" t="s">
        <v>149</v>
      </c>
      <c r="AT643" s="247" t="s">
        <v>144</v>
      </c>
      <c r="AU643" s="247" t="s">
        <v>150</v>
      </c>
      <c r="AY643" s="18" t="s">
        <v>142</v>
      </c>
      <c r="BE643" s="248">
        <f>IF(N643="základní",J643,0)</f>
        <v>0</v>
      </c>
      <c r="BF643" s="248">
        <f>IF(N643="snížená",J643,0)</f>
        <v>0</v>
      </c>
      <c r="BG643" s="248">
        <f>IF(N643="zákl. přenesená",J643,0)</f>
        <v>0</v>
      </c>
      <c r="BH643" s="248">
        <f>IF(N643="sníž. přenesená",J643,0)</f>
        <v>0</v>
      </c>
      <c r="BI643" s="248">
        <f>IF(N643="nulová",J643,0)</f>
        <v>0</v>
      </c>
      <c r="BJ643" s="18" t="s">
        <v>150</v>
      </c>
      <c r="BK643" s="248">
        <f>ROUND(I643*H643,2)</f>
        <v>0</v>
      </c>
      <c r="BL643" s="18" t="s">
        <v>149</v>
      </c>
      <c r="BM643" s="247" t="s">
        <v>1010</v>
      </c>
    </row>
    <row r="644" s="2" customFormat="1" ht="16.5" customHeight="1">
      <c r="A644" s="39"/>
      <c r="B644" s="40"/>
      <c r="C644" s="236" t="s">
        <v>1011</v>
      </c>
      <c r="D644" s="236" t="s">
        <v>144</v>
      </c>
      <c r="E644" s="237" t="s">
        <v>1012</v>
      </c>
      <c r="F644" s="238" t="s">
        <v>1013</v>
      </c>
      <c r="G644" s="239" t="s">
        <v>172</v>
      </c>
      <c r="H644" s="240">
        <v>11.1</v>
      </c>
      <c r="I644" s="241"/>
      <c r="J644" s="242">
        <f>ROUND(I644*H644,2)</f>
        <v>0</v>
      </c>
      <c r="K644" s="238" t="s">
        <v>148</v>
      </c>
      <c r="L644" s="45"/>
      <c r="M644" s="243" t="s">
        <v>1</v>
      </c>
      <c r="N644" s="244" t="s">
        <v>42</v>
      </c>
      <c r="O644" s="92"/>
      <c r="P644" s="245">
        <f>O644*H644</f>
        <v>0</v>
      </c>
      <c r="Q644" s="245">
        <v>0</v>
      </c>
      <c r="R644" s="245">
        <f>Q644*H644</f>
        <v>0</v>
      </c>
      <c r="S644" s="245">
        <v>0</v>
      </c>
      <c r="T644" s="246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7" t="s">
        <v>230</v>
      </c>
      <c r="AT644" s="247" t="s">
        <v>144</v>
      </c>
      <c r="AU644" s="247" t="s">
        <v>150</v>
      </c>
      <c r="AY644" s="18" t="s">
        <v>142</v>
      </c>
      <c r="BE644" s="248">
        <f>IF(N644="základní",J644,0)</f>
        <v>0</v>
      </c>
      <c r="BF644" s="248">
        <f>IF(N644="snížená",J644,0)</f>
        <v>0</v>
      </c>
      <c r="BG644" s="248">
        <f>IF(N644="zákl. přenesená",J644,0)</f>
        <v>0</v>
      </c>
      <c r="BH644" s="248">
        <f>IF(N644="sníž. přenesená",J644,0)</f>
        <v>0</v>
      </c>
      <c r="BI644" s="248">
        <f>IF(N644="nulová",J644,0)</f>
        <v>0</v>
      </c>
      <c r="BJ644" s="18" t="s">
        <v>150</v>
      </c>
      <c r="BK644" s="248">
        <f>ROUND(I644*H644,2)</f>
        <v>0</v>
      </c>
      <c r="BL644" s="18" t="s">
        <v>230</v>
      </c>
      <c r="BM644" s="247" t="s">
        <v>1014</v>
      </c>
    </row>
    <row r="645" s="14" customFormat="1">
      <c r="A645" s="14"/>
      <c r="B645" s="260"/>
      <c r="C645" s="261"/>
      <c r="D645" s="251" t="s">
        <v>152</v>
      </c>
      <c r="E645" s="262" t="s">
        <v>1</v>
      </c>
      <c r="F645" s="263" t="s">
        <v>381</v>
      </c>
      <c r="G645" s="261"/>
      <c r="H645" s="264">
        <v>11.1</v>
      </c>
      <c r="I645" s="265"/>
      <c r="J645" s="261"/>
      <c r="K645" s="261"/>
      <c r="L645" s="266"/>
      <c r="M645" s="267"/>
      <c r="N645" s="268"/>
      <c r="O645" s="268"/>
      <c r="P645" s="268"/>
      <c r="Q645" s="268"/>
      <c r="R645" s="268"/>
      <c r="S645" s="268"/>
      <c r="T645" s="26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70" t="s">
        <v>152</v>
      </c>
      <c r="AU645" s="270" t="s">
        <v>150</v>
      </c>
      <c r="AV645" s="14" t="s">
        <v>150</v>
      </c>
      <c r="AW645" s="14" t="s">
        <v>32</v>
      </c>
      <c r="AX645" s="14" t="s">
        <v>76</v>
      </c>
      <c r="AY645" s="270" t="s">
        <v>142</v>
      </c>
    </row>
    <row r="646" s="15" customFormat="1">
      <c r="A646" s="15"/>
      <c r="B646" s="271"/>
      <c r="C646" s="272"/>
      <c r="D646" s="251" t="s">
        <v>152</v>
      </c>
      <c r="E646" s="273" t="s">
        <v>1</v>
      </c>
      <c r="F646" s="274" t="s">
        <v>155</v>
      </c>
      <c r="G646" s="272"/>
      <c r="H646" s="275">
        <v>11.1</v>
      </c>
      <c r="I646" s="276"/>
      <c r="J646" s="272"/>
      <c r="K646" s="272"/>
      <c r="L646" s="277"/>
      <c r="M646" s="278"/>
      <c r="N646" s="279"/>
      <c r="O646" s="279"/>
      <c r="P646" s="279"/>
      <c r="Q646" s="279"/>
      <c r="R646" s="279"/>
      <c r="S646" s="279"/>
      <c r="T646" s="280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81" t="s">
        <v>152</v>
      </c>
      <c r="AU646" s="281" t="s">
        <v>150</v>
      </c>
      <c r="AV646" s="15" t="s">
        <v>149</v>
      </c>
      <c r="AW646" s="15" t="s">
        <v>32</v>
      </c>
      <c r="AX646" s="15" t="s">
        <v>84</v>
      </c>
      <c r="AY646" s="281" t="s">
        <v>142</v>
      </c>
    </row>
    <row r="647" s="2" customFormat="1" ht="16.5" customHeight="1">
      <c r="A647" s="39"/>
      <c r="B647" s="40"/>
      <c r="C647" s="236" t="s">
        <v>1015</v>
      </c>
      <c r="D647" s="236" t="s">
        <v>144</v>
      </c>
      <c r="E647" s="237" t="s">
        <v>1016</v>
      </c>
      <c r="F647" s="238" t="s">
        <v>1017</v>
      </c>
      <c r="G647" s="239" t="s">
        <v>172</v>
      </c>
      <c r="H647" s="240">
        <v>11.1</v>
      </c>
      <c r="I647" s="241"/>
      <c r="J647" s="242">
        <f>ROUND(I647*H647,2)</f>
        <v>0</v>
      </c>
      <c r="K647" s="238" t="s">
        <v>148</v>
      </c>
      <c r="L647" s="45"/>
      <c r="M647" s="243" t="s">
        <v>1</v>
      </c>
      <c r="N647" s="244" t="s">
        <v>42</v>
      </c>
      <c r="O647" s="92"/>
      <c r="P647" s="245">
        <f>O647*H647</f>
        <v>0</v>
      </c>
      <c r="Q647" s="245">
        <v>0</v>
      </c>
      <c r="R647" s="245">
        <f>Q647*H647</f>
        <v>0</v>
      </c>
      <c r="S647" s="245">
        <v>0</v>
      </c>
      <c r="T647" s="246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47" t="s">
        <v>230</v>
      </c>
      <c r="AT647" s="247" t="s">
        <v>144</v>
      </c>
      <c r="AU647" s="247" t="s">
        <v>150</v>
      </c>
      <c r="AY647" s="18" t="s">
        <v>142</v>
      </c>
      <c r="BE647" s="248">
        <f>IF(N647="základní",J647,0)</f>
        <v>0</v>
      </c>
      <c r="BF647" s="248">
        <f>IF(N647="snížená",J647,0)</f>
        <v>0</v>
      </c>
      <c r="BG647" s="248">
        <f>IF(N647="zákl. přenesená",J647,0)</f>
        <v>0</v>
      </c>
      <c r="BH647" s="248">
        <f>IF(N647="sníž. přenesená",J647,0)</f>
        <v>0</v>
      </c>
      <c r="BI647" s="248">
        <f>IF(N647="nulová",J647,0)</f>
        <v>0</v>
      </c>
      <c r="BJ647" s="18" t="s">
        <v>150</v>
      </c>
      <c r="BK647" s="248">
        <f>ROUND(I647*H647,2)</f>
        <v>0</v>
      </c>
      <c r="BL647" s="18" t="s">
        <v>230</v>
      </c>
      <c r="BM647" s="247" t="s">
        <v>1018</v>
      </c>
    </row>
    <row r="648" s="2" customFormat="1" ht="16.5" customHeight="1">
      <c r="A648" s="39"/>
      <c r="B648" s="40"/>
      <c r="C648" s="236" t="s">
        <v>1019</v>
      </c>
      <c r="D648" s="236" t="s">
        <v>144</v>
      </c>
      <c r="E648" s="237" t="s">
        <v>1020</v>
      </c>
      <c r="F648" s="238" t="s">
        <v>1021</v>
      </c>
      <c r="G648" s="239" t="s">
        <v>172</v>
      </c>
      <c r="H648" s="240">
        <v>11.1</v>
      </c>
      <c r="I648" s="241"/>
      <c r="J648" s="242">
        <f>ROUND(I648*H648,2)</f>
        <v>0</v>
      </c>
      <c r="K648" s="238" t="s">
        <v>148</v>
      </c>
      <c r="L648" s="45"/>
      <c r="M648" s="243" t="s">
        <v>1</v>
      </c>
      <c r="N648" s="244" t="s">
        <v>42</v>
      </c>
      <c r="O648" s="92"/>
      <c r="P648" s="245">
        <f>O648*H648</f>
        <v>0</v>
      </c>
      <c r="Q648" s="245">
        <v>0.0030000000000000001</v>
      </c>
      <c r="R648" s="245">
        <f>Q648*H648</f>
        <v>0.033299999999999996</v>
      </c>
      <c r="S648" s="245">
        <v>0</v>
      </c>
      <c r="T648" s="246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7" t="s">
        <v>230</v>
      </c>
      <c r="AT648" s="247" t="s">
        <v>144</v>
      </c>
      <c r="AU648" s="247" t="s">
        <v>150</v>
      </c>
      <c r="AY648" s="18" t="s">
        <v>142</v>
      </c>
      <c r="BE648" s="248">
        <f>IF(N648="základní",J648,0)</f>
        <v>0</v>
      </c>
      <c r="BF648" s="248">
        <f>IF(N648="snížená",J648,0)</f>
        <v>0</v>
      </c>
      <c r="BG648" s="248">
        <f>IF(N648="zákl. přenesená",J648,0)</f>
        <v>0</v>
      </c>
      <c r="BH648" s="248">
        <f>IF(N648="sníž. přenesená",J648,0)</f>
        <v>0</v>
      </c>
      <c r="BI648" s="248">
        <f>IF(N648="nulová",J648,0)</f>
        <v>0</v>
      </c>
      <c r="BJ648" s="18" t="s">
        <v>150</v>
      </c>
      <c r="BK648" s="248">
        <f>ROUND(I648*H648,2)</f>
        <v>0</v>
      </c>
      <c r="BL648" s="18" t="s">
        <v>230</v>
      </c>
      <c r="BM648" s="247" t="s">
        <v>1022</v>
      </c>
    </row>
    <row r="649" s="2" customFormat="1" ht="21.75" customHeight="1">
      <c r="A649" s="39"/>
      <c r="B649" s="40"/>
      <c r="C649" s="236" t="s">
        <v>1023</v>
      </c>
      <c r="D649" s="236" t="s">
        <v>144</v>
      </c>
      <c r="E649" s="237" t="s">
        <v>1024</v>
      </c>
      <c r="F649" s="238" t="s">
        <v>1025</v>
      </c>
      <c r="G649" s="239" t="s">
        <v>172</v>
      </c>
      <c r="H649" s="240">
        <v>9.7240000000000002</v>
      </c>
      <c r="I649" s="241"/>
      <c r="J649" s="242">
        <f>ROUND(I649*H649,2)</f>
        <v>0</v>
      </c>
      <c r="K649" s="238" t="s">
        <v>1</v>
      </c>
      <c r="L649" s="45"/>
      <c r="M649" s="243" t="s">
        <v>1</v>
      </c>
      <c r="N649" s="244" t="s">
        <v>42</v>
      </c>
      <c r="O649" s="92"/>
      <c r="P649" s="245">
        <f>O649*H649</f>
        <v>0</v>
      </c>
      <c r="Q649" s="245">
        <v>0</v>
      </c>
      <c r="R649" s="245">
        <f>Q649*H649</f>
        <v>0</v>
      </c>
      <c r="S649" s="245">
        <v>0</v>
      </c>
      <c r="T649" s="246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7" t="s">
        <v>230</v>
      </c>
      <c r="AT649" s="247" t="s">
        <v>144</v>
      </c>
      <c r="AU649" s="247" t="s">
        <v>150</v>
      </c>
      <c r="AY649" s="18" t="s">
        <v>142</v>
      </c>
      <c r="BE649" s="248">
        <f>IF(N649="základní",J649,0)</f>
        <v>0</v>
      </c>
      <c r="BF649" s="248">
        <f>IF(N649="snížená",J649,0)</f>
        <v>0</v>
      </c>
      <c r="BG649" s="248">
        <f>IF(N649="zákl. přenesená",J649,0)</f>
        <v>0</v>
      </c>
      <c r="BH649" s="248">
        <f>IF(N649="sníž. přenesená",J649,0)</f>
        <v>0</v>
      </c>
      <c r="BI649" s="248">
        <f>IF(N649="nulová",J649,0)</f>
        <v>0</v>
      </c>
      <c r="BJ649" s="18" t="s">
        <v>150</v>
      </c>
      <c r="BK649" s="248">
        <f>ROUND(I649*H649,2)</f>
        <v>0</v>
      </c>
      <c r="BL649" s="18" t="s">
        <v>230</v>
      </c>
      <c r="BM649" s="247" t="s">
        <v>1026</v>
      </c>
    </row>
    <row r="650" s="2" customFormat="1">
      <c r="A650" s="39"/>
      <c r="B650" s="40"/>
      <c r="C650" s="41"/>
      <c r="D650" s="251" t="s">
        <v>212</v>
      </c>
      <c r="E650" s="41"/>
      <c r="F650" s="282" t="s">
        <v>213</v>
      </c>
      <c r="G650" s="41"/>
      <c r="H650" s="41"/>
      <c r="I650" s="145"/>
      <c r="J650" s="41"/>
      <c r="K650" s="41"/>
      <c r="L650" s="45"/>
      <c r="M650" s="283"/>
      <c r="N650" s="284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212</v>
      </c>
      <c r="AU650" s="18" t="s">
        <v>150</v>
      </c>
    </row>
    <row r="651" s="14" customFormat="1">
      <c r="A651" s="14"/>
      <c r="B651" s="260"/>
      <c r="C651" s="261"/>
      <c r="D651" s="251" t="s">
        <v>152</v>
      </c>
      <c r="E651" s="262" t="s">
        <v>1</v>
      </c>
      <c r="F651" s="263" t="s">
        <v>1027</v>
      </c>
      <c r="G651" s="261"/>
      <c r="H651" s="264">
        <v>5.3239999999999998</v>
      </c>
      <c r="I651" s="265"/>
      <c r="J651" s="261"/>
      <c r="K651" s="261"/>
      <c r="L651" s="266"/>
      <c r="M651" s="267"/>
      <c r="N651" s="268"/>
      <c r="O651" s="268"/>
      <c r="P651" s="268"/>
      <c r="Q651" s="268"/>
      <c r="R651" s="268"/>
      <c r="S651" s="268"/>
      <c r="T651" s="26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70" t="s">
        <v>152</v>
      </c>
      <c r="AU651" s="270" t="s">
        <v>150</v>
      </c>
      <c r="AV651" s="14" t="s">
        <v>150</v>
      </c>
      <c r="AW651" s="14" t="s">
        <v>32</v>
      </c>
      <c r="AX651" s="14" t="s">
        <v>76</v>
      </c>
      <c r="AY651" s="270" t="s">
        <v>142</v>
      </c>
    </row>
    <row r="652" s="14" customFormat="1">
      <c r="A652" s="14"/>
      <c r="B652" s="260"/>
      <c r="C652" s="261"/>
      <c r="D652" s="251" t="s">
        <v>152</v>
      </c>
      <c r="E652" s="262" t="s">
        <v>1</v>
      </c>
      <c r="F652" s="263" t="s">
        <v>1028</v>
      </c>
      <c r="G652" s="261"/>
      <c r="H652" s="264">
        <v>4.4000000000000004</v>
      </c>
      <c r="I652" s="265"/>
      <c r="J652" s="261"/>
      <c r="K652" s="261"/>
      <c r="L652" s="266"/>
      <c r="M652" s="267"/>
      <c r="N652" s="268"/>
      <c r="O652" s="268"/>
      <c r="P652" s="268"/>
      <c r="Q652" s="268"/>
      <c r="R652" s="268"/>
      <c r="S652" s="268"/>
      <c r="T652" s="26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70" t="s">
        <v>152</v>
      </c>
      <c r="AU652" s="270" t="s">
        <v>150</v>
      </c>
      <c r="AV652" s="14" t="s">
        <v>150</v>
      </c>
      <c r="AW652" s="14" t="s">
        <v>32</v>
      </c>
      <c r="AX652" s="14" t="s">
        <v>76</v>
      </c>
      <c r="AY652" s="270" t="s">
        <v>142</v>
      </c>
    </row>
    <row r="653" s="15" customFormat="1">
      <c r="A653" s="15"/>
      <c r="B653" s="271"/>
      <c r="C653" s="272"/>
      <c r="D653" s="251" t="s">
        <v>152</v>
      </c>
      <c r="E653" s="273" t="s">
        <v>1</v>
      </c>
      <c r="F653" s="274" t="s">
        <v>155</v>
      </c>
      <c r="G653" s="272"/>
      <c r="H653" s="275">
        <v>9.7240000000000002</v>
      </c>
      <c r="I653" s="276"/>
      <c r="J653" s="272"/>
      <c r="K653" s="272"/>
      <c r="L653" s="277"/>
      <c r="M653" s="278"/>
      <c r="N653" s="279"/>
      <c r="O653" s="279"/>
      <c r="P653" s="279"/>
      <c r="Q653" s="279"/>
      <c r="R653" s="279"/>
      <c r="S653" s="279"/>
      <c r="T653" s="280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81" t="s">
        <v>152</v>
      </c>
      <c r="AU653" s="281" t="s">
        <v>150</v>
      </c>
      <c r="AV653" s="15" t="s">
        <v>149</v>
      </c>
      <c r="AW653" s="15" t="s">
        <v>32</v>
      </c>
      <c r="AX653" s="15" t="s">
        <v>84</v>
      </c>
      <c r="AY653" s="281" t="s">
        <v>142</v>
      </c>
    </row>
    <row r="654" s="12" customFormat="1" ht="22.8" customHeight="1">
      <c r="A654" s="12"/>
      <c r="B654" s="220"/>
      <c r="C654" s="221"/>
      <c r="D654" s="222" t="s">
        <v>75</v>
      </c>
      <c r="E654" s="234" t="s">
        <v>1029</v>
      </c>
      <c r="F654" s="234" t="s">
        <v>1030</v>
      </c>
      <c r="G654" s="221"/>
      <c r="H654" s="221"/>
      <c r="I654" s="224"/>
      <c r="J654" s="235">
        <f>BK654</f>
        <v>0</v>
      </c>
      <c r="K654" s="221"/>
      <c r="L654" s="226"/>
      <c r="M654" s="227"/>
      <c r="N654" s="228"/>
      <c r="O654" s="228"/>
      <c r="P654" s="229">
        <f>SUM(P655:P658)</f>
        <v>0</v>
      </c>
      <c r="Q654" s="228"/>
      <c r="R654" s="229">
        <f>SUM(R655:R658)</f>
        <v>0.10206000000000001</v>
      </c>
      <c r="S654" s="228"/>
      <c r="T654" s="230">
        <f>SUM(T655:T658)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31" t="s">
        <v>150</v>
      </c>
      <c r="AT654" s="232" t="s">
        <v>75</v>
      </c>
      <c r="AU654" s="232" t="s">
        <v>84</v>
      </c>
      <c r="AY654" s="231" t="s">
        <v>142</v>
      </c>
      <c r="BK654" s="233">
        <f>SUM(BK655:BK658)</f>
        <v>0</v>
      </c>
    </row>
    <row r="655" s="2" customFormat="1" ht="21.75" customHeight="1">
      <c r="A655" s="39"/>
      <c r="B655" s="40"/>
      <c r="C655" s="236" t="s">
        <v>1031</v>
      </c>
      <c r="D655" s="236" t="s">
        <v>144</v>
      </c>
      <c r="E655" s="237" t="s">
        <v>1032</v>
      </c>
      <c r="F655" s="238" t="s">
        <v>1033</v>
      </c>
      <c r="G655" s="239" t="s">
        <v>172</v>
      </c>
      <c r="H655" s="240">
        <v>255.15000000000001</v>
      </c>
      <c r="I655" s="241"/>
      <c r="J655" s="242">
        <f>ROUND(I655*H655,2)</f>
        <v>0</v>
      </c>
      <c r="K655" s="238" t="s">
        <v>148</v>
      </c>
      <c r="L655" s="45"/>
      <c r="M655" s="243" t="s">
        <v>1</v>
      </c>
      <c r="N655" s="244" t="s">
        <v>42</v>
      </c>
      <c r="O655" s="92"/>
      <c r="P655" s="245">
        <f>O655*H655</f>
        <v>0</v>
      </c>
      <c r="Q655" s="245">
        <v>0.00020000000000000001</v>
      </c>
      <c r="R655" s="245">
        <f>Q655*H655</f>
        <v>0.051030000000000006</v>
      </c>
      <c r="S655" s="245">
        <v>0</v>
      </c>
      <c r="T655" s="246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7" t="s">
        <v>230</v>
      </c>
      <c r="AT655" s="247" t="s">
        <v>144</v>
      </c>
      <c r="AU655" s="247" t="s">
        <v>150</v>
      </c>
      <c r="AY655" s="18" t="s">
        <v>142</v>
      </c>
      <c r="BE655" s="248">
        <f>IF(N655="základní",J655,0)</f>
        <v>0</v>
      </c>
      <c r="BF655" s="248">
        <f>IF(N655="snížená",J655,0)</f>
        <v>0</v>
      </c>
      <c r="BG655" s="248">
        <f>IF(N655="zákl. přenesená",J655,0)</f>
        <v>0</v>
      </c>
      <c r="BH655" s="248">
        <f>IF(N655="sníž. přenesená",J655,0)</f>
        <v>0</v>
      </c>
      <c r="BI655" s="248">
        <f>IF(N655="nulová",J655,0)</f>
        <v>0</v>
      </c>
      <c r="BJ655" s="18" t="s">
        <v>150</v>
      </c>
      <c r="BK655" s="248">
        <f>ROUND(I655*H655,2)</f>
        <v>0</v>
      </c>
      <c r="BL655" s="18" t="s">
        <v>230</v>
      </c>
      <c r="BM655" s="247" t="s">
        <v>1034</v>
      </c>
    </row>
    <row r="656" s="14" customFormat="1">
      <c r="A656" s="14"/>
      <c r="B656" s="260"/>
      <c r="C656" s="261"/>
      <c r="D656" s="251" t="s">
        <v>152</v>
      </c>
      <c r="E656" s="262" t="s">
        <v>1</v>
      </c>
      <c r="F656" s="263" t="s">
        <v>1035</v>
      </c>
      <c r="G656" s="261"/>
      <c r="H656" s="264">
        <v>255.15000000000001</v>
      </c>
      <c r="I656" s="265"/>
      <c r="J656" s="261"/>
      <c r="K656" s="261"/>
      <c r="L656" s="266"/>
      <c r="M656" s="267"/>
      <c r="N656" s="268"/>
      <c r="O656" s="268"/>
      <c r="P656" s="268"/>
      <c r="Q656" s="268"/>
      <c r="R656" s="268"/>
      <c r="S656" s="268"/>
      <c r="T656" s="26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70" t="s">
        <v>152</v>
      </c>
      <c r="AU656" s="270" t="s">
        <v>150</v>
      </c>
      <c r="AV656" s="14" t="s">
        <v>150</v>
      </c>
      <c r="AW656" s="14" t="s">
        <v>32</v>
      </c>
      <c r="AX656" s="14" t="s">
        <v>76</v>
      </c>
      <c r="AY656" s="270" t="s">
        <v>142</v>
      </c>
    </row>
    <row r="657" s="15" customFormat="1">
      <c r="A657" s="15"/>
      <c r="B657" s="271"/>
      <c r="C657" s="272"/>
      <c r="D657" s="251" t="s">
        <v>152</v>
      </c>
      <c r="E657" s="273" t="s">
        <v>1</v>
      </c>
      <c r="F657" s="274" t="s">
        <v>155</v>
      </c>
      <c r="G657" s="272"/>
      <c r="H657" s="275">
        <v>255.15000000000001</v>
      </c>
      <c r="I657" s="276"/>
      <c r="J657" s="272"/>
      <c r="K657" s="272"/>
      <c r="L657" s="277"/>
      <c r="M657" s="278"/>
      <c r="N657" s="279"/>
      <c r="O657" s="279"/>
      <c r="P657" s="279"/>
      <c r="Q657" s="279"/>
      <c r="R657" s="279"/>
      <c r="S657" s="279"/>
      <c r="T657" s="280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81" t="s">
        <v>152</v>
      </c>
      <c r="AU657" s="281" t="s">
        <v>150</v>
      </c>
      <c r="AV657" s="15" t="s">
        <v>149</v>
      </c>
      <c r="AW657" s="15" t="s">
        <v>32</v>
      </c>
      <c r="AX657" s="15" t="s">
        <v>84</v>
      </c>
      <c r="AY657" s="281" t="s">
        <v>142</v>
      </c>
    </row>
    <row r="658" s="2" customFormat="1" ht="21.75" customHeight="1">
      <c r="A658" s="39"/>
      <c r="B658" s="40"/>
      <c r="C658" s="236" t="s">
        <v>1036</v>
      </c>
      <c r="D658" s="236" t="s">
        <v>144</v>
      </c>
      <c r="E658" s="237" t="s">
        <v>1037</v>
      </c>
      <c r="F658" s="238" t="s">
        <v>1038</v>
      </c>
      <c r="G658" s="239" t="s">
        <v>172</v>
      </c>
      <c r="H658" s="240">
        <v>255.15000000000001</v>
      </c>
      <c r="I658" s="241"/>
      <c r="J658" s="242">
        <f>ROUND(I658*H658,2)</f>
        <v>0</v>
      </c>
      <c r="K658" s="238" t="s">
        <v>148</v>
      </c>
      <c r="L658" s="45"/>
      <c r="M658" s="243" t="s">
        <v>1</v>
      </c>
      <c r="N658" s="244" t="s">
        <v>42</v>
      </c>
      <c r="O658" s="92"/>
      <c r="P658" s="245">
        <f>O658*H658</f>
        <v>0</v>
      </c>
      <c r="Q658" s="245">
        <v>0.00020000000000000001</v>
      </c>
      <c r="R658" s="245">
        <f>Q658*H658</f>
        <v>0.051030000000000006</v>
      </c>
      <c r="S658" s="245">
        <v>0</v>
      </c>
      <c r="T658" s="246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7" t="s">
        <v>230</v>
      </c>
      <c r="AT658" s="247" t="s">
        <v>144</v>
      </c>
      <c r="AU658" s="247" t="s">
        <v>150</v>
      </c>
      <c r="AY658" s="18" t="s">
        <v>142</v>
      </c>
      <c r="BE658" s="248">
        <f>IF(N658="základní",J658,0)</f>
        <v>0</v>
      </c>
      <c r="BF658" s="248">
        <f>IF(N658="snížená",J658,0)</f>
        <v>0</v>
      </c>
      <c r="BG658" s="248">
        <f>IF(N658="zákl. přenesená",J658,0)</f>
        <v>0</v>
      </c>
      <c r="BH658" s="248">
        <f>IF(N658="sníž. přenesená",J658,0)</f>
        <v>0</v>
      </c>
      <c r="BI658" s="248">
        <f>IF(N658="nulová",J658,0)</f>
        <v>0</v>
      </c>
      <c r="BJ658" s="18" t="s">
        <v>150</v>
      </c>
      <c r="BK658" s="248">
        <f>ROUND(I658*H658,2)</f>
        <v>0</v>
      </c>
      <c r="BL658" s="18" t="s">
        <v>230</v>
      </c>
      <c r="BM658" s="247" t="s">
        <v>1039</v>
      </c>
    </row>
    <row r="659" s="12" customFormat="1" ht="25.92" customHeight="1">
      <c r="A659" s="12"/>
      <c r="B659" s="220"/>
      <c r="C659" s="221"/>
      <c r="D659" s="222" t="s">
        <v>75</v>
      </c>
      <c r="E659" s="223" t="s">
        <v>1040</v>
      </c>
      <c r="F659" s="223" t="s">
        <v>1041</v>
      </c>
      <c r="G659" s="221"/>
      <c r="H659" s="221"/>
      <c r="I659" s="224"/>
      <c r="J659" s="225">
        <f>BK659</f>
        <v>0</v>
      </c>
      <c r="K659" s="221"/>
      <c r="L659" s="226"/>
      <c r="M659" s="227"/>
      <c r="N659" s="228"/>
      <c r="O659" s="228"/>
      <c r="P659" s="229">
        <f>SUM(P660:P663)</f>
        <v>0</v>
      </c>
      <c r="Q659" s="228"/>
      <c r="R659" s="229">
        <f>SUM(R660:R663)</f>
        <v>0</v>
      </c>
      <c r="S659" s="228"/>
      <c r="T659" s="230">
        <f>SUM(T660:T663)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31" t="s">
        <v>149</v>
      </c>
      <c r="AT659" s="232" t="s">
        <v>75</v>
      </c>
      <c r="AU659" s="232" t="s">
        <v>76</v>
      </c>
      <c r="AY659" s="231" t="s">
        <v>142</v>
      </c>
      <c r="BK659" s="233">
        <f>SUM(BK660:BK663)</f>
        <v>0</v>
      </c>
    </row>
    <row r="660" s="2" customFormat="1" ht="16.5" customHeight="1">
      <c r="A660" s="39"/>
      <c r="B660" s="40"/>
      <c r="C660" s="236" t="s">
        <v>1042</v>
      </c>
      <c r="D660" s="236" t="s">
        <v>144</v>
      </c>
      <c r="E660" s="237" t="s">
        <v>1043</v>
      </c>
      <c r="F660" s="238" t="s">
        <v>1044</v>
      </c>
      <c r="G660" s="239" t="s">
        <v>1045</v>
      </c>
      <c r="H660" s="240">
        <v>15</v>
      </c>
      <c r="I660" s="241"/>
      <c r="J660" s="242">
        <f>ROUND(I660*H660,2)</f>
        <v>0</v>
      </c>
      <c r="K660" s="238" t="s">
        <v>148</v>
      </c>
      <c r="L660" s="45"/>
      <c r="M660" s="243" t="s">
        <v>1</v>
      </c>
      <c r="N660" s="244" t="s">
        <v>42</v>
      </c>
      <c r="O660" s="92"/>
      <c r="P660" s="245">
        <f>O660*H660</f>
        <v>0</v>
      </c>
      <c r="Q660" s="245">
        <v>0</v>
      </c>
      <c r="R660" s="245">
        <f>Q660*H660</f>
        <v>0</v>
      </c>
      <c r="S660" s="245">
        <v>0</v>
      </c>
      <c r="T660" s="246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7" t="s">
        <v>1046</v>
      </c>
      <c r="AT660" s="247" t="s">
        <v>144</v>
      </c>
      <c r="AU660" s="247" t="s">
        <v>84</v>
      </c>
      <c r="AY660" s="18" t="s">
        <v>142</v>
      </c>
      <c r="BE660" s="248">
        <f>IF(N660="základní",J660,0)</f>
        <v>0</v>
      </c>
      <c r="BF660" s="248">
        <f>IF(N660="snížená",J660,0)</f>
        <v>0</v>
      </c>
      <c r="BG660" s="248">
        <f>IF(N660="zákl. přenesená",J660,0)</f>
        <v>0</v>
      </c>
      <c r="BH660" s="248">
        <f>IF(N660="sníž. přenesená",J660,0)</f>
        <v>0</v>
      </c>
      <c r="BI660" s="248">
        <f>IF(N660="nulová",J660,0)</f>
        <v>0</v>
      </c>
      <c r="BJ660" s="18" t="s">
        <v>150</v>
      </c>
      <c r="BK660" s="248">
        <f>ROUND(I660*H660,2)</f>
        <v>0</v>
      </c>
      <c r="BL660" s="18" t="s">
        <v>1046</v>
      </c>
      <c r="BM660" s="247" t="s">
        <v>1047</v>
      </c>
    </row>
    <row r="661" s="14" customFormat="1">
      <c r="A661" s="14"/>
      <c r="B661" s="260"/>
      <c r="C661" s="261"/>
      <c r="D661" s="251" t="s">
        <v>152</v>
      </c>
      <c r="E661" s="262" t="s">
        <v>1</v>
      </c>
      <c r="F661" s="263" t="s">
        <v>1048</v>
      </c>
      <c r="G661" s="261"/>
      <c r="H661" s="264">
        <v>15</v>
      </c>
      <c r="I661" s="265"/>
      <c r="J661" s="261"/>
      <c r="K661" s="261"/>
      <c r="L661" s="266"/>
      <c r="M661" s="267"/>
      <c r="N661" s="268"/>
      <c r="O661" s="268"/>
      <c r="P661" s="268"/>
      <c r="Q661" s="268"/>
      <c r="R661" s="268"/>
      <c r="S661" s="268"/>
      <c r="T661" s="26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70" t="s">
        <v>152</v>
      </c>
      <c r="AU661" s="270" t="s">
        <v>84</v>
      </c>
      <c r="AV661" s="14" t="s">
        <v>150</v>
      </c>
      <c r="AW661" s="14" t="s">
        <v>32</v>
      </c>
      <c r="AX661" s="14" t="s">
        <v>84</v>
      </c>
      <c r="AY661" s="270" t="s">
        <v>142</v>
      </c>
    </row>
    <row r="662" s="2" customFormat="1" ht="16.5" customHeight="1">
      <c r="A662" s="39"/>
      <c r="B662" s="40"/>
      <c r="C662" s="236" t="s">
        <v>1049</v>
      </c>
      <c r="D662" s="236" t="s">
        <v>144</v>
      </c>
      <c r="E662" s="237" t="s">
        <v>1050</v>
      </c>
      <c r="F662" s="238" t="s">
        <v>1051</v>
      </c>
      <c r="G662" s="239" t="s">
        <v>1045</v>
      </c>
      <c r="H662" s="240">
        <v>15</v>
      </c>
      <c r="I662" s="241"/>
      <c r="J662" s="242">
        <f>ROUND(I662*H662,2)</f>
        <v>0</v>
      </c>
      <c r="K662" s="238" t="s">
        <v>148</v>
      </c>
      <c r="L662" s="45"/>
      <c r="M662" s="243" t="s">
        <v>1</v>
      </c>
      <c r="N662" s="244" t="s">
        <v>42</v>
      </c>
      <c r="O662" s="92"/>
      <c r="P662" s="245">
        <f>O662*H662</f>
        <v>0</v>
      </c>
      <c r="Q662" s="245">
        <v>0</v>
      </c>
      <c r="R662" s="245">
        <f>Q662*H662</f>
        <v>0</v>
      </c>
      <c r="S662" s="245">
        <v>0</v>
      </c>
      <c r="T662" s="246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7" t="s">
        <v>230</v>
      </c>
      <c r="AT662" s="247" t="s">
        <v>144</v>
      </c>
      <c r="AU662" s="247" t="s">
        <v>84</v>
      </c>
      <c r="AY662" s="18" t="s">
        <v>142</v>
      </c>
      <c r="BE662" s="248">
        <f>IF(N662="základní",J662,0)</f>
        <v>0</v>
      </c>
      <c r="BF662" s="248">
        <f>IF(N662="snížená",J662,0)</f>
        <v>0</v>
      </c>
      <c r="BG662" s="248">
        <f>IF(N662="zákl. přenesená",J662,0)</f>
        <v>0</v>
      </c>
      <c r="BH662" s="248">
        <f>IF(N662="sníž. přenesená",J662,0)</f>
        <v>0</v>
      </c>
      <c r="BI662" s="248">
        <f>IF(N662="nulová",J662,0)</f>
        <v>0</v>
      </c>
      <c r="BJ662" s="18" t="s">
        <v>150</v>
      </c>
      <c r="BK662" s="248">
        <f>ROUND(I662*H662,2)</f>
        <v>0</v>
      </c>
      <c r="BL662" s="18" t="s">
        <v>230</v>
      </c>
      <c r="BM662" s="247" t="s">
        <v>1052</v>
      </c>
    </row>
    <row r="663" s="14" customFormat="1">
      <c r="A663" s="14"/>
      <c r="B663" s="260"/>
      <c r="C663" s="261"/>
      <c r="D663" s="251" t="s">
        <v>152</v>
      </c>
      <c r="E663" s="262" t="s">
        <v>1</v>
      </c>
      <c r="F663" s="263" t="s">
        <v>1053</v>
      </c>
      <c r="G663" s="261"/>
      <c r="H663" s="264">
        <v>15</v>
      </c>
      <c r="I663" s="265"/>
      <c r="J663" s="261"/>
      <c r="K663" s="261"/>
      <c r="L663" s="266"/>
      <c r="M663" s="267"/>
      <c r="N663" s="268"/>
      <c r="O663" s="268"/>
      <c r="P663" s="268"/>
      <c r="Q663" s="268"/>
      <c r="R663" s="268"/>
      <c r="S663" s="268"/>
      <c r="T663" s="26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0" t="s">
        <v>152</v>
      </c>
      <c r="AU663" s="270" t="s">
        <v>84</v>
      </c>
      <c r="AV663" s="14" t="s">
        <v>150</v>
      </c>
      <c r="AW663" s="14" t="s">
        <v>32</v>
      </c>
      <c r="AX663" s="14" t="s">
        <v>84</v>
      </c>
      <c r="AY663" s="270" t="s">
        <v>142</v>
      </c>
    </row>
    <row r="664" s="12" customFormat="1" ht="25.92" customHeight="1">
      <c r="A664" s="12"/>
      <c r="B664" s="220"/>
      <c r="C664" s="221"/>
      <c r="D664" s="222" t="s">
        <v>75</v>
      </c>
      <c r="E664" s="223" t="s">
        <v>1054</v>
      </c>
      <c r="F664" s="223" t="s">
        <v>1055</v>
      </c>
      <c r="G664" s="221"/>
      <c r="H664" s="221"/>
      <c r="I664" s="224"/>
      <c r="J664" s="225">
        <f>BK664</f>
        <v>0</v>
      </c>
      <c r="K664" s="221"/>
      <c r="L664" s="226"/>
      <c r="M664" s="227"/>
      <c r="N664" s="228"/>
      <c r="O664" s="228"/>
      <c r="P664" s="229">
        <f>SUM(P665:P667)</f>
        <v>0</v>
      </c>
      <c r="Q664" s="228"/>
      <c r="R664" s="229">
        <f>SUM(R665:R667)</f>
        <v>0</v>
      </c>
      <c r="S664" s="228"/>
      <c r="T664" s="230">
        <f>SUM(T665:T667)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31" t="s">
        <v>149</v>
      </c>
      <c r="AT664" s="232" t="s">
        <v>75</v>
      </c>
      <c r="AU664" s="232" t="s">
        <v>76</v>
      </c>
      <c r="AY664" s="231" t="s">
        <v>142</v>
      </c>
      <c r="BK664" s="233">
        <f>SUM(BK665:BK667)</f>
        <v>0</v>
      </c>
    </row>
    <row r="665" s="2" customFormat="1" ht="16.5" customHeight="1">
      <c r="A665" s="39"/>
      <c r="B665" s="40"/>
      <c r="C665" s="236" t="s">
        <v>1056</v>
      </c>
      <c r="D665" s="236" t="s">
        <v>144</v>
      </c>
      <c r="E665" s="237" t="s">
        <v>1057</v>
      </c>
      <c r="F665" s="238" t="s">
        <v>1058</v>
      </c>
      <c r="G665" s="239" t="s">
        <v>400</v>
      </c>
      <c r="H665" s="240">
        <v>1</v>
      </c>
      <c r="I665" s="241"/>
      <c r="J665" s="242">
        <f>ROUND(I665*H665,2)</f>
        <v>0</v>
      </c>
      <c r="K665" s="238" t="s">
        <v>1</v>
      </c>
      <c r="L665" s="45"/>
      <c r="M665" s="243" t="s">
        <v>1</v>
      </c>
      <c r="N665" s="244" t="s">
        <v>42</v>
      </c>
      <c r="O665" s="92"/>
      <c r="P665" s="245">
        <f>O665*H665</f>
        <v>0</v>
      </c>
      <c r="Q665" s="245">
        <v>0</v>
      </c>
      <c r="R665" s="245">
        <f>Q665*H665</f>
        <v>0</v>
      </c>
      <c r="S665" s="245">
        <v>0</v>
      </c>
      <c r="T665" s="246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7" t="s">
        <v>1046</v>
      </c>
      <c r="AT665" s="247" t="s">
        <v>144</v>
      </c>
      <c r="AU665" s="247" t="s">
        <v>84</v>
      </c>
      <c r="AY665" s="18" t="s">
        <v>142</v>
      </c>
      <c r="BE665" s="248">
        <f>IF(N665="základní",J665,0)</f>
        <v>0</v>
      </c>
      <c r="BF665" s="248">
        <f>IF(N665="snížená",J665,0)</f>
        <v>0</v>
      </c>
      <c r="BG665" s="248">
        <f>IF(N665="zákl. přenesená",J665,0)</f>
        <v>0</v>
      </c>
      <c r="BH665" s="248">
        <f>IF(N665="sníž. přenesená",J665,0)</f>
        <v>0</v>
      </c>
      <c r="BI665" s="248">
        <f>IF(N665="nulová",J665,0)</f>
        <v>0</v>
      </c>
      <c r="BJ665" s="18" t="s">
        <v>150</v>
      </c>
      <c r="BK665" s="248">
        <f>ROUND(I665*H665,2)</f>
        <v>0</v>
      </c>
      <c r="BL665" s="18" t="s">
        <v>1046</v>
      </c>
      <c r="BM665" s="247" t="s">
        <v>1059</v>
      </c>
    </row>
    <row r="666" s="2" customFormat="1">
      <c r="A666" s="39"/>
      <c r="B666" s="40"/>
      <c r="C666" s="41"/>
      <c r="D666" s="251" t="s">
        <v>212</v>
      </c>
      <c r="E666" s="41"/>
      <c r="F666" s="282" t="s">
        <v>1060</v>
      </c>
      <c r="G666" s="41"/>
      <c r="H666" s="41"/>
      <c r="I666" s="145"/>
      <c r="J666" s="41"/>
      <c r="K666" s="41"/>
      <c r="L666" s="45"/>
      <c r="M666" s="283"/>
      <c r="N666" s="284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212</v>
      </c>
      <c r="AU666" s="18" t="s">
        <v>84</v>
      </c>
    </row>
    <row r="667" s="14" customFormat="1">
      <c r="A667" s="14"/>
      <c r="B667" s="260"/>
      <c r="C667" s="261"/>
      <c r="D667" s="251" t="s">
        <v>152</v>
      </c>
      <c r="E667" s="262" t="s">
        <v>1</v>
      </c>
      <c r="F667" s="263" t="s">
        <v>84</v>
      </c>
      <c r="G667" s="261"/>
      <c r="H667" s="264">
        <v>1</v>
      </c>
      <c r="I667" s="265"/>
      <c r="J667" s="261"/>
      <c r="K667" s="261"/>
      <c r="L667" s="266"/>
      <c r="M667" s="306"/>
      <c r="N667" s="307"/>
      <c r="O667" s="307"/>
      <c r="P667" s="307"/>
      <c r="Q667" s="307"/>
      <c r="R667" s="307"/>
      <c r="S667" s="307"/>
      <c r="T667" s="308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70" t="s">
        <v>152</v>
      </c>
      <c r="AU667" s="270" t="s">
        <v>84</v>
      </c>
      <c r="AV667" s="14" t="s">
        <v>150</v>
      </c>
      <c r="AW667" s="14" t="s">
        <v>32</v>
      </c>
      <c r="AX667" s="14" t="s">
        <v>84</v>
      </c>
      <c r="AY667" s="270" t="s">
        <v>142</v>
      </c>
    </row>
    <row r="668" s="2" customFormat="1" ht="6.96" customHeight="1">
      <c r="A668" s="39"/>
      <c r="B668" s="67"/>
      <c r="C668" s="68"/>
      <c r="D668" s="68"/>
      <c r="E668" s="68"/>
      <c r="F668" s="68"/>
      <c r="G668" s="68"/>
      <c r="H668" s="68"/>
      <c r="I668" s="184"/>
      <c r="J668" s="68"/>
      <c r="K668" s="68"/>
      <c r="L668" s="45"/>
      <c r="M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</row>
  </sheetData>
  <sheetProtection sheet="1" autoFilter="0" formatColumns="0" formatRows="0" objects="1" scenarios="1" spinCount="100000" saltValue="Uvv/zq6D38j4w35s37bReVu/MYC10f7p+RbXSjWD0g7A7Gv/rPYR26osm7uuH5jactiGuMCeAafwLsqpOOD0lQ==" hashValue="IapM9TioA43H1JYZAvS33gssRqTQlbGzbejKKrbhe/CTaa27z7UCnLnGlzxLZZqE2a422fGd2HdyLlC3VE2JqQ==" algorithmName="SHA-512" password="CC35"/>
  <autoFilter ref="C139:K667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84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Vybudování zařízení pro vertikální přepravu osob - Objekt D1 - Přepychy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1061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ROUND((SUM(BE122:BE184)),  2)</f>
        <v>0</v>
      </c>
      <c r="G33" s="39"/>
      <c r="H33" s="39"/>
      <c r="I33" s="163">
        <v>0.20999999999999999</v>
      </c>
      <c r="J33" s="162">
        <f>ROUND(((SUM(BE122:BE184))*I33),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ROUND((SUM(BF122:BF184)),  2)</f>
        <v>0</v>
      </c>
      <c r="G34" s="39"/>
      <c r="H34" s="39"/>
      <c r="I34" s="163">
        <v>0.14999999999999999</v>
      </c>
      <c r="J34" s="162">
        <f>ROUND(((SUM(BF122:BF184))*I34),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ROUND((SUM(BG122:BG184)),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ROUND((SUM(BH122:BH184)),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ROUND((SUM(BI122:BI184)),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Vybudování zařízení pro vertikální přepravu osob - Objekt D1 - Přepychy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Elektroinstalace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1245/2, HK</v>
      </c>
      <c r="G91" s="41"/>
      <c r="H91" s="41"/>
      <c r="I91" s="148" t="s">
        <v>30</v>
      </c>
      <c r="J91" s="37" t="str">
        <f>E21</f>
        <v>Obchodní projekt HK v.o.s.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1062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1063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1064</v>
      </c>
      <c r="E99" s="204"/>
      <c r="F99" s="204"/>
      <c r="G99" s="204"/>
      <c r="H99" s="204"/>
      <c r="I99" s="205"/>
      <c r="J99" s="206">
        <f>J166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1065</v>
      </c>
      <c r="E100" s="204"/>
      <c r="F100" s="204"/>
      <c r="G100" s="204"/>
      <c r="H100" s="204"/>
      <c r="I100" s="205"/>
      <c r="J100" s="206">
        <f>J168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1066</v>
      </c>
      <c r="E101" s="204"/>
      <c r="F101" s="204"/>
      <c r="G101" s="204"/>
      <c r="H101" s="204"/>
      <c r="I101" s="205"/>
      <c r="J101" s="206">
        <f>J176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1067</v>
      </c>
      <c r="E102" s="204"/>
      <c r="F102" s="204"/>
      <c r="G102" s="204"/>
      <c r="H102" s="204"/>
      <c r="I102" s="205"/>
      <c r="J102" s="206">
        <f>J183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Vybudování zařízení pro vertikální přepravu osob - Objekt D1 - Přepychy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96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02 - Elektroinstalace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148" t="s">
        <v>22</v>
      </c>
      <c r="J116" s="80" t="str">
        <f>IF(J12="","",J12)</f>
        <v>15. 1. 2020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KHK Pivovarské náměstí 1245/2, HK</v>
      </c>
      <c r="G118" s="41"/>
      <c r="H118" s="41"/>
      <c r="I118" s="148" t="s">
        <v>30</v>
      </c>
      <c r="J118" s="37" t="str">
        <f>E21</f>
        <v>Obchodní projekt HK v.o.s.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148" t="s">
        <v>33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128</v>
      </c>
      <c r="D121" s="211" t="s">
        <v>61</v>
      </c>
      <c r="E121" s="211" t="s">
        <v>57</v>
      </c>
      <c r="F121" s="211" t="s">
        <v>58</v>
      </c>
      <c r="G121" s="211" t="s">
        <v>129</v>
      </c>
      <c r="H121" s="211" t="s">
        <v>130</v>
      </c>
      <c r="I121" s="212" t="s">
        <v>131</v>
      </c>
      <c r="J121" s="211" t="s">
        <v>100</v>
      </c>
      <c r="K121" s="213" t="s">
        <v>132</v>
      </c>
      <c r="L121" s="214"/>
      <c r="M121" s="101" t="s">
        <v>1</v>
      </c>
      <c r="N121" s="102" t="s">
        <v>40</v>
      </c>
      <c r="O121" s="102" t="s">
        <v>133</v>
      </c>
      <c r="P121" s="102" t="s">
        <v>134</v>
      </c>
      <c r="Q121" s="102" t="s">
        <v>135</v>
      </c>
      <c r="R121" s="102" t="s">
        <v>136</v>
      </c>
      <c r="S121" s="102" t="s">
        <v>137</v>
      </c>
      <c r="T121" s="103" t="s">
        <v>138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139</v>
      </c>
      <c r="D122" s="41"/>
      <c r="E122" s="41"/>
      <c r="F122" s="41"/>
      <c r="G122" s="41"/>
      <c r="H122" s="41"/>
      <c r="I122" s="145"/>
      <c r="J122" s="215">
        <f>BK122</f>
        <v>0</v>
      </c>
      <c r="K122" s="41"/>
      <c r="L122" s="45"/>
      <c r="M122" s="104"/>
      <c r="N122" s="216"/>
      <c r="O122" s="105"/>
      <c r="P122" s="217">
        <f>P123</f>
        <v>0</v>
      </c>
      <c r="Q122" s="105"/>
      <c r="R122" s="217">
        <f>R123</f>
        <v>0</v>
      </c>
      <c r="S122" s="105"/>
      <c r="T122" s="218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102</v>
      </c>
      <c r="BK122" s="219">
        <f>BK123</f>
        <v>0</v>
      </c>
    </row>
    <row r="123" s="12" customFormat="1" ht="25.92" customHeight="1">
      <c r="A123" s="12"/>
      <c r="B123" s="220"/>
      <c r="C123" s="221"/>
      <c r="D123" s="222" t="s">
        <v>75</v>
      </c>
      <c r="E123" s="223" t="s">
        <v>1068</v>
      </c>
      <c r="F123" s="223" t="s">
        <v>1069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P124+P166+P168+P176+P183</f>
        <v>0</v>
      </c>
      <c r="Q123" s="228"/>
      <c r="R123" s="229">
        <f>R124+R166+R168+R176+R183</f>
        <v>0</v>
      </c>
      <c r="S123" s="228"/>
      <c r="T123" s="230">
        <f>T124+T166+T168+T176+T183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75</v>
      </c>
      <c r="AU123" s="232" t="s">
        <v>76</v>
      </c>
      <c r="AY123" s="231" t="s">
        <v>142</v>
      </c>
      <c r="BK123" s="233">
        <f>BK124+BK166+BK168+BK176+BK183</f>
        <v>0</v>
      </c>
    </row>
    <row r="124" s="12" customFormat="1" ht="22.8" customHeight="1">
      <c r="A124" s="12"/>
      <c r="B124" s="220"/>
      <c r="C124" s="221"/>
      <c r="D124" s="222" t="s">
        <v>75</v>
      </c>
      <c r="E124" s="234" t="s">
        <v>1070</v>
      </c>
      <c r="F124" s="234" t="s">
        <v>1071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SUM(P125:P165)</f>
        <v>0</v>
      </c>
      <c r="Q124" s="228"/>
      <c r="R124" s="229">
        <f>SUM(R125:R165)</f>
        <v>0</v>
      </c>
      <c r="S124" s="228"/>
      <c r="T124" s="230">
        <f>SUM(T125:T165)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160</v>
      </c>
      <c r="AT124" s="232" t="s">
        <v>75</v>
      </c>
      <c r="AU124" s="232" t="s">
        <v>84</v>
      </c>
      <c r="AY124" s="231" t="s">
        <v>142</v>
      </c>
      <c r="BK124" s="233">
        <f>SUM(BK125:BK165)</f>
        <v>0</v>
      </c>
    </row>
    <row r="125" s="2" customFormat="1" ht="16.5" customHeight="1">
      <c r="A125" s="39"/>
      <c r="B125" s="40"/>
      <c r="C125" s="236" t="s">
        <v>84</v>
      </c>
      <c r="D125" s="236" t="s">
        <v>144</v>
      </c>
      <c r="E125" s="237" t="s">
        <v>1072</v>
      </c>
      <c r="F125" s="238" t="s">
        <v>1073</v>
      </c>
      <c r="G125" s="239" t="s">
        <v>247</v>
      </c>
      <c r="H125" s="240">
        <v>8</v>
      </c>
      <c r="I125" s="241"/>
      <c r="J125" s="242">
        <f>ROUND(I125*H125,2)</f>
        <v>0</v>
      </c>
      <c r="K125" s="238" t="s">
        <v>1</v>
      </c>
      <c r="L125" s="45"/>
      <c r="M125" s="243" t="s">
        <v>1</v>
      </c>
      <c r="N125" s="244" t="s">
        <v>42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503</v>
      </c>
      <c r="AT125" s="247" t="s">
        <v>144</v>
      </c>
      <c r="AU125" s="247" t="s">
        <v>150</v>
      </c>
      <c r="AY125" s="18" t="s">
        <v>142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150</v>
      </c>
      <c r="BK125" s="248">
        <f>ROUND(I125*H125,2)</f>
        <v>0</v>
      </c>
      <c r="BL125" s="18" t="s">
        <v>503</v>
      </c>
      <c r="BM125" s="247" t="s">
        <v>150</v>
      </c>
    </row>
    <row r="126" s="2" customFormat="1" ht="21.75" customHeight="1">
      <c r="A126" s="39"/>
      <c r="B126" s="40"/>
      <c r="C126" s="236" t="s">
        <v>150</v>
      </c>
      <c r="D126" s="236" t="s">
        <v>144</v>
      </c>
      <c r="E126" s="237" t="s">
        <v>1074</v>
      </c>
      <c r="F126" s="238" t="s">
        <v>1075</v>
      </c>
      <c r="G126" s="239" t="s">
        <v>960</v>
      </c>
      <c r="H126" s="240">
        <v>16</v>
      </c>
      <c r="I126" s="241"/>
      <c r="J126" s="242">
        <f>ROUND(I126*H126,2)</f>
        <v>0</v>
      </c>
      <c r="K126" s="238" t="s">
        <v>1</v>
      </c>
      <c r="L126" s="45"/>
      <c r="M126" s="243" t="s">
        <v>1</v>
      </c>
      <c r="N126" s="244" t="s">
        <v>42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503</v>
      </c>
      <c r="AT126" s="247" t="s">
        <v>144</v>
      </c>
      <c r="AU126" s="247" t="s">
        <v>150</v>
      </c>
      <c r="AY126" s="18" t="s">
        <v>142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150</v>
      </c>
      <c r="BK126" s="248">
        <f>ROUND(I126*H126,2)</f>
        <v>0</v>
      </c>
      <c r="BL126" s="18" t="s">
        <v>503</v>
      </c>
      <c r="BM126" s="247" t="s">
        <v>149</v>
      </c>
    </row>
    <row r="127" s="2" customFormat="1" ht="21.75" customHeight="1">
      <c r="A127" s="39"/>
      <c r="B127" s="40"/>
      <c r="C127" s="236" t="s">
        <v>160</v>
      </c>
      <c r="D127" s="236" t="s">
        <v>144</v>
      </c>
      <c r="E127" s="237" t="s">
        <v>1076</v>
      </c>
      <c r="F127" s="238" t="s">
        <v>1077</v>
      </c>
      <c r="G127" s="239" t="s">
        <v>960</v>
      </c>
      <c r="H127" s="240">
        <v>7</v>
      </c>
      <c r="I127" s="241"/>
      <c r="J127" s="242">
        <f>ROUND(I127*H127,2)</f>
        <v>0</v>
      </c>
      <c r="K127" s="238" t="s">
        <v>1</v>
      </c>
      <c r="L127" s="45"/>
      <c r="M127" s="243" t="s">
        <v>1</v>
      </c>
      <c r="N127" s="244" t="s">
        <v>42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503</v>
      </c>
      <c r="AT127" s="247" t="s">
        <v>144</v>
      </c>
      <c r="AU127" s="247" t="s">
        <v>150</v>
      </c>
      <c r="AY127" s="18" t="s">
        <v>142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150</v>
      </c>
      <c r="BK127" s="248">
        <f>ROUND(I127*H127,2)</f>
        <v>0</v>
      </c>
      <c r="BL127" s="18" t="s">
        <v>503</v>
      </c>
      <c r="BM127" s="247" t="s">
        <v>175</v>
      </c>
    </row>
    <row r="128" s="2" customFormat="1" ht="21.75" customHeight="1">
      <c r="A128" s="39"/>
      <c r="B128" s="40"/>
      <c r="C128" s="236" t="s">
        <v>149</v>
      </c>
      <c r="D128" s="236" t="s">
        <v>144</v>
      </c>
      <c r="E128" s="237" t="s">
        <v>1078</v>
      </c>
      <c r="F128" s="238" t="s">
        <v>1079</v>
      </c>
      <c r="G128" s="239" t="s">
        <v>272</v>
      </c>
      <c r="H128" s="240">
        <v>4</v>
      </c>
      <c r="I128" s="241"/>
      <c r="J128" s="242">
        <f>ROUND(I128*H128,2)</f>
        <v>0</v>
      </c>
      <c r="K128" s="238" t="s">
        <v>1</v>
      </c>
      <c r="L128" s="45"/>
      <c r="M128" s="243" t="s">
        <v>1</v>
      </c>
      <c r="N128" s="244" t="s">
        <v>42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503</v>
      </c>
      <c r="AT128" s="247" t="s">
        <v>144</v>
      </c>
      <c r="AU128" s="247" t="s">
        <v>150</v>
      </c>
      <c r="AY128" s="18" t="s">
        <v>142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150</v>
      </c>
      <c r="BK128" s="248">
        <f>ROUND(I128*H128,2)</f>
        <v>0</v>
      </c>
      <c r="BL128" s="18" t="s">
        <v>503</v>
      </c>
      <c r="BM128" s="247" t="s">
        <v>183</v>
      </c>
    </row>
    <row r="129" s="2" customFormat="1" ht="21.75" customHeight="1">
      <c r="A129" s="39"/>
      <c r="B129" s="40"/>
      <c r="C129" s="236" t="s">
        <v>169</v>
      </c>
      <c r="D129" s="236" t="s">
        <v>144</v>
      </c>
      <c r="E129" s="237" t="s">
        <v>1080</v>
      </c>
      <c r="F129" s="238" t="s">
        <v>1081</v>
      </c>
      <c r="G129" s="239" t="s">
        <v>960</v>
      </c>
      <c r="H129" s="240">
        <v>25</v>
      </c>
      <c r="I129" s="241"/>
      <c r="J129" s="242">
        <f>ROUND(I129*H129,2)</f>
        <v>0</v>
      </c>
      <c r="K129" s="238" t="s">
        <v>1</v>
      </c>
      <c r="L129" s="45"/>
      <c r="M129" s="243" t="s">
        <v>1</v>
      </c>
      <c r="N129" s="244" t="s">
        <v>42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503</v>
      </c>
      <c r="AT129" s="247" t="s">
        <v>144</v>
      </c>
      <c r="AU129" s="247" t="s">
        <v>150</v>
      </c>
      <c r="AY129" s="18" t="s">
        <v>142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150</v>
      </c>
      <c r="BK129" s="248">
        <f>ROUND(I129*H129,2)</f>
        <v>0</v>
      </c>
      <c r="BL129" s="18" t="s">
        <v>503</v>
      </c>
      <c r="BM129" s="247" t="s">
        <v>196</v>
      </c>
    </row>
    <row r="130" s="2" customFormat="1" ht="21.75" customHeight="1">
      <c r="A130" s="39"/>
      <c r="B130" s="40"/>
      <c r="C130" s="236" t="s">
        <v>175</v>
      </c>
      <c r="D130" s="236" t="s">
        <v>144</v>
      </c>
      <c r="E130" s="237" t="s">
        <v>1082</v>
      </c>
      <c r="F130" s="238" t="s">
        <v>1083</v>
      </c>
      <c r="G130" s="239" t="s">
        <v>272</v>
      </c>
      <c r="H130" s="240">
        <v>2</v>
      </c>
      <c r="I130" s="241"/>
      <c r="J130" s="242">
        <f>ROUND(I130*H130,2)</f>
        <v>0</v>
      </c>
      <c r="K130" s="238" t="s">
        <v>1</v>
      </c>
      <c r="L130" s="45"/>
      <c r="M130" s="243" t="s">
        <v>1</v>
      </c>
      <c r="N130" s="244" t="s">
        <v>42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503</v>
      </c>
      <c r="AT130" s="247" t="s">
        <v>144</v>
      </c>
      <c r="AU130" s="247" t="s">
        <v>150</v>
      </c>
      <c r="AY130" s="18" t="s">
        <v>142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150</v>
      </c>
      <c r="BK130" s="248">
        <f>ROUND(I130*H130,2)</f>
        <v>0</v>
      </c>
      <c r="BL130" s="18" t="s">
        <v>503</v>
      </c>
      <c r="BM130" s="247" t="s">
        <v>208</v>
      </c>
    </row>
    <row r="131" s="2" customFormat="1" ht="21.75" customHeight="1">
      <c r="A131" s="39"/>
      <c r="B131" s="40"/>
      <c r="C131" s="236" t="s">
        <v>179</v>
      </c>
      <c r="D131" s="236" t="s">
        <v>144</v>
      </c>
      <c r="E131" s="237" t="s">
        <v>1084</v>
      </c>
      <c r="F131" s="238" t="s">
        <v>1085</v>
      </c>
      <c r="G131" s="239" t="s">
        <v>272</v>
      </c>
      <c r="H131" s="240">
        <v>4</v>
      </c>
      <c r="I131" s="241"/>
      <c r="J131" s="242">
        <f>ROUND(I131*H131,2)</f>
        <v>0</v>
      </c>
      <c r="K131" s="238" t="s">
        <v>1</v>
      </c>
      <c r="L131" s="45"/>
      <c r="M131" s="243" t="s">
        <v>1</v>
      </c>
      <c r="N131" s="244" t="s">
        <v>42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503</v>
      </c>
      <c r="AT131" s="247" t="s">
        <v>144</v>
      </c>
      <c r="AU131" s="247" t="s">
        <v>150</v>
      </c>
      <c r="AY131" s="18" t="s">
        <v>142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150</v>
      </c>
      <c r="BK131" s="248">
        <f>ROUND(I131*H131,2)</f>
        <v>0</v>
      </c>
      <c r="BL131" s="18" t="s">
        <v>503</v>
      </c>
      <c r="BM131" s="247" t="s">
        <v>219</v>
      </c>
    </row>
    <row r="132" s="2" customFormat="1" ht="21.75" customHeight="1">
      <c r="A132" s="39"/>
      <c r="B132" s="40"/>
      <c r="C132" s="236" t="s">
        <v>183</v>
      </c>
      <c r="D132" s="236" t="s">
        <v>144</v>
      </c>
      <c r="E132" s="237" t="s">
        <v>1086</v>
      </c>
      <c r="F132" s="238" t="s">
        <v>1087</v>
      </c>
      <c r="G132" s="239" t="s">
        <v>272</v>
      </c>
      <c r="H132" s="240">
        <v>6</v>
      </c>
      <c r="I132" s="241"/>
      <c r="J132" s="242">
        <f>ROUND(I132*H132,2)</f>
        <v>0</v>
      </c>
      <c r="K132" s="238" t="s">
        <v>1</v>
      </c>
      <c r="L132" s="45"/>
      <c r="M132" s="243" t="s">
        <v>1</v>
      </c>
      <c r="N132" s="244" t="s">
        <v>42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503</v>
      </c>
      <c r="AT132" s="247" t="s">
        <v>144</v>
      </c>
      <c r="AU132" s="247" t="s">
        <v>150</v>
      </c>
      <c r="AY132" s="18" t="s">
        <v>142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150</v>
      </c>
      <c r="BK132" s="248">
        <f>ROUND(I132*H132,2)</f>
        <v>0</v>
      </c>
      <c r="BL132" s="18" t="s">
        <v>503</v>
      </c>
      <c r="BM132" s="247" t="s">
        <v>230</v>
      </c>
    </row>
    <row r="133" s="2" customFormat="1" ht="21.75" customHeight="1">
      <c r="A133" s="39"/>
      <c r="B133" s="40"/>
      <c r="C133" s="236" t="s">
        <v>190</v>
      </c>
      <c r="D133" s="236" t="s">
        <v>144</v>
      </c>
      <c r="E133" s="237" t="s">
        <v>1088</v>
      </c>
      <c r="F133" s="238" t="s">
        <v>1089</v>
      </c>
      <c r="G133" s="239" t="s">
        <v>272</v>
      </c>
      <c r="H133" s="240">
        <v>6</v>
      </c>
      <c r="I133" s="241"/>
      <c r="J133" s="242">
        <f>ROUND(I133*H133,2)</f>
        <v>0</v>
      </c>
      <c r="K133" s="238" t="s">
        <v>1</v>
      </c>
      <c r="L133" s="45"/>
      <c r="M133" s="243" t="s">
        <v>1</v>
      </c>
      <c r="N133" s="244" t="s">
        <v>42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503</v>
      </c>
      <c r="AT133" s="247" t="s">
        <v>144</v>
      </c>
      <c r="AU133" s="247" t="s">
        <v>150</v>
      </c>
      <c r="AY133" s="18" t="s">
        <v>142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150</v>
      </c>
      <c r="BK133" s="248">
        <f>ROUND(I133*H133,2)</f>
        <v>0</v>
      </c>
      <c r="BL133" s="18" t="s">
        <v>503</v>
      </c>
      <c r="BM133" s="247" t="s">
        <v>239</v>
      </c>
    </row>
    <row r="134" s="2" customFormat="1" ht="21.75" customHeight="1">
      <c r="A134" s="39"/>
      <c r="B134" s="40"/>
      <c r="C134" s="236" t="s">
        <v>196</v>
      </c>
      <c r="D134" s="236" t="s">
        <v>144</v>
      </c>
      <c r="E134" s="237" t="s">
        <v>1090</v>
      </c>
      <c r="F134" s="238" t="s">
        <v>1091</v>
      </c>
      <c r="G134" s="239" t="s">
        <v>960</v>
      </c>
      <c r="H134" s="240">
        <v>3</v>
      </c>
      <c r="I134" s="241"/>
      <c r="J134" s="242">
        <f>ROUND(I134*H134,2)</f>
        <v>0</v>
      </c>
      <c r="K134" s="238" t="s">
        <v>1</v>
      </c>
      <c r="L134" s="45"/>
      <c r="M134" s="243" t="s">
        <v>1</v>
      </c>
      <c r="N134" s="244" t="s">
        <v>42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503</v>
      </c>
      <c r="AT134" s="247" t="s">
        <v>144</v>
      </c>
      <c r="AU134" s="247" t="s">
        <v>150</v>
      </c>
      <c r="AY134" s="18" t="s">
        <v>142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150</v>
      </c>
      <c r="BK134" s="248">
        <f>ROUND(I134*H134,2)</f>
        <v>0</v>
      </c>
      <c r="BL134" s="18" t="s">
        <v>503</v>
      </c>
      <c r="BM134" s="247" t="s">
        <v>252</v>
      </c>
    </row>
    <row r="135" s="2" customFormat="1" ht="21.75" customHeight="1">
      <c r="A135" s="39"/>
      <c r="B135" s="40"/>
      <c r="C135" s="236" t="s">
        <v>202</v>
      </c>
      <c r="D135" s="236" t="s">
        <v>144</v>
      </c>
      <c r="E135" s="237" t="s">
        <v>1092</v>
      </c>
      <c r="F135" s="238" t="s">
        <v>1093</v>
      </c>
      <c r="G135" s="239" t="s">
        <v>960</v>
      </c>
      <c r="H135" s="240">
        <v>1</v>
      </c>
      <c r="I135" s="241"/>
      <c r="J135" s="242">
        <f>ROUND(I135*H135,2)</f>
        <v>0</v>
      </c>
      <c r="K135" s="238" t="s">
        <v>1</v>
      </c>
      <c r="L135" s="45"/>
      <c r="M135" s="243" t="s">
        <v>1</v>
      </c>
      <c r="N135" s="244" t="s">
        <v>42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503</v>
      </c>
      <c r="AT135" s="247" t="s">
        <v>144</v>
      </c>
      <c r="AU135" s="247" t="s">
        <v>150</v>
      </c>
      <c r="AY135" s="18" t="s">
        <v>142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150</v>
      </c>
      <c r="BK135" s="248">
        <f>ROUND(I135*H135,2)</f>
        <v>0</v>
      </c>
      <c r="BL135" s="18" t="s">
        <v>503</v>
      </c>
      <c r="BM135" s="247" t="s">
        <v>269</v>
      </c>
    </row>
    <row r="136" s="2" customFormat="1" ht="21.75" customHeight="1">
      <c r="A136" s="39"/>
      <c r="B136" s="40"/>
      <c r="C136" s="236" t="s">
        <v>208</v>
      </c>
      <c r="D136" s="236" t="s">
        <v>144</v>
      </c>
      <c r="E136" s="237" t="s">
        <v>1094</v>
      </c>
      <c r="F136" s="238" t="s">
        <v>1095</v>
      </c>
      <c r="G136" s="239" t="s">
        <v>272</v>
      </c>
      <c r="H136" s="240">
        <v>5</v>
      </c>
      <c r="I136" s="241"/>
      <c r="J136" s="242">
        <f>ROUND(I136*H136,2)</f>
        <v>0</v>
      </c>
      <c r="K136" s="238" t="s">
        <v>1</v>
      </c>
      <c r="L136" s="45"/>
      <c r="M136" s="243" t="s">
        <v>1</v>
      </c>
      <c r="N136" s="244" t="s">
        <v>42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503</v>
      </c>
      <c r="AT136" s="247" t="s">
        <v>144</v>
      </c>
      <c r="AU136" s="247" t="s">
        <v>150</v>
      </c>
      <c r="AY136" s="18" t="s">
        <v>142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150</v>
      </c>
      <c r="BK136" s="248">
        <f>ROUND(I136*H136,2)</f>
        <v>0</v>
      </c>
      <c r="BL136" s="18" t="s">
        <v>503</v>
      </c>
      <c r="BM136" s="247" t="s">
        <v>280</v>
      </c>
    </row>
    <row r="137" s="2" customFormat="1" ht="16.5" customHeight="1">
      <c r="A137" s="39"/>
      <c r="B137" s="40"/>
      <c r="C137" s="236" t="s">
        <v>214</v>
      </c>
      <c r="D137" s="236" t="s">
        <v>144</v>
      </c>
      <c r="E137" s="237" t="s">
        <v>1096</v>
      </c>
      <c r="F137" s="238" t="s">
        <v>1097</v>
      </c>
      <c r="G137" s="239" t="s">
        <v>272</v>
      </c>
      <c r="H137" s="240">
        <v>15</v>
      </c>
      <c r="I137" s="241"/>
      <c r="J137" s="242">
        <f>ROUND(I137*H137,2)</f>
        <v>0</v>
      </c>
      <c r="K137" s="238" t="s">
        <v>1</v>
      </c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503</v>
      </c>
      <c r="AT137" s="247" t="s">
        <v>144</v>
      </c>
      <c r="AU137" s="247" t="s">
        <v>150</v>
      </c>
      <c r="AY137" s="18" t="s">
        <v>142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150</v>
      </c>
      <c r="BK137" s="248">
        <f>ROUND(I137*H137,2)</f>
        <v>0</v>
      </c>
      <c r="BL137" s="18" t="s">
        <v>503</v>
      </c>
      <c r="BM137" s="247" t="s">
        <v>292</v>
      </c>
    </row>
    <row r="138" s="2" customFormat="1" ht="21.75" customHeight="1">
      <c r="A138" s="39"/>
      <c r="B138" s="40"/>
      <c r="C138" s="236" t="s">
        <v>219</v>
      </c>
      <c r="D138" s="236" t="s">
        <v>144</v>
      </c>
      <c r="E138" s="237" t="s">
        <v>1098</v>
      </c>
      <c r="F138" s="238" t="s">
        <v>1099</v>
      </c>
      <c r="G138" s="239" t="s">
        <v>247</v>
      </c>
      <c r="H138" s="240">
        <v>18</v>
      </c>
      <c r="I138" s="241"/>
      <c r="J138" s="242">
        <f>ROUND(I138*H138,2)</f>
        <v>0</v>
      </c>
      <c r="K138" s="238" t="s">
        <v>1</v>
      </c>
      <c r="L138" s="45"/>
      <c r="M138" s="243" t="s">
        <v>1</v>
      </c>
      <c r="N138" s="244" t="s">
        <v>42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503</v>
      </c>
      <c r="AT138" s="247" t="s">
        <v>144</v>
      </c>
      <c r="AU138" s="247" t="s">
        <v>150</v>
      </c>
      <c r="AY138" s="18" t="s">
        <v>142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150</v>
      </c>
      <c r="BK138" s="248">
        <f>ROUND(I138*H138,2)</f>
        <v>0</v>
      </c>
      <c r="BL138" s="18" t="s">
        <v>503</v>
      </c>
      <c r="BM138" s="247" t="s">
        <v>301</v>
      </c>
    </row>
    <row r="139" s="2" customFormat="1" ht="21.75" customHeight="1">
      <c r="A139" s="39"/>
      <c r="B139" s="40"/>
      <c r="C139" s="236" t="s">
        <v>8</v>
      </c>
      <c r="D139" s="236" t="s">
        <v>144</v>
      </c>
      <c r="E139" s="237" t="s">
        <v>1100</v>
      </c>
      <c r="F139" s="238" t="s">
        <v>1101</v>
      </c>
      <c r="G139" s="239" t="s">
        <v>247</v>
      </c>
      <c r="H139" s="240">
        <v>28</v>
      </c>
      <c r="I139" s="241"/>
      <c r="J139" s="242">
        <f>ROUND(I139*H139,2)</f>
        <v>0</v>
      </c>
      <c r="K139" s="238" t="s">
        <v>1</v>
      </c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503</v>
      </c>
      <c r="AT139" s="247" t="s">
        <v>144</v>
      </c>
      <c r="AU139" s="247" t="s">
        <v>150</v>
      </c>
      <c r="AY139" s="18" t="s">
        <v>142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150</v>
      </c>
      <c r="BK139" s="248">
        <f>ROUND(I139*H139,2)</f>
        <v>0</v>
      </c>
      <c r="BL139" s="18" t="s">
        <v>503</v>
      </c>
      <c r="BM139" s="247" t="s">
        <v>312</v>
      </c>
    </row>
    <row r="140" s="2" customFormat="1" ht="21.75" customHeight="1">
      <c r="A140" s="39"/>
      <c r="B140" s="40"/>
      <c r="C140" s="236" t="s">
        <v>230</v>
      </c>
      <c r="D140" s="236" t="s">
        <v>144</v>
      </c>
      <c r="E140" s="237" t="s">
        <v>1102</v>
      </c>
      <c r="F140" s="238" t="s">
        <v>1103</v>
      </c>
      <c r="G140" s="239" t="s">
        <v>247</v>
      </c>
      <c r="H140" s="240">
        <v>185</v>
      </c>
      <c r="I140" s="241"/>
      <c r="J140" s="242">
        <f>ROUND(I140*H140,2)</f>
        <v>0</v>
      </c>
      <c r="K140" s="238" t="s">
        <v>1</v>
      </c>
      <c r="L140" s="45"/>
      <c r="M140" s="243" t="s">
        <v>1</v>
      </c>
      <c r="N140" s="244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503</v>
      </c>
      <c r="AT140" s="247" t="s">
        <v>144</v>
      </c>
      <c r="AU140" s="247" t="s">
        <v>150</v>
      </c>
      <c r="AY140" s="18" t="s">
        <v>142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150</v>
      </c>
      <c r="BK140" s="248">
        <f>ROUND(I140*H140,2)</f>
        <v>0</v>
      </c>
      <c r="BL140" s="18" t="s">
        <v>503</v>
      </c>
      <c r="BM140" s="247" t="s">
        <v>328</v>
      </c>
    </row>
    <row r="141" s="2" customFormat="1" ht="21.75" customHeight="1">
      <c r="A141" s="39"/>
      <c r="B141" s="40"/>
      <c r="C141" s="236" t="s">
        <v>235</v>
      </c>
      <c r="D141" s="236" t="s">
        <v>144</v>
      </c>
      <c r="E141" s="237" t="s">
        <v>1104</v>
      </c>
      <c r="F141" s="238" t="s">
        <v>1105</v>
      </c>
      <c r="G141" s="239" t="s">
        <v>247</v>
      </c>
      <c r="H141" s="240">
        <v>105</v>
      </c>
      <c r="I141" s="241"/>
      <c r="J141" s="242">
        <f>ROUND(I141*H141,2)</f>
        <v>0</v>
      </c>
      <c r="K141" s="238" t="s">
        <v>1</v>
      </c>
      <c r="L141" s="45"/>
      <c r="M141" s="243" t="s">
        <v>1</v>
      </c>
      <c r="N141" s="244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503</v>
      </c>
      <c r="AT141" s="247" t="s">
        <v>144</v>
      </c>
      <c r="AU141" s="247" t="s">
        <v>150</v>
      </c>
      <c r="AY141" s="18" t="s">
        <v>142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150</v>
      </c>
      <c r="BK141" s="248">
        <f>ROUND(I141*H141,2)</f>
        <v>0</v>
      </c>
      <c r="BL141" s="18" t="s">
        <v>503</v>
      </c>
      <c r="BM141" s="247" t="s">
        <v>346</v>
      </c>
    </row>
    <row r="142" s="2" customFormat="1" ht="21.75" customHeight="1">
      <c r="A142" s="39"/>
      <c r="B142" s="40"/>
      <c r="C142" s="236" t="s">
        <v>239</v>
      </c>
      <c r="D142" s="236" t="s">
        <v>144</v>
      </c>
      <c r="E142" s="237" t="s">
        <v>1106</v>
      </c>
      <c r="F142" s="238" t="s">
        <v>1107</v>
      </c>
      <c r="G142" s="239" t="s">
        <v>247</v>
      </c>
      <c r="H142" s="240">
        <v>26</v>
      </c>
      <c r="I142" s="241"/>
      <c r="J142" s="242">
        <f>ROUND(I142*H142,2)</f>
        <v>0</v>
      </c>
      <c r="K142" s="238" t="s">
        <v>1</v>
      </c>
      <c r="L142" s="45"/>
      <c r="M142" s="243" t="s">
        <v>1</v>
      </c>
      <c r="N142" s="244" t="s">
        <v>42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503</v>
      </c>
      <c r="AT142" s="247" t="s">
        <v>144</v>
      </c>
      <c r="AU142" s="247" t="s">
        <v>150</v>
      </c>
      <c r="AY142" s="18" t="s">
        <v>142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150</v>
      </c>
      <c r="BK142" s="248">
        <f>ROUND(I142*H142,2)</f>
        <v>0</v>
      </c>
      <c r="BL142" s="18" t="s">
        <v>503</v>
      </c>
      <c r="BM142" s="247" t="s">
        <v>355</v>
      </c>
    </row>
    <row r="143" s="2" customFormat="1" ht="16.5" customHeight="1">
      <c r="A143" s="39"/>
      <c r="B143" s="40"/>
      <c r="C143" s="236" t="s">
        <v>244</v>
      </c>
      <c r="D143" s="236" t="s">
        <v>144</v>
      </c>
      <c r="E143" s="237" t="s">
        <v>1108</v>
      </c>
      <c r="F143" s="238" t="s">
        <v>1109</v>
      </c>
      <c r="G143" s="239" t="s">
        <v>960</v>
      </c>
      <c r="H143" s="240">
        <v>56</v>
      </c>
      <c r="I143" s="241"/>
      <c r="J143" s="242">
        <f>ROUND(I143*H143,2)</f>
        <v>0</v>
      </c>
      <c r="K143" s="238" t="s">
        <v>1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503</v>
      </c>
      <c r="AT143" s="247" t="s">
        <v>144</v>
      </c>
      <c r="AU143" s="247" t="s">
        <v>150</v>
      </c>
      <c r="AY143" s="18" t="s">
        <v>142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150</v>
      </c>
      <c r="BK143" s="248">
        <f>ROUND(I143*H143,2)</f>
        <v>0</v>
      </c>
      <c r="BL143" s="18" t="s">
        <v>503</v>
      </c>
      <c r="BM143" s="247" t="s">
        <v>369</v>
      </c>
    </row>
    <row r="144" s="2" customFormat="1" ht="16.5" customHeight="1">
      <c r="A144" s="39"/>
      <c r="B144" s="40"/>
      <c r="C144" s="236" t="s">
        <v>252</v>
      </c>
      <c r="D144" s="236" t="s">
        <v>144</v>
      </c>
      <c r="E144" s="237" t="s">
        <v>1110</v>
      </c>
      <c r="F144" s="238" t="s">
        <v>1111</v>
      </c>
      <c r="G144" s="239" t="s">
        <v>321</v>
      </c>
      <c r="H144" s="240">
        <v>29.399999999999999</v>
      </c>
      <c r="I144" s="241"/>
      <c r="J144" s="242">
        <f>ROUND(I144*H144,2)</f>
        <v>0</v>
      </c>
      <c r="K144" s="238" t="s">
        <v>1</v>
      </c>
      <c r="L144" s="45"/>
      <c r="M144" s="243" t="s">
        <v>1</v>
      </c>
      <c r="N144" s="244" t="s">
        <v>42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503</v>
      </c>
      <c r="AT144" s="247" t="s">
        <v>144</v>
      </c>
      <c r="AU144" s="247" t="s">
        <v>150</v>
      </c>
      <c r="AY144" s="18" t="s">
        <v>142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150</v>
      </c>
      <c r="BK144" s="248">
        <f>ROUND(I144*H144,2)</f>
        <v>0</v>
      </c>
      <c r="BL144" s="18" t="s">
        <v>503</v>
      </c>
      <c r="BM144" s="247" t="s">
        <v>382</v>
      </c>
    </row>
    <row r="145" s="2" customFormat="1" ht="16.5" customHeight="1">
      <c r="A145" s="39"/>
      <c r="B145" s="40"/>
      <c r="C145" s="236" t="s">
        <v>7</v>
      </c>
      <c r="D145" s="236" t="s">
        <v>144</v>
      </c>
      <c r="E145" s="237" t="s">
        <v>1112</v>
      </c>
      <c r="F145" s="238" t="s">
        <v>1113</v>
      </c>
      <c r="G145" s="239" t="s">
        <v>321</v>
      </c>
      <c r="H145" s="240">
        <v>84</v>
      </c>
      <c r="I145" s="241"/>
      <c r="J145" s="242">
        <f>ROUND(I145*H145,2)</f>
        <v>0</v>
      </c>
      <c r="K145" s="238" t="s">
        <v>1</v>
      </c>
      <c r="L145" s="45"/>
      <c r="M145" s="243" t="s">
        <v>1</v>
      </c>
      <c r="N145" s="244" t="s">
        <v>42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503</v>
      </c>
      <c r="AT145" s="247" t="s">
        <v>144</v>
      </c>
      <c r="AU145" s="247" t="s">
        <v>150</v>
      </c>
      <c r="AY145" s="18" t="s">
        <v>142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150</v>
      </c>
      <c r="BK145" s="248">
        <f>ROUND(I145*H145,2)</f>
        <v>0</v>
      </c>
      <c r="BL145" s="18" t="s">
        <v>503</v>
      </c>
      <c r="BM145" s="247" t="s">
        <v>392</v>
      </c>
    </row>
    <row r="146" s="2" customFormat="1" ht="16.5" customHeight="1">
      <c r="A146" s="39"/>
      <c r="B146" s="40"/>
      <c r="C146" s="236" t="s">
        <v>269</v>
      </c>
      <c r="D146" s="236" t="s">
        <v>144</v>
      </c>
      <c r="E146" s="237" t="s">
        <v>1114</v>
      </c>
      <c r="F146" s="238" t="s">
        <v>1115</v>
      </c>
      <c r="G146" s="239" t="s">
        <v>321</v>
      </c>
      <c r="H146" s="240">
        <v>110.25</v>
      </c>
      <c r="I146" s="241"/>
      <c r="J146" s="242">
        <f>ROUND(I146*H146,2)</f>
        <v>0</v>
      </c>
      <c r="K146" s="238" t="s">
        <v>1</v>
      </c>
      <c r="L146" s="45"/>
      <c r="M146" s="243" t="s">
        <v>1</v>
      </c>
      <c r="N146" s="244" t="s">
        <v>42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503</v>
      </c>
      <c r="AT146" s="247" t="s">
        <v>144</v>
      </c>
      <c r="AU146" s="247" t="s">
        <v>150</v>
      </c>
      <c r="AY146" s="18" t="s">
        <v>142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150</v>
      </c>
      <c r="BK146" s="248">
        <f>ROUND(I146*H146,2)</f>
        <v>0</v>
      </c>
      <c r="BL146" s="18" t="s">
        <v>503</v>
      </c>
      <c r="BM146" s="247" t="s">
        <v>402</v>
      </c>
    </row>
    <row r="147" s="2" customFormat="1" ht="16.5" customHeight="1">
      <c r="A147" s="39"/>
      <c r="B147" s="40"/>
      <c r="C147" s="236" t="s">
        <v>275</v>
      </c>
      <c r="D147" s="236" t="s">
        <v>144</v>
      </c>
      <c r="E147" s="237" t="s">
        <v>1116</v>
      </c>
      <c r="F147" s="238" t="s">
        <v>1117</v>
      </c>
      <c r="G147" s="239" t="s">
        <v>321</v>
      </c>
      <c r="H147" s="240">
        <v>110.25</v>
      </c>
      <c r="I147" s="241"/>
      <c r="J147" s="242">
        <f>ROUND(I147*H147,2)</f>
        <v>0</v>
      </c>
      <c r="K147" s="238" t="s">
        <v>1</v>
      </c>
      <c r="L147" s="45"/>
      <c r="M147" s="243" t="s">
        <v>1</v>
      </c>
      <c r="N147" s="244" t="s">
        <v>42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503</v>
      </c>
      <c r="AT147" s="247" t="s">
        <v>144</v>
      </c>
      <c r="AU147" s="247" t="s">
        <v>150</v>
      </c>
      <c r="AY147" s="18" t="s">
        <v>142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150</v>
      </c>
      <c r="BK147" s="248">
        <f>ROUND(I147*H147,2)</f>
        <v>0</v>
      </c>
      <c r="BL147" s="18" t="s">
        <v>503</v>
      </c>
      <c r="BM147" s="247" t="s">
        <v>411</v>
      </c>
    </row>
    <row r="148" s="2" customFormat="1" ht="16.5" customHeight="1">
      <c r="A148" s="39"/>
      <c r="B148" s="40"/>
      <c r="C148" s="236" t="s">
        <v>280</v>
      </c>
      <c r="D148" s="236" t="s">
        <v>144</v>
      </c>
      <c r="E148" s="237" t="s">
        <v>1118</v>
      </c>
      <c r="F148" s="238" t="s">
        <v>1119</v>
      </c>
      <c r="G148" s="239" t="s">
        <v>247</v>
      </c>
      <c r="H148" s="240">
        <v>27.300000000000001</v>
      </c>
      <c r="I148" s="241"/>
      <c r="J148" s="242">
        <f>ROUND(I148*H148,2)</f>
        <v>0</v>
      </c>
      <c r="K148" s="238" t="s">
        <v>1</v>
      </c>
      <c r="L148" s="45"/>
      <c r="M148" s="243" t="s">
        <v>1</v>
      </c>
      <c r="N148" s="244" t="s">
        <v>42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503</v>
      </c>
      <c r="AT148" s="247" t="s">
        <v>144</v>
      </c>
      <c r="AU148" s="247" t="s">
        <v>150</v>
      </c>
      <c r="AY148" s="18" t="s">
        <v>142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150</v>
      </c>
      <c r="BK148" s="248">
        <f>ROUND(I148*H148,2)</f>
        <v>0</v>
      </c>
      <c r="BL148" s="18" t="s">
        <v>503</v>
      </c>
      <c r="BM148" s="247" t="s">
        <v>421</v>
      </c>
    </row>
    <row r="149" s="2" customFormat="1" ht="16.5" customHeight="1">
      <c r="A149" s="39"/>
      <c r="B149" s="40"/>
      <c r="C149" s="236" t="s">
        <v>288</v>
      </c>
      <c r="D149" s="236" t="s">
        <v>144</v>
      </c>
      <c r="E149" s="237" t="s">
        <v>1120</v>
      </c>
      <c r="F149" s="238" t="s">
        <v>1121</v>
      </c>
      <c r="G149" s="239" t="s">
        <v>247</v>
      </c>
      <c r="H149" s="240">
        <v>18.899999999999999</v>
      </c>
      <c r="I149" s="241"/>
      <c r="J149" s="242">
        <f>ROUND(I149*H149,2)</f>
        <v>0</v>
      </c>
      <c r="K149" s="238" t="s">
        <v>1</v>
      </c>
      <c r="L149" s="45"/>
      <c r="M149" s="243" t="s">
        <v>1</v>
      </c>
      <c r="N149" s="244" t="s">
        <v>42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503</v>
      </c>
      <c r="AT149" s="247" t="s">
        <v>144</v>
      </c>
      <c r="AU149" s="247" t="s">
        <v>150</v>
      </c>
      <c r="AY149" s="18" t="s">
        <v>142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150</v>
      </c>
      <c r="BK149" s="248">
        <f>ROUND(I149*H149,2)</f>
        <v>0</v>
      </c>
      <c r="BL149" s="18" t="s">
        <v>503</v>
      </c>
      <c r="BM149" s="247" t="s">
        <v>432</v>
      </c>
    </row>
    <row r="150" s="2" customFormat="1" ht="16.5" customHeight="1">
      <c r="A150" s="39"/>
      <c r="B150" s="40"/>
      <c r="C150" s="236" t="s">
        <v>292</v>
      </c>
      <c r="D150" s="236" t="s">
        <v>144</v>
      </c>
      <c r="E150" s="237" t="s">
        <v>1122</v>
      </c>
      <c r="F150" s="238" t="s">
        <v>1123</v>
      </c>
      <c r="G150" s="239" t="s">
        <v>272</v>
      </c>
      <c r="H150" s="240">
        <v>6</v>
      </c>
      <c r="I150" s="241"/>
      <c r="J150" s="242">
        <f>ROUND(I150*H150,2)</f>
        <v>0</v>
      </c>
      <c r="K150" s="238" t="s">
        <v>1</v>
      </c>
      <c r="L150" s="45"/>
      <c r="M150" s="243" t="s">
        <v>1</v>
      </c>
      <c r="N150" s="244" t="s">
        <v>42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503</v>
      </c>
      <c r="AT150" s="247" t="s">
        <v>144</v>
      </c>
      <c r="AU150" s="247" t="s">
        <v>150</v>
      </c>
      <c r="AY150" s="18" t="s">
        <v>142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150</v>
      </c>
      <c r="BK150" s="248">
        <f>ROUND(I150*H150,2)</f>
        <v>0</v>
      </c>
      <c r="BL150" s="18" t="s">
        <v>503</v>
      </c>
      <c r="BM150" s="247" t="s">
        <v>440</v>
      </c>
    </row>
    <row r="151" s="2" customFormat="1" ht="16.5" customHeight="1">
      <c r="A151" s="39"/>
      <c r="B151" s="40"/>
      <c r="C151" s="236" t="s">
        <v>296</v>
      </c>
      <c r="D151" s="236" t="s">
        <v>144</v>
      </c>
      <c r="E151" s="237" t="s">
        <v>1124</v>
      </c>
      <c r="F151" s="238" t="s">
        <v>1125</v>
      </c>
      <c r="G151" s="239" t="s">
        <v>272</v>
      </c>
      <c r="H151" s="240">
        <v>6</v>
      </c>
      <c r="I151" s="241"/>
      <c r="J151" s="242">
        <f>ROUND(I151*H151,2)</f>
        <v>0</v>
      </c>
      <c r="K151" s="238" t="s">
        <v>1</v>
      </c>
      <c r="L151" s="45"/>
      <c r="M151" s="243" t="s">
        <v>1</v>
      </c>
      <c r="N151" s="244" t="s">
        <v>42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503</v>
      </c>
      <c r="AT151" s="247" t="s">
        <v>144</v>
      </c>
      <c r="AU151" s="247" t="s">
        <v>150</v>
      </c>
      <c r="AY151" s="18" t="s">
        <v>142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150</v>
      </c>
      <c r="BK151" s="248">
        <f>ROUND(I151*H151,2)</f>
        <v>0</v>
      </c>
      <c r="BL151" s="18" t="s">
        <v>503</v>
      </c>
      <c r="BM151" s="247" t="s">
        <v>451</v>
      </c>
    </row>
    <row r="152" s="2" customFormat="1" ht="16.5" customHeight="1">
      <c r="A152" s="39"/>
      <c r="B152" s="40"/>
      <c r="C152" s="236" t="s">
        <v>301</v>
      </c>
      <c r="D152" s="236" t="s">
        <v>144</v>
      </c>
      <c r="E152" s="237" t="s">
        <v>1126</v>
      </c>
      <c r="F152" s="238" t="s">
        <v>1127</v>
      </c>
      <c r="G152" s="239" t="s">
        <v>960</v>
      </c>
      <c r="H152" s="240">
        <v>2</v>
      </c>
      <c r="I152" s="241"/>
      <c r="J152" s="242">
        <f>ROUND(I152*H152,2)</f>
        <v>0</v>
      </c>
      <c r="K152" s="238" t="s">
        <v>1</v>
      </c>
      <c r="L152" s="45"/>
      <c r="M152" s="243" t="s">
        <v>1</v>
      </c>
      <c r="N152" s="244" t="s">
        <v>42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503</v>
      </c>
      <c r="AT152" s="247" t="s">
        <v>144</v>
      </c>
      <c r="AU152" s="247" t="s">
        <v>150</v>
      </c>
      <c r="AY152" s="18" t="s">
        <v>142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150</v>
      </c>
      <c r="BK152" s="248">
        <f>ROUND(I152*H152,2)</f>
        <v>0</v>
      </c>
      <c r="BL152" s="18" t="s">
        <v>503</v>
      </c>
      <c r="BM152" s="247" t="s">
        <v>464</v>
      </c>
    </row>
    <row r="153" s="2" customFormat="1" ht="16.5" customHeight="1">
      <c r="A153" s="39"/>
      <c r="B153" s="40"/>
      <c r="C153" s="236" t="s">
        <v>307</v>
      </c>
      <c r="D153" s="236" t="s">
        <v>144</v>
      </c>
      <c r="E153" s="237" t="s">
        <v>1128</v>
      </c>
      <c r="F153" s="238" t="s">
        <v>1129</v>
      </c>
      <c r="G153" s="239" t="s">
        <v>960</v>
      </c>
      <c r="H153" s="240">
        <v>1</v>
      </c>
      <c r="I153" s="241"/>
      <c r="J153" s="242">
        <f>ROUND(I153*H153,2)</f>
        <v>0</v>
      </c>
      <c r="K153" s="238" t="s">
        <v>1</v>
      </c>
      <c r="L153" s="45"/>
      <c r="M153" s="243" t="s">
        <v>1</v>
      </c>
      <c r="N153" s="244" t="s">
        <v>42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503</v>
      </c>
      <c r="AT153" s="247" t="s">
        <v>144</v>
      </c>
      <c r="AU153" s="247" t="s">
        <v>150</v>
      </c>
      <c r="AY153" s="18" t="s">
        <v>142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150</v>
      </c>
      <c r="BK153" s="248">
        <f>ROUND(I153*H153,2)</f>
        <v>0</v>
      </c>
      <c r="BL153" s="18" t="s">
        <v>503</v>
      </c>
      <c r="BM153" s="247" t="s">
        <v>472</v>
      </c>
    </row>
    <row r="154" s="2" customFormat="1" ht="16.5" customHeight="1">
      <c r="A154" s="39"/>
      <c r="B154" s="40"/>
      <c r="C154" s="236" t="s">
        <v>312</v>
      </c>
      <c r="D154" s="236" t="s">
        <v>144</v>
      </c>
      <c r="E154" s="237" t="s">
        <v>1130</v>
      </c>
      <c r="F154" s="238" t="s">
        <v>1131</v>
      </c>
      <c r="G154" s="239" t="s">
        <v>960</v>
      </c>
      <c r="H154" s="240">
        <v>4</v>
      </c>
      <c r="I154" s="241"/>
      <c r="J154" s="242">
        <f>ROUND(I154*H154,2)</f>
        <v>0</v>
      </c>
      <c r="K154" s="238" t="s">
        <v>1</v>
      </c>
      <c r="L154" s="45"/>
      <c r="M154" s="243" t="s">
        <v>1</v>
      </c>
      <c r="N154" s="244" t="s">
        <v>42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503</v>
      </c>
      <c r="AT154" s="247" t="s">
        <v>144</v>
      </c>
      <c r="AU154" s="247" t="s">
        <v>150</v>
      </c>
      <c r="AY154" s="18" t="s">
        <v>142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150</v>
      </c>
      <c r="BK154" s="248">
        <f>ROUND(I154*H154,2)</f>
        <v>0</v>
      </c>
      <c r="BL154" s="18" t="s">
        <v>503</v>
      </c>
      <c r="BM154" s="247" t="s">
        <v>483</v>
      </c>
    </row>
    <row r="155" s="2" customFormat="1" ht="16.5" customHeight="1">
      <c r="A155" s="39"/>
      <c r="B155" s="40"/>
      <c r="C155" s="236" t="s">
        <v>320</v>
      </c>
      <c r="D155" s="236" t="s">
        <v>144</v>
      </c>
      <c r="E155" s="237" t="s">
        <v>1132</v>
      </c>
      <c r="F155" s="238" t="s">
        <v>1133</v>
      </c>
      <c r="G155" s="239" t="s">
        <v>960</v>
      </c>
      <c r="H155" s="240">
        <v>4</v>
      </c>
      <c r="I155" s="241"/>
      <c r="J155" s="242">
        <f>ROUND(I155*H155,2)</f>
        <v>0</v>
      </c>
      <c r="K155" s="238" t="s">
        <v>1</v>
      </c>
      <c r="L155" s="45"/>
      <c r="M155" s="243" t="s">
        <v>1</v>
      </c>
      <c r="N155" s="244" t="s">
        <v>42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503</v>
      </c>
      <c r="AT155" s="247" t="s">
        <v>144</v>
      </c>
      <c r="AU155" s="247" t="s">
        <v>150</v>
      </c>
      <c r="AY155" s="18" t="s">
        <v>142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150</v>
      </c>
      <c r="BK155" s="248">
        <f>ROUND(I155*H155,2)</f>
        <v>0</v>
      </c>
      <c r="BL155" s="18" t="s">
        <v>503</v>
      </c>
      <c r="BM155" s="247" t="s">
        <v>492</v>
      </c>
    </row>
    <row r="156" s="2" customFormat="1" ht="16.5" customHeight="1">
      <c r="A156" s="39"/>
      <c r="B156" s="40"/>
      <c r="C156" s="236" t="s">
        <v>328</v>
      </c>
      <c r="D156" s="236" t="s">
        <v>144</v>
      </c>
      <c r="E156" s="237" t="s">
        <v>1134</v>
      </c>
      <c r="F156" s="238" t="s">
        <v>1135</v>
      </c>
      <c r="G156" s="239" t="s">
        <v>960</v>
      </c>
      <c r="H156" s="240">
        <v>5</v>
      </c>
      <c r="I156" s="241"/>
      <c r="J156" s="242">
        <f>ROUND(I156*H156,2)</f>
        <v>0</v>
      </c>
      <c r="K156" s="238" t="s">
        <v>1</v>
      </c>
      <c r="L156" s="45"/>
      <c r="M156" s="243" t="s">
        <v>1</v>
      </c>
      <c r="N156" s="244" t="s">
        <v>42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503</v>
      </c>
      <c r="AT156" s="247" t="s">
        <v>144</v>
      </c>
      <c r="AU156" s="247" t="s">
        <v>150</v>
      </c>
      <c r="AY156" s="18" t="s">
        <v>142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150</v>
      </c>
      <c r="BK156" s="248">
        <f>ROUND(I156*H156,2)</f>
        <v>0</v>
      </c>
      <c r="BL156" s="18" t="s">
        <v>503</v>
      </c>
      <c r="BM156" s="247" t="s">
        <v>503</v>
      </c>
    </row>
    <row r="157" s="2" customFormat="1" ht="16.5" customHeight="1">
      <c r="A157" s="39"/>
      <c r="B157" s="40"/>
      <c r="C157" s="236" t="s">
        <v>335</v>
      </c>
      <c r="D157" s="236" t="s">
        <v>144</v>
      </c>
      <c r="E157" s="237" t="s">
        <v>1136</v>
      </c>
      <c r="F157" s="238" t="s">
        <v>1137</v>
      </c>
      <c r="G157" s="239" t="s">
        <v>960</v>
      </c>
      <c r="H157" s="240">
        <v>16</v>
      </c>
      <c r="I157" s="241"/>
      <c r="J157" s="242">
        <f>ROUND(I157*H157,2)</f>
        <v>0</v>
      </c>
      <c r="K157" s="238" t="s">
        <v>1</v>
      </c>
      <c r="L157" s="45"/>
      <c r="M157" s="243" t="s">
        <v>1</v>
      </c>
      <c r="N157" s="244" t="s">
        <v>42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503</v>
      </c>
      <c r="AT157" s="247" t="s">
        <v>144</v>
      </c>
      <c r="AU157" s="247" t="s">
        <v>150</v>
      </c>
      <c r="AY157" s="18" t="s">
        <v>142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150</v>
      </c>
      <c r="BK157" s="248">
        <f>ROUND(I157*H157,2)</f>
        <v>0</v>
      </c>
      <c r="BL157" s="18" t="s">
        <v>503</v>
      </c>
      <c r="BM157" s="247" t="s">
        <v>511</v>
      </c>
    </row>
    <row r="158" s="2" customFormat="1" ht="16.5" customHeight="1">
      <c r="A158" s="39"/>
      <c r="B158" s="40"/>
      <c r="C158" s="236" t="s">
        <v>346</v>
      </c>
      <c r="D158" s="236" t="s">
        <v>144</v>
      </c>
      <c r="E158" s="237" t="s">
        <v>1138</v>
      </c>
      <c r="F158" s="238" t="s">
        <v>1139</v>
      </c>
      <c r="G158" s="239" t="s">
        <v>960</v>
      </c>
      <c r="H158" s="240">
        <v>7</v>
      </c>
      <c r="I158" s="241"/>
      <c r="J158" s="242">
        <f>ROUND(I158*H158,2)</f>
        <v>0</v>
      </c>
      <c r="K158" s="238" t="s">
        <v>1</v>
      </c>
      <c r="L158" s="45"/>
      <c r="M158" s="243" t="s">
        <v>1</v>
      </c>
      <c r="N158" s="244" t="s">
        <v>42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503</v>
      </c>
      <c r="AT158" s="247" t="s">
        <v>144</v>
      </c>
      <c r="AU158" s="247" t="s">
        <v>150</v>
      </c>
      <c r="AY158" s="18" t="s">
        <v>142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150</v>
      </c>
      <c r="BK158" s="248">
        <f>ROUND(I158*H158,2)</f>
        <v>0</v>
      </c>
      <c r="BL158" s="18" t="s">
        <v>503</v>
      </c>
      <c r="BM158" s="247" t="s">
        <v>522</v>
      </c>
    </row>
    <row r="159" s="2" customFormat="1" ht="16.5" customHeight="1">
      <c r="A159" s="39"/>
      <c r="B159" s="40"/>
      <c r="C159" s="236" t="s">
        <v>351</v>
      </c>
      <c r="D159" s="236" t="s">
        <v>144</v>
      </c>
      <c r="E159" s="237" t="s">
        <v>1140</v>
      </c>
      <c r="F159" s="238" t="s">
        <v>1141</v>
      </c>
      <c r="G159" s="239" t="s">
        <v>272</v>
      </c>
      <c r="H159" s="240">
        <v>4</v>
      </c>
      <c r="I159" s="241"/>
      <c r="J159" s="242">
        <f>ROUND(I159*H159,2)</f>
        <v>0</v>
      </c>
      <c r="K159" s="238" t="s">
        <v>1</v>
      </c>
      <c r="L159" s="45"/>
      <c r="M159" s="243" t="s">
        <v>1</v>
      </c>
      <c r="N159" s="244" t="s">
        <v>42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503</v>
      </c>
      <c r="AT159" s="247" t="s">
        <v>144</v>
      </c>
      <c r="AU159" s="247" t="s">
        <v>150</v>
      </c>
      <c r="AY159" s="18" t="s">
        <v>142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150</v>
      </c>
      <c r="BK159" s="248">
        <f>ROUND(I159*H159,2)</f>
        <v>0</v>
      </c>
      <c r="BL159" s="18" t="s">
        <v>503</v>
      </c>
      <c r="BM159" s="247" t="s">
        <v>531</v>
      </c>
    </row>
    <row r="160" s="2" customFormat="1" ht="16.5" customHeight="1">
      <c r="A160" s="39"/>
      <c r="B160" s="40"/>
      <c r="C160" s="236" t="s">
        <v>355</v>
      </c>
      <c r="D160" s="236" t="s">
        <v>144</v>
      </c>
      <c r="E160" s="237" t="s">
        <v>1142</v>
      </c>
      <c r="F160" s="238" t="s">
        <v>1143</v>
      </c>
      <c r="G160" s="239" t="s">
        <v>247</v>
      </c>
      <c r="H160" s="240">
        <v>8.4000000000000004</v>
      </c>
      <c r="I160" s="241"/>
      <c r="J160" s="242">
        <f>ROUND(I160*H160,2)</f>
        <v>0</v>
      </c>
      <c r="K160" s="238" t="s">
        <v>1</v>
      </c>
      <c r="L160" s="45"/>
      <c r="M160" s="243" t="s">
        <v>1</v>
      </c>
      <c r="N160" s="244" t="s">
        <v>42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503</v>
      </c>
      <c r="AT160" s="247" t="s">
        <v>144</v>
      </c>
      <c r="AU160" s="247" t="s">
        <v>150</v>
      </c>
      <c r="AY160" s="18" t="s">
        <v>142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150</v>
      </c>
      <c r="BK160" s="248">
        <f>ROUND(I160*H160,2)</f>
        <v>0</v>
      </c>
      <c r="BL160" s="18" t="s">
        <v>503</v>
      </c>
      <c r="BM160" s="247" t="s">
        <v>540</v>
      </c>
    </row>
    <row r="161" s="2" customFormat="1" ht="21.75" customHeight="1">
      <c r="A161" s="39"/>
      <c r="B161" s="40"/>
      <c r="C161" s="236" t="s">
        <v>364</v>
      </c>
      <c r="D161" s="236" t="s">
        <v>144</v>
      </c>
      <c r="E161" s="237" t="s">
        <v>1144</v>
      </c>
      <c r="F161" s="238" t="s">
        <v>1145</v>
      </c>
      <c r="G161" s="239" t="s">
        <v>1146</v>
      </c>
      <c r="H161" s="240">
        <v>7</v>
      </c>
      <c r="I161" s="241"/>
      <c r="J161" s="242">
        <f>ROUND(I161*H161,2)</f>
        <v>0</v>
      </c>
      <c r="K161" s="238" t="s">
        <v>1</v>
      </c>
      <c r="L161" s="45"/>
      <c r="M161" s="243" t="s">
        <v>1</v>
      </c>
      <c r="N161" s="244" t="s">
        <v>42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503</v>
      </c>
      <c r="AT161" s="247" t="s">
        <v>144</v>
      </c>
      <c r="AU161" s="247" t="s">
        <v>150</v>
      </c>
      <c r="AY161" s="18" t="s">
        <v>142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150</v>
      </c>
      <c r="BK161" s="248">
        <f>ROUND(I161*H161,2)</f>
        <v>0</v>
      </c>
      <c r="BL161" s="18" t="s">
        <v>503</v>
      </c>
      <c r="BM161" s="247" t="s">
        <v>548</v>
      </c>
    </row>
    <row r="162" s="2" customFormat="1" ht="16.5" customHeight="1">
      <c r="A162" s="39"/>
      <c r="B162" s="40"/>
      <c r="C162" s="236" t="s">
        <v>369</v>
      </c>
      <c r="D162" s="236" t="s">
        <v>144</v>
      </c>
      <c r="E162" s="237" t="s">
        <v>1147</v>
      </c>
      <c r="F162" s="238" t="s">
        <v>1148</v>
      </c>
      <c r="G162" s="239" t="s">
        <v>1146</v>
      </c>
      <c r="H162" s="240">
        <v>3</v>
      </c>
      <c r="I162" s="241"/>
      <c r="J162" s="242">
        <f>ROUND(I162*H162,2)</f>
        <v>0</v>
      </c>
      <c r="K162" s="238" t="s">
        <v>1</v>
      </c>
      <c r="L162" s="45"/>
      <c r="M162" s="243" t="s">
        <v>1</v>
      </c>
      <c r="N162" s="244" t="s">
        <v>42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503</v>
      </c>
      <c r="AT162" s="247" t="s">
        <v>144</v>
      </c>
      <c r="AU162" s="247" t="s">
        <v>150</v>
      </c>
      <c r="AY162" s="18" t="s">
        <v>142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150</v>
      </c>
      <c r="BK162" s="248">
        <f>ROUND(I162*H162,2)</f>
        <v>0</v>
      </c>
      <c r="BL162" s="18" t="s">
        <v>503</v>
      </c>
      <c r="BM162" s="247" t="s">
        <v>557</v>
      </c>
    </row>
    <row r="163" s="2" customFormat="1" ht="21.75" customHeight="1">
      <c r="A163" s="39"/>
      <c r="B163" s="40"/>
      <c r="C163" s="236" t="s">
        <v>377</v>
      </c>
      <c r="D163" s="236" t="s">
        <v>144</v>
      </c>
      <c r="E163" s="237" t="s">
        <v>1149</v>
      </c>
      <c r="F163" s="238" t="s">
        <v>1150</v>
      </c>
      <c r="G163" s="239" t="s">
        <v>1146</v>
      </c>
      <c r="H163" s="240">
        <v>3</v>
      </c>
      <c r="I163" s="241"/>
      <c r="J163" s="242">
        <f>ROUND(I163*H163,2)</f>
        <v>0</v>
      </c>
      <c r="K163" s="238" t="s">
        <v>1</v>
      </c>
      <c r="L163" s="45"/>
      <c r="M163" s="243" t="s">
        <v>1</v>
      </c>
      <c r="N163" s="244" t="s">
        <v>42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503</v>
      </c>
      <c r="AT163" s="247" t="s">
        <v>144</v>
      </c>
      <c r="AU163" s="247" t="s">
        <v>150</v>
      </c>
      <c r="AY163" s="18" t="s">
        <v>142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150</v>
      </c>
      <c r="BK163" s="248">
        <f>ROUND(I163*H163,2)</f>
        <v>0</v>
      </c>
      <c r="BL163" s="18" t="s">
        <v>503</v>
      </c>
      <c r="BM163" s="247" t="s">
        <v>565</v>
      </c>
    </row>
    <row r="164" s="2" customFormat="1" ht="16.5" customHeight="1">
      <c r="A164" s="39"/>
      <c r="B164" s="40"/>
      <c r="C164" s="236" t="s">
        <v>382</v>
      </c>
      <c r="D164" s="236" t="s">
        <v>144</v>
      </c>
      <c r="E164" s="237" t="s">
        <v>1151</v>
      </c>
      <c r="F164" s="238" t="s">
        <v>1152</v>
      </c>
      <c r="G164" s="239" t="s">
        <v>1146</v>
      </c>
      <c r="H164" s="240">
        <v>2</v>
      </c>
      <c r="I164" s="241"/>
      <c r="J164" s="242">
        <f>ROUND(I164*H164,2)</f>
        <v>0</v>
      </c>
      <c r="K164" s="238" t="s">
        <v>1</v>
      </c>
      <c r="L164" s="45"/>
      <c r="M164" s="243" t="s">
        <v>1</v>
      </c>
      <c r="N164" s="244" t="s">
        <v>42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503</v>
      </c>
      <c r="AT164" s="247" t="s">
        <v>144</v>
      </c>
      <c r="AU164" s="247" t="s">
        <v>150</v>
      </c>
      <c r="AY164" s="18" t="s">
        <v>142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150</v>
      </c>
      <c r="BK164" s="248">
        <f>ROUND(I164*H164,2)</f>
        <v>0</v>
      </c>
      <c r="BL164" s="18" t="s">
        <v>503</v>
      </c>
      <c r="BM164" s="247" t="s">
        <v>574</v>
      </c>
    </row>
    <row r="165" s="2" customFormat="1" ht="16.5" customHeight="1">
      <c r="A165" s="39"/>
      <c r="B165" s="40"/>
      <c r="C165" s="236" t="s">
        <v>388</v>
      </c>
      <c r="D165" s="236" t="s">
        <v>144</v>
      </c>
      <c r="E165" s="237" t="s">
        <v>1153</v>
      </c>
      <c r="F165" s="238" t="s">
        <v>1154</v>
      </c>
      <c r="G165" s="239" t="s">
        <v>1155</v>
      </c>
      <c r="H165" s="309"/>
      <c r="I165" s="241"/>
      <c r="J165" s="242">
        <f>ROUND(I165*H165,2)</f>
        <v>0</v>
      </c>
      <c r="K165" s="238" t="s">
        <v>1</v>
      </c>
      <c r="L165" s="45"/>
      <c r="M165" s="243" t="s">
        <v>1</v>
      </c>
      <c r="N165" s="244" t="s">
        <v>42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503</v>
      </c>
      <c r="AT165" s="247" t="s">
        <v>144</v>
      </c>
      <c r="AU165" s="247" t="s">
        <v>150</v>
      </c>
      <c r="AY165" s="18" t="s">
        <v>142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150</v>
      </c>
      <c r="BK165" s="248">
        <f>ROUND(I165*H165,2)</f>
        <v>0</v>
      </c>
      <c r="BL165" s="18" t="s">
        <v>503</v>
      </c>
      <c r="BM165" s="247" t="s">
        <v>585</v>
      </c>
    </row>
    <row r="166" s="12" customFormat="1" ht="22.8" customHeight="1">
      <c r="A166" s="12"/>
      <c r="B166" s="220"/>
      <c r="C166" s="221"/>
      <c r="D166" s="222" t="s">
        <v>75</v>
      </c>
      <c r="E166" s="234" t="s">
        <v>1156</v>
      </c>
      <c r="F166" s="234" t="s">
        <v>1157</v>
      </c>
      <c r="G166" s="221"/>
      <c r="H166" s="221"/>
      <c r="I166" s="224"/>
      <c r="J166" s="235">
        <f>BK166</f>
        <v>0</v>
      </c>
      <c r="K166" s="221"/>
      <c r="L166" s="226"/>
      <c r="M166" s="227"/>
      <c r="N166" s="228"/>
      <c r="O166" s="228"/>
      <c r="P166" s="229">
        <f>P167</f>
        <v>0</v>
      </c>
      <c r="Q166" s="228"/>
      <c r="R166" s="229">
        <f>R167</f>
        <v>0</v>
      </c>
      <c r="S166" s="228"/>
      <c r="T166" s="23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1" t="s">
        <v>160</v>
      </c>
      <c r="AT166" s="232" t="s">
        <v>75</v>
      </c>
      <c r="AU166" s="232" t="s">
        <v>84</v>
      </c>
      <c r="AY166" s="231" t="s">
        <v>142</v>
      </c>
      <c r="BK166" s="233">
        <f>BK167</f>
        <v>0</v>
      </c>
    </row>
    <row r="167" s="2" customFormat="1" ht="16.5" customHeight="1">
      <c r="A167" s="39"/>
      <c r="B167" s="40"/>
      <c r="C167" s="236" t="s">
        <v>392</v>
      </c>
      <c r="D167" s="236" t="s">
        <v>144</v>
      </c>
      <c r="E167" s="237" t="s">
        <v>1158</v>
      </c>
      <c r="F167" s="238" t="s">
        <v>1159</v>
      </c>
      <c r="G167" s="239" t="s">
        <v>272</v>
      </c>
      <c r="H167" s="240">
        <v>1</v>
      </c>
      <c r="I167" s="241"/>
      <c r="J167" s="242">
        <f>ROUND(I167*H167,2)</f>
        <v>0</v>
      </c>
      <c r="K167" s="238" t="s">
        <v>1</v>
      </c>
      <c r="L167" s="45"/>
      <c r="M167" s="243" t="s">
        <v>1</v>
      </c>
      <c r="N167" s="244" t="s">
        <v>42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503</v>
      </c>
      <c r="AT167" s="247" t="s">
        <v>144</v>
      </c>
      <c r="AU167" s="247" t="s">
        <v>150</v>
      </c>
      <c r="AY167" s="18" t="s">
        <v>142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150</v>
      </c>
      <c r="BK167" s="248">
        <f>ROUND(I167*H167,2)</f>
        <v>0</v>
      </c>
      <c r="BL167" s="18" t="s">
        <v>503</v>
      </c>
      <c r="BM167" s="247" t="s">
        <v>595</v>
      </c>
    </row>
    <row r="168" s="12" customFormat="1" ht="22.8" customHeight="1">
      <c r="A168" s="12"/>
      <c r="B168" s="220"/>
      <c r="C168" s="221"/>
      <c r="D168" s="222" t="s">
        <v>75</v>
      </c>
      <c r="E168" s="234" t="s">
        <v>1040</v>
      </c>
      <c r="F168" s="234" t="s">
        <v>1160</v>
      </c>
      <c r="G168" s="221"/>
      <c r="H168" s="221"/>
      <c r="I168" s="224"/>
      <c r="J168" s="235">
        <f>BK168</f>
        <v>0</v>
      </c>
      <c r="K168" s="221"/>
      <c r="L168" s="226"/>
      <c r="M168" s="227"/>
      <c r="N168" s="228"/>
      <c r="O168" s="228"/>
      <c r="P168" s="229">
        <f>SUM(P169:P175)</f>
        <v>0</v>
      </c>
      <c r="Q168" s="228"/>
      <c r="R168" s="229">
        <f>SUM(R169:R175)</f>
        <v>0</v>
      </c>
      <c r="S168" s="228"/>
      <c r="T168" s="230">
        <f>SUM(T169:T175)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1" t="s">
        <v>149</v>
      </c>
      <c r="AT168" s="232" t="s">
        <v>75</v>
      </c>
      <c r="AU168" s="232" t="s">
        <v>84</v>
      </c>
      <c r="AY168" s="231" t="s">
        <v>142</v>
      </c>
      <c r="BK168" s="233">
        <f>SUM(BK169:BK175)</f>
        <v>0</v>
      </c>
    </row>
    <row r="169" s="2" customFormat="1" ht="16.5" customHeight="1">
      <c r="A169" s="39"/>
      <c r="B169" s="40"/>
      <c r="C169" s="236" t="s">
        <v>397</v>
      </c>
      <c r="D169" s="236" t="s">
        <v>144</v>
      </c>
      <c r="E169" s="237" t="s">
        <v>1161</v>
      </c>
      <c r="F169" s="238" t="s">
        <v>1162</v>
      </c>
      <c r="G169" s="239" t="s">
        <v>1045</v>
      </c>
      <c r="H169" s="240">
        <v>4</v>
      </c>
      <c r="I169" s="241"/>
      <c r="J169" s="242">
        <f>ROUND(I169*H169,2)</f>
        <v>0</v>
      </c>
      <c r="K169" s="238" t="s">
        <v>1</v>
      </c>
      <c r="L169" s="45"/>
      <c r="M169" s="243" t="s">
        <v>1</v>
      </c>
      <c r="N169" s="244" t="s">
        <v>42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1163</v>
      </c>
      <c r="AT169" s="247" t="s">
        <v>144</v>
      </c>
      <c r="AU169" s="247" t="s">
        <v>150</v>
      </c>
      <c r="AY169" s="18" t="s">
        <v>142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150</v>
      </c>
      <c r="BK169" s="248">
        <f>ROUND(I169*H169,2)</f>
        <v>0</v>
      </c>
      <c r="BL169" s="18" t="s">
        <v>1163</v>
      </c>
      <c r="BM169" s="247" t="s">
        <v>606</v>
      </c>
    </row>
    <row r="170" s="2" customFormat="1" ht="16.5" customHeight="1">
      <c r="A170" s="39"/>
      <c r="B170" s="40"/>
      <c r="C170" s="236" t="s">
        <v>402</v>
      </c>
      <c r="D170" s="236" t="s">
        <v>144</v>
      </c>
      <c r="E170" s="237" t="s">
        <v>1164</v>
      </c>
      <c r="F170" s="238" t="s">
        <v>1165</v>
      </c>
      <c r="G170" s="239" t="s">
        <v>1045</v>
      </c>
      <c r="H170" s="240">
        <v>5</v>
      </c>
      <c r="I170" s="241"/>
      <c r="J170" s="242">
        <f>ROUND(I170*H170,2)</f>
        <v>0</v>
      </c>
      <c r="K170" s="238" t="s">
        <v>1</v>
      </c>
      <c r="L170" s="45"/>
      <c r="M170" s="243" t="s">
        <v>1</v>
      </c>
      <c r="N170" s="244" t="s">
        <v>42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1163</v>
      </c>
      <c r="AT170" s="247" t="s">
        <v>144</v>
      </c>
      <c r="AU170" s="247" t="s">
        <v>150</v>
      </c>
      <c r="AY170" s="18" t="s">
        <v>142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150</v>
      </c>
      <c r="BK170" s="248">
        <f>ROUND(I170*H170,2)</f>
        <v>0</v>
      </c>
      <c r="BL170" s="18" t="s">
        <v>1163</v>
      </c>
      <c r="BM170" s="247" t="s">
        <v>618</v>
      </c>
    </row>
    <row r="171" s="2" customFormat="1" ht="16.5" customHeight="1">
      <c r="A171" s="39"/>
      <c r="B171" s="40"/>
      <c r="C171" s="236" t="s">
        <v>406</v>
      </c>
      <c r="D171" s="236" t="s">
        <v>144</v>
      </c>
      <c r="E171" s="237" t="s">
        <v>1166</v>
      </c>
      <c r="F171" s="238" t="s">
        <v>1167</v>
      </c>
      <c r="G171" s="239" t="s">
        <v>1045</v>
      </c>
      <c r="H171" s="240">
        <v>8</v>
      </c>
      <c r="I171" s="241"/>
      <c r="J171" s="242">
        <f>ROUND(I171*H171,2)</f>
        <v>0</v>
      </c>
      <c r="K171" s="238" t="s">
        <v>1</v>
      </c>
      <c r="L171" s="45"/>
      <c r="M171" s="243" t="s">
        <v>1</v>
      </c>
      <c r="N171" s="244" t="s">
        <v>42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1163</v>
      </c>
      <c r="AT171" s="247" t="s">
        <v>144</v>
      </c>
      <c r="AU171" s="247" t="s">
        <v>150</v>
      </c>
      <c r="AY171" s="18" t="s">
        <v>142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150</v>
      </c>
      <c r="BK171" s="248">
        <f>ROUND(I171*H171,2)</f>
        <v>0</v>
      </c>
      <c r="BL171" s="18" t="s">
        <v>1163</v>
      </c>
      <c r="BM171" s="247" t="s">
        <v>628</v>
      </c>
    </row>
    <row r="172" s="2" customFormat="1" ht="16.5" customHeight="1">
      <c r="A172" s="39"/>
      <c r="B172" s="40"/>
      <c r="C172" s="236" t="s">
        <v>411</v>
      </c>
      <c r="D172" s="236" t="s">
        <v>144</v>
      </c>
      <c r="E172" s="237" t="s">
        <v>1168</v>
      </c>
      <c r="F172" s="238" t="s">
        <v>1169</v>
      </c>
      <c r="G172" s="239" t="s">
        <v>1045</v>
      </c>
      <c r="H172" s="240">
        <v>10</v>
      </c>
      <c r="I172" s="241"/>
      <c r="J172" s="242">
        <f>ROUND(I172*H172,2)</f>
        <v>0</v>
      </c>
      <c r="K172" s="238" t="s">
        <v>1</v>
      </c>
      <c r="L172" s="45"/>
      <c r="M172" s="243" t="s">
        <v>1</v>
      </c>
      <c r="N172" s="244" t="s">
        <v>42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1163</v>
      </c>
      <c r="AT172" s="247" t="s">
        <v>144</v>
      </c>
      <c r="AU172" s="247" t="s">
        <v>150</v>
      </c>
      <c r="AY172" s="18" t="s">
        <v>142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150</v>
      </c>
      <c r="BK172" s="248">
        <f>ROUND(I172*H172,2)</f>
        <v>0</v>
      </c>
      <c r="BL172" s="18" t="s">
        <v>1163</v>
      </c>
      <c r="BM172" s="247" t="s">
        <v>638</v>
      </c>
    </row>
    <row r="173" s="2" customFormat="1" ht="16.5" customHeight="1">
      <c r="A173" s="39"/>
      <c r="B173" s="40"/>
      <c r="C173" s="236" t="s">
        <v>415</v>
      </c>
      <c r="D173" s="236" t="s">
        <v>144</v>
      </c>
      <c r="E173" s="237" t="s">
        <v>1170</v>
      </c>
      <c r="F173" s="238" t="s">
        <v>1171</v>
      </c>
      <c r="G173" s="239" t="s">
        <v>1045</v>
      </c>
      <c r="H173" s="240">
        <v>5</v>
      </c>
      <c r="I173" s="241"/>
      <c r="J173" s="242">
        <f>ROUND(I173*H173,2)</f>
        <v>0</v>
      </c>
      <c r="K173" s="238" t="s">
        <v>1</v>
      </c>
      <c r="L173" s="45"/>
      <c r="M173" s="243" t="s">
        <v>1</v>
      </c>
      <c r="N173" s="244" t="s">
        <v>42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1163</v>
      </c>
      <c r="AT173" s="247" t="s">
        <v>144</v>
      </c>
      <c r="AU173" s="247" t="s">
        <v>150</v>
      </c>
      <c r="AY173" s="18" t="s">
        <v>142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150</v>
      </c>
      <c r="BK173" s="248">
        <f>ROUND(I173*H173,2)</f>
        <v>0</v>
      </c>
      <c r="BL173" s="18" t="s">
        <v>1163</v>
      </c>
      <c r="BM173" s="247" t="s">
        <v>648</v>
      </c>
    </row>
    <row r="174" s="2" customFormat="1" ht="16.5" customHeight="1">
      <c r="A174" s="39"/>
      <c r="B174" s="40"/>
      <c r="C174" s="236" t="s">
        <v>421</v>
      </c>
      <c r="D174" s="236" t="s">
        <v>144</v>
      </c>
      <c r="E174" s="237" t="s">
        <v>1172</v>
      </c>
      <c r="F174" s="238" t="s">
        <v>1173</v>
      </c>
      <c r="G174" s="239" t="s">
        <v>1045</v>
      </c>
      <c r="H174" s="240">
        <v>4</v>
      </c>
      <c r="I174" s="241"/>
      <c r="J174" s="242">
        <f>ROUND(I174*H174,2)</f>
        <v>0</v>
      </c>
      <c r="K174" s="238" t="s">
        <v>1</v>
      </c>
      <c r="L174" s="45"/>
      <c r="M174" s="243" t="s">
        <v>1</v>
      </c>
      <c r="N174" s="244" t="s">
        <v>42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1163</v>
      </c>
      <c r="AT174" s="247" t="s">
        <v>144</v>
      </c>
      <c r="AU174" s="247" t="s">
        <v>150</v>
      </c>
      <c r="AY174" s="18" t="s">
        <v>142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150</v>
      </c>
      <c r="BK174" s="248">
        <f>ROUND(I174*H174,2)</f>
        <v>0</v>
      </c>
      <c r="BL174" s="18" t="s">
        <v>1163</v>
      </c>
      <c r="BM174" s="247" t="s">
        <v>658</v>
      </c>
    </row>
    <row r="175" s="2" customFormat="1" ht="16.5" customHeight="1">
      <c r="A175" s="39"/>
      <c r="B175" s="40"/>
      <c r="C175" s="236" t="s">
        <v>428</v>
      </c>
      <c r="D175" s="236" t="s">
        <v>144</v>
      </c>
      <c r="E175" s="237" t="s">
        <v>1174</v>
      </c>
      <c r="F175" s="238" t="s">
        <v>1175</v>
      </c>
      <c r="G175" s="239" t="s">
        <v>1045</v>
      </c>
      <c r="H175" s="240">
        <v>8</v>
      </c>
      <c r="I175" s="241"/>
      <c r="J175" s="242">
        <f>ROUND(I175*H175,2)</f>
        <v>0</v>
      </c>
      <c r="K175" s="238" t="s">
        <v>1</v>
      </c>
      <c r="L175" s="45"/>
      <c r="M175" s="243" t="s">
        <v>1</v>
      </c>
      <c r="N175" s="244" t="s">
        <v>42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1163</v>
      </c>
      <c r="AT175" s="247" t="s">
        <v>144</v>
      </c>
      <c r="AU175" s="247" t="s">
        <v>150</v>
      </c>
      <c r="AY175" s="18" t="s">
        <v>142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150</v>
      </c>
      <c r="BK175" s="248">
        <f>ROUND(I175*H175,2)</f>
        <v>0</v>
      </c>
      <c r="BL175" s="18" t="s">
        <v>1163</v>
      </c>
      <c r="BM175" s="247" t="s">
        <v>670</v>
      </c>
    </row>
    <row r="176" s="12" customFormat="1" ht="22.8" customHeight="1">
      <c r="A176" s="12"/>
      <c r="B176" s="220"/>
      <c r="C176" s="221"/>
      <c r="D176" s="222" t="s">
        <v>75</v>
      </c>
      <c r="E176" s="234" t="s">
        <v>1176</v>
      </c>
      <c r="F176" s="234" t="s">
        <v>1177</v>
      </c>
      <c r="G176" s="221"/>
      <c r="H176" s="221"/>
      <c r="I176" s="224"/>
      <c r="J176" s="235">
        <f>BK176</f>
        <v>0</v>
      </c>
      <c r="K176" s="221"/>
      <c r="L176" s="226"/>
      <c r="M176" s="227"/>
      <c r="N176" s="228"/>
      <c r="O176" s="228"/>
      <c r="P176" s="229">
        <f>SUM(P177:P182)</f>
        <v>0</v>
      </c>
      <c r="Q176" s="228"/>
      <c r="R176" s="229">
        <f>SUM(R177:R182)</f>
        <v>0</v>
      </c>
      <c r="S176" s="228"/>
      <c r="T176" s="230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1" t="s">
        <v>84</v>
      </c>
      <c r="AT176" s="232" t="s">
        <v>75</v>
      </c>
      <c r="AU176" s="232" t="s">
        <v>84</v>
      </c>
      <c r="AY176" s="231" t="s">
        <v>142</v>
      </c>
      <c r="BK176" s="233">
        <f>SUM(BK177:BK182)</f>
        <v>0</v>
      </c>
    </row>
    <row r="177" s="2" customFormat="1" ht="16.5" customHeight="1">
      <c r="A177" s="39"/>
      <c r="B177" s="40"/>
      <c r="C177" s="236" t="s">
        <v>432</v>
      </c>
      <c r="D177" s="236" t="s">
        <v>144</v>
      </c>
      <c r="E177" s="237" t="s">
        <v>1178</v>
      </c>
      <c r="F177" s="238" t="s">
        <v>1179</v>
      </c>
      <c r="G177" s="239" t="s">
        <v>1146</v>
      </c>
      <c r="H177" s="240">
        <v>3</v>
      </c>
      <c r="I177" s="241"/>
      <c r="J177" s="242">
        <f>ROUND(I177*H177,2)</f>
        <v>0</v>
      </c>
      <c r="K177" s="238" t="s">
        <v>1</v>
      </c>
      <c r="L177" s="45"/>
      <c r="M177" s="243" t="s">
        <v>1</v>
      </c>
      <c r="N177" s="244" t="s">
        <v>42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149</v>
      </c>
      <c r="AT177" s="247" t="s">
        <v>144</v>
      </c>
      <c r="AU177" s="247" t="s">
        <v>150</v>
      </c>
      <c r="AY177" s="18" t="s">
        <v>142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150</v>
      </c>
      <c r="BK177" s="248">
        <f>ROUND(I177*H177,2)</f>
        <v>0</v>
      </c>
      <c r="BL177" s="18" t="s">
        <v>149</v>
      </c>
      <c r="BM177" s="247" t="s">
        <v>681</v>
      </c>
    </row>
    <row r="178" s="2" customFormat="1" ht="16.5" customHeight="1">
      <c r="A178" s="39"/>
      <c r="B178" s="40"/>
      <c r="C178" s="236" t="s">
        <v>436</v>
      </c>
      <c r="D178" s="236" t="s">
        <v>144</v>
      </c>
      <c r="E178" s="237" t="s">
        <v>1180</v>
      </c>
      <c r="F178" s="238" t="s">
        <v>1181</v>
      </c>
      <c r="G178" s="239" t="s">
        <v>1146</v>
      </c>
      <c r="H178" s="240">
        <v>1</v>
      </c>
      <c r="I178" s="241"/>
      <c r="J178" s="242">
        <f>ROUND(I178*H178,2)</f>
        <v>0</v>
      </c>
      <c r="K178" s="238" t="s">
        <v>1</v>
      </c>
      <c r="L178" s="45"/>
      <c r="M178" s="243" t="s">
        <v>1</v>
      </c>
      <c r="N178" s="244" t="s">
        <v>42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149</v>
      </c>
      <c r="AT178" s="247" t="s">
        <v>144</v>
      </c>
      <c r="AU178" s="247" t="s">
        <v>150</v>
      </c>
      <c r="AY178" s="18" t="s">
        <v>142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150</v>
      </c>
      <c r="BK178" s="248">
        <f>ROUND(I178*H178,2)</f>
        <v>0</v>
      </c>
      <c r="BL178" s="18" t="s">
        <v>149</v>
      </c>
      <c r="BM178" s="247" t="s">
        <v>689</v>
      </c>
    </row>
    <row r="179" s="2" customFormat="1" ht="16.5" customHeight="1">
      <c r="A179" s="39"/>
      <c r="B179" s="40"/>
      <c r="C179" s="236" t="s">
        <v>440</v>
      </c>
      <c r="D179" s="236" t="s">
        <v>144</v>
      </c>
      <c r="E179" s="237" t="s">
        <v>1182</v>
      </c>
      <c r="F179" s="238" t="s">
        <v>1183</v>
      </c>
      <c r="G179" s="239" t="s">
        <v>1146</v>
      </c>
      <c r="H179" s="240">
        <v>1</v>
      </c>
      <c r="I179" s="241"/>
      <c r="J179" s="242">
        <f>ROUND(I179*H179,2)</f>
        <v>0</v>
      </c>
      <c r="K179" s="238" t="s">
        <v>1</v>
      </c>
      <c r="L179" s="45"/>
      <c r="M179" s="243" t="s">
        <v>1</v>
      </c>
      <c r="N179" s="244" t="s">
        <v>42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149</v>
      </c>
      <c r="AT179" s="247" t="s">
        <v>144</v>
      </c>
      <c r="AU179" s="247" t="s">
        <v>150</v>
      </c>
      <c r="AY179" s="18" t="s">
        <v>142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150</v>
      </c>
      <c r="BK179" s="248">
        <f>ROUND(I179*H179,2)</f>
        <v>0</v>
      </c>
      <c r="BL179" s="18" t="s">
        <v>149</v>
      </c>
      <c r="BM179" s="247" t="s">
        <v>698</v>
      </c>
    </row>
    <row r="180" s="2" customFormat="1" ht="16.5" customHeight="1">
      <c r="A180" s="39"/>
      <c r="B180" s="40"/>
      <c r="C180" s="236" t="s">
        <v>444</v>
      </c>
      <c r="D180" s="236" t="s">
        <v>144</v>
      </c>
      <c r="E180" s="237" t="s">
        <v>1184</v>
      </c>
      <c r="F180" s="238" t="s">
        <v>1185</v>
      </c>
      <c r="G180" s="239" t="s">
        <v>1146</v>
      </c>
      <c r="H180" s="240">
        <v>2</v>
      </c>
      <c r="I180" s="241"/>
      <c r="J180" s="242">
        <f>ROUND(I180*H180,2)</f>
        <v>0</v>
      </c>
      <c r="K180" s="238" t="s">
        <v>1</v>
      </c>
      <c r="L180" s="45"/>
      <c r="M180" s="243" t="s">
        <v>1</v>
      </c>
      <c r="N180" s="244" t="s">
        <v>42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149</v>
      </c>
      <c r="AT180" s="247" t="s">
        <v>144</v>
      </c>
      <c r="AU180" s="247" t="s">
        <v>150</v>
      </c>
      <c r="AY180" s="18" t="s">
        <v>142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150</v>
      </c>
      <c r="BK180" s="248">
        <f>ROUND(I180*H180,2)</f>
        <v>0</v>
      </c>
      <c r="BL180" s="18" t="s">
        <v>149</v>
      </c>
      <c r="BM180" s="247" t="s">
        <v>708</v>
      </c>
    </row>
    <row r="181" s="2" customFormat="1" ht="16.5" customHeight="1">
      <c r="A181" s="39"/>
      <c r="B181" s="40"/>
      <c r="C181" s="236" t="s">
        <v>451</v>
      </c>
      <c r="D181" s="236" t="s">
        <v>144</v>
      </c>
      <c r="E181" s="237" t="s">
        <v>1186</v>
      </c>
      <c r="F181" s="238" t="s">
        <v>1187</v>
      </c>
      <c r="G181" s="239" t="s">
        <v>1146</v>
      </c>
      <c r="H181" s="240">
        <v>1</v>
      </c>
      <c r="I181" s="241"/>
      <c r="J181" s="242">
        <f>ROUND(I181*H181,2)</f>
        <v>0</v>
      </c>
      <c r="K181" s="238" t="s">
        <v>1</v>
      </c>
      <c r="L181" s="45"/>
      <c r="M181" s="243" t="s">
        <v>1</v>
      </c>
      <c r="N181" s="244" t="s">
        <v>42</v>
      </c>
      <c r="O181" s="92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149</v>
      </c>
      <c r="AT181" s="247" t="s">
        <v>144</v>
      </c>
      <c r="AU181" s="247" t="s">
        <v>150</v>
      </c>
      <c r="AY181" s="18" t="s">
        <v>142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150</v>
      </c>
      <c r="BK181" s="248">
        <f>ROUND(I181*H181,2)</f>
        <v>0</v>
      </c>
      <c r="BL181" s="18" t="s">
        <v>149</v>
      </c>
      <c r="BM181" s="247" t="s">
        <v>722</v>
      </c>
    </row>
    <row r="182" s="2" customFormat="1" ht="16.5" customHeight="1">
      <c r="A182" s="39"/>
      <c r="B182" s="40"/>
      <c r="C182" s="236" t="s">
        <v>456</v>
      </c>
      <c r="D182" s="236" t="s">
        <v>144</v>
      </c>
      <c r="E182" s="237" t="s">
        <v>1188</v>
      </c>
      <c r="F182" s="238" t="s">
        <v>1189</v>
      </c>
      <c r="G182" s="239" t="s">
        <v>1155</v>
      </c>
      <c r="H182" s="309"/>
      <c r="I182" s="241"/>
      <c r="J182" s="242">
        <f>ROUND(I182*H182,2)</f>
        <v>0</v>
      </c>
      <c r="K182" s="238" t="s">
        <v>1</v>
      </c>
      <c r="L182" s="45"/>
      <c r="M182" s="243" t="s">
        <v>1</v>
      </c>
      <c r="N182" s="244" t="s">
        <v>42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149</v>
      </c>
      <c r="AT182" s="247" t="s">
        <v>144</v>
      </c>
      <c r="AU182" s="247" t="s">
        <v>150</v>
      </c>
      <c r="AY182" s="18" t="s">
        <v>142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150</v>
      </c>
      <c r="BK182" s="248">
        <f>ROUND(I182*H182,2)</f>
        <v>0</v>
      </c>
      <c r="BL182" s="18" t="s">
        <v>149</v>
      </c>
      <c r="BM182" s="247" t="s">
        <v>733</v>
      </c>
    </row>
    <row r="183" s="12" customFormat="1" ht="22.8" customHeight="1">
      <c r="A183" s="12"/>
      <c r="B183" s="220"/>
      <c r="C183" s="221"/>
      <c r="D183" s="222" t="s">
        <v>75</v>
      </c>
      <c r="E183" s="234" t="s">
        <v>1190</v>
      </c>
      <c r="F183" s="234" t="s">
        <v>1191</v>
      </c>
      <c r="G183" s="221"/>
      <c r="H183" s="221"/>
      <c r="I183" s="224"/>
      <c r="J183" s="235">
        <f>BK183</f>
        <v>0</v>
      </c>
      <c r="K183" s="221"/>
      <c r="L183" s="226"/>
      <c r="M183" s="227"/>
      <c r="N183" s="228"/>
      <c r="O183" s="228"/>
      <c r="P183" s="229">
        <f>P184</f>
        <v>0</v>
      </c>
      <c r="Q183" s="228"/>
      <c r="R183" s="229">
        <f>R184</f>
        <v>0</v>
      </c>
      <c r="S183" s="228"/>
      <c r="T183" s="230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1" t="s">
        <v>84</v>
      </c>
      <c r="AT183" s="232" t="s">
        <v>75</v>
      </c>
      <c r="AU183" s="232" t="s">
        <v>84</v>
      </c>
      <c r="AY183" s="231" t="s">
        <v>142</v>
      </c>
      <c r="BK183" s="233">
        <f>BK184</f>
        <v>0</v>
      </c>
    </row>
    <row r="184" s="2" customFormat="1" ht="16.5" customHeight="1">
      <c r="A184" s="39"/>
      <c r="B184" s="40"/>
      <c r="C184" s="236" t="s">
        <v>464</v>
      </c>
      <c r="D184" s="236" t="s">
        <v>144</v>
      </c>
      <c r="E184" s="237" t="s">
        <v>1192</v>
      </c>
      <c r="F184" s="238" t="s">
        <v>1193</v>
      </c>
      <c r="G184" s="239" t="s">
        <v>1155</v>
      </c>
      <c r="H184" s="309"/>
      <c r="I184" s="241"/>
      <c r="J184" s="242">
        <f>ROUND(I184*H184,2)</f>
        <v>0</v>
      </c>
      <c r="K184" s="238" t="s">
        <v>1</v>
      </c>
      <c r="L184" s="45"/>
      <c r="M184" s="310" t="s">
        <v>1</v>
      </c>
      <c r="N184" s="311" t="s">
        <v>42</v>
      </c>
      <c r="O184" s="312"/>
      <c r="P184" s="313">
        <f>O184*H184</f>
        <v>0</v>
      </c>
      <c r="Q184" s="313">
        <v>0</v>
      </c>
      <c r="R184" s="313">
        <f>Q184*H184</f>
        <v>0</v>
      </c>
      <c r="S184" s="313">
        <v>0</v>
      </c>
      <c r="T184" s="31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149</v>
      </c>
      <c r="AT184" s="247" t="s">
        <v>144</v>
      </c>
      <c r="AU184" s="247" t="s">
        <v>150</v>
      </c>
      <c r="AY184" s="18" t="s">
        <v>142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150</v>
      </c>
      <c r="BK184" s="248">
        <f>ROUND(I184*H184,2)</f>
        <v>0</v>
      </c>
      <c r="BL184" s="18" t="s">
        <v>149</v>
      </c>
      <c r="BM184" s="247" t="s">
        <v>742</v>
      </c>
    </row>
    <row r="185" s="2" customFormat="1" ht="6.96" customHeight="1">
      <c r="A185" s="39"/>
      <c r="B185" s="67"/>
      <c r="C185" s="68"/>
      <c r="D185" s="68"/>
      <c r="E185" s="68"/>
      <c r="F185" s="68"/>
      <c r="G185" s="68"/>
      <c r="H185" s="68"/>
      <c r="I185" s="184"/>
      <c r="J185" s="68"/>
      <c r="K185" s="68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r/z5nkbHBSxaHPMjGWWL7qzfJxAiynUnMyCwxfQdMzgY/D/bSH7em5staVmWmW3RYD1PNDn+4wHXNMtjODo64A==" hashValue="GG/6crXX3ZKeOJgaeE/vKhKit6LPkM424d9X49BwpYOpaai8YjpDOz5aF2ys8o+pmTwjLhhOH1cIfWx8n7n6jQ==" algorithmName="SHA-512" password="CC35"/>
  <autoFilter ref="C121:K18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84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Vybudování zařízení pro vertikální přepravu osob - Objekt D1 - Přepychy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1194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ROUND((SUM(BE122:BE145)),  2)</f>
        <v>0</v>
      </c>
      <c r="G33" s="39"/>
      <c r="H33" s="39"/>
      <c r="I33" s="163">
        <v>0.20999999999999999</v>
      </c>
      <c r="J33" s="162">
        <f>ROUND(((SUM(BE122:BE145))*I33),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ROUND((SUM(BF122:BF145)),  2)</f>
        <v>0</v>
      </c>
      <c r="G34" s="39"/>
      <c r="H34" s="39"/>
      <c r="I34" s="163">
        <v>0.14999999999999999</v>
      </c>
      <c r="J34" s="162">
        <f>ROUND(((SUM(BF122:BF145))*I34),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ROUND((SUM(BG122:BG145)),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ROUND((SUM(BH122:BH145)),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ROUND((SUM(BI122:BI145)),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Vybudování zařízení pro vertikální přepravu osob - Objekt D1 - Přepychy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Ústřední vytápění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1245/2, HK</v>
      </c>
      <c r="G91" s="41"/>
      <c r="H91" s="41"/>
      <c r="I91" s="148" t="s">
        <v>30</v>
      </c>
      <c r="J91" s="37" t="str">
        <f>E21</f>
        <v>Obchodní projekt HK v.o.s.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1195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1196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4"/>
      <c r="C99" s="195"/>
      <c r="D99" s="196" t="s">
        <v>1197</v>
      </c>
      <c r="E99" s="197"/>
      <c r="F99" s="197"/>
      <c r="G99" s="197"/>
      <c r="H99" s="197"/>
      <c r="I99" s="198"/>
      <c r="J99" s="199">
        <f>J126</f>
        <v>0</v>
      </c>
      <c r="K99" s="195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1"/>
      <c r="C100" s="202"/>
      <c r="D100" s="203" t="s">
        <v>1198</v>
      </c>
      <c r="E100" s="204"/>
      <c r="F100" s="204"/>
      <c r="G100" s="204"/>
      <c r="H100" s="204"/>
      <c r="I100" s="205"/>
      <c r="J100" s="206">
        <f>J127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1199</v>
      </c>
      <c r="E101" s="204"/>
      <c r="F101" s="204"/>
      <c r="G101" s="204"/>
      <c r="H101" s="204"/>
      <c r="I101" s="205"/>
      <c r="J101" s="206">
        <f>J134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1200</v>
      </c>
      <c r="E102" s="204"/>
      <c r="F102" s="204"/>
      <c r="G102" s="204"/>
      <c r="H102" s="204"/>
      <c r="I102" s="205"/>
      <c r="J102" s="206">
        <f>J140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Vybudování zařízení pro vertikální přepravu osob - Objekt D1 - Přepychy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96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03 - Ústřední vytápění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148" t="s">
        <v>22</v>
      </c>
      <c r="J116" s="80" t="str">
        <f>IF(J12="","",J12)</f>
        <v>15. 1. 2020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KHK Pivovarské náměstí 1245/2, HK</v>
      </c>
      <c r="G118" s="41"/>
      <c r="H118" s="41"/>
      <c r="I118" s="148" t="s">
        <v>30</v>
      </c>
      <c r="J118" s="37" t="str">
        <f>E21</f>
        <v>Obchodní projekt HK v.o.s.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148" t="s">
        <v>33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128</v>
      </c>
      <c r="D121" s="211" t="s">
        <v>61</v>
      </c>
      <c r="E121" s="211" t="s">
        <v>57</v>
      </c>
      <c r="F121" s="211" t="s">
        <v>58</v>
      </c>
      <c r="G121" s="211" t="s">
        <v>129</v>
      </c>
      <c r="H121" s="211" t="s">
        <v>130</v>
      </c>
      <c r="I121" s="212" t="s">
        <v>131</v>
      </c>
      <c r="J121" s="211" t="s">
        <v>100</v>
      </c>
      <c r="K121" s="213" t="s">
        <v>132</v>
      </c>
      <c r="L121" s="214"/>
      <c r="M121" s="101" t="s">
        <v>1</v>
      </c>
      <c r="N121" s="102" t="s">
        <v>40</v>
      </c>
      <c r="O121" s="102" t="s">
        <v>133</v>
      </c>
      <c r="P121" s="102" t="s">
        <v>134</v>
      </c>
      <c r="Q121" s="102" t="s">
        <v>135</v>
      </c>
      <c r="R121" s="102" t="s">
        <v>136</v>
      </c>
      <c r="S121" s="102" t="s">
        <v>137</v>
      </c>
      <c r="T121" s="103" t="s">
        <v>138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139</v>
      </c>
      <c r="D122" s="41"/>
      <c r="E122" s="41"/>
      <c r="F122" s="41"/>
      <c r="G122" s="41"/>
      <c r="H122" s="41"/>
      <c r="I122" s="145"/>
      <c r="J122" s="215">
        <f>BK122</f>
        <v>0</v>
      </c>
      <c r="K122" s="41"/>
      <c r="L122" s="45"/>
      <c r="M122" s="104"/>
      <c r="N122" s="216"/>
      <c r="O122" s="105"/>
      <c r="P122" s="217">
        <f>P123+P126</f>
        <v>0</v>
      </c>
      <c r="Q122" s="105"/>
      <c r="R122" s="217">
        <f>R123+R126</f>
        <v>0</v>
      </c>
      <c r="S122" s="105"/>
      <c r="T122" s="218">
        <f>T123+T126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102</v>
      </c>
      <c r="BK122" s="219">
        <f>BK123+BK126</f>
        <v>0</v>
      </c>
    </row>
    <row r="123" s="12" customFormat="1" ht="25.92" customHeight="1">
      <c r="A123" s="12"/>
      <c r="B123" s="220"/>
      <c r="C123" s="221"/>
      <c r="D123" s="222" t="s">
        <v>75</v>
      </c>
      <c r="E123" s="223" t="s">
        <v>84</v>
      </c>
      <c r="F123" s="223" t="s">
        <v>141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</f>
        <v>0</v>
      </c>
      <c r="Q123" s="228"/>
      <c r="R123" s="229">
        <f>R124</f>
        <v>0</v>
      </c>
      <c r="S123" s="228"/>
      <c r="T123" s="23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149</v>
      </c>
      <c r="AT123" s="232" t="s">
        <v>75</v>
      </c>
      <c r="AU123" s="232" t="s">
        <v>76</v>
      </c>
      <c r="AY123" s="231" t="s">
        <v>142</v>
      </c>
      <c r="BK123" s="233">
        <f>BK124</f>
        <v>0</v>
      </c>
    </row>
    <row r="124" s="12" customFormat="1" ht="22.8" customHeight="1">
      <c r="A124" s="12"/>
      <c r="B124" s="220"/>
      <c r="C124" s="221"/>
      <c r="D124" s="222" t="s">
        <v>75</v>
      </c>
      <c r="E124" s="234" t="s">
        <v>150</v>
      </c>
      <c r="F124" s="234" t="s">
        <v>516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P125</f>
        <v>0</v>
      </c>
      <c r="Q124" s="228"/>
      <c r="R124" s="229">
        <f>R125</f>
        <v>0</v>
      </c>
      <c r="S124" s="228"/>
      <c r="T124" s="23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149</v>
      </c>
      <c r="AT124" s="232" t="s">
        <v>75</v>
      </c>
      <c r="AU124" s="232" t="s">
        <v>84</v>
      </c>
      <c r="AY124" s="231" t="s">
        <v>142</v>
      </c>
      <c r="BK124" s="233">
        <f>BK125</f>
        <v>0</v>
      </c>
    </row>
    <row r="125" s="2" customFormat="1" ht="21.75" customHeight="1">
      <c r="A125" s="39"/>
      <c r="B125" s="40"/>
      <c r="C125" s="236" t="s">
        <v>84</v>
      </c>
      <c r="D125" s="236" t="s">
        <v>144</v>
      </c>
      <c r="E125" s="237" t="s">
        <v>160</v>
      </c>
      <c r="F125" s="238" t="s">
        <v>1201</v>
      </c>
      <c r="G125" s="239" t="s">
        <v>1202</v>
      </c>
      <c r="H125" s="240">
        <v>1</v>
      </c>
      <c r="I125" s="241"/>
      <c r="J125" s="242">
        <f>ROUND(I125*H125,2)</f>
        <v>0</v>
      </c>
      <c r="K125" s="238" t="s">
        <v>1</v>
      </c>
      <c r="L125" s="45"/>
      <c r="M125" s="243" t="s">
        <v>1</v>
      </c>
      <c r="N125" s="244" t="s">
        <v>42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1046</v>
      </c>
      <c r="AT125" s="247" t="s">
        <v>144</v>
      </c>
      <c r="AU125" s="247" t="s">
        <v>150</v>
      </c>
      <c r="AY125" s="18" t="s">
        <v>142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150</v>
      </c>
      <c r="BK125" s="248">
        <f>ROUND(I125*H125,2)</f>
        <v>0</v>
      </c>
      <c r="BL125" s="18" t="s">
        <v>1046</v>
      </c>
      <c r="BM125" s="247" t="s">
        <v>1203</v>
      </c>
    </row>
    <row r="126" s="12" customFormat="1" ht="25.92" customHeight="1">
      <c r="A126" s="12"/>
      <c r="B126" s="220"/>
      <c r="C126" s="221"/>
      <c r="D126" s="222" t="s">
        <v>75</v>
      </c>
      <c r="E126" s="223" t="s">
        <v>175</v>
      </c>
      <c r="F126" s="223" t="s">
        <v>713</v>
      </c>
      <c r="G126" s="221"/>
      <c r="H126" s="221"/>
      <c r="I126" s="224"/>
      <c r="J126" s="225">
        <f>BK126</f>
        <v>0</v>
      </c>
      <c r="K126" s="221"/>
      <c r="L126" s="226"/>
      <c r="M126" s="227"/>
      <c r="N126" s="228"/>
      <c r="O126" s="228"/>
      <c r="P126" s="229">
        <f>P127+P134+P140</f>
        <v>0</v>
      </c>
      <c r="Q126" s="228"/>
      <c r="R126" s="229">
        <f>R127+R134+R140</f>
        <v>0</v>
      </c>
      <c r="S126" s="228"/>
      <c r="T126" s="230">
        <f>T127+T134+T140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149</v>
      </c>
      <c r="AT126" s="232" t="s">
        <v>75</v>
      </c>
      <c r="AU126" s="232" t="s">
        <v>76</v>
      </c>
      <c r="AY126" s="231" t="s">
        <v>142</v>
      </c>
      <c r="BK126" s="233">
        <f>BK127+BK134+BK140</f>
        <v>0</v>
      </c>
    </row>
    <row r="127" s="12" customFormat="1" ht="22.8" customHeight="1">
      <c r="A127" s="12"/>
      <c r="B127" s="220"/>
      <c r="C127" s="221"/>
      <c r="D127" s="222" t="s">
        <v>75</v>
      </c>
      <c r="E127" s="234" t="s">
        <v>179</v>
      </c>
      <c r="F127" s="234" t="s">
        <v>1204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SUM(P128:P133)</f>
        <v>0</v>
      </c>
      <c r="Q127" s="228"/>
      <c r="R127" s="229">
        <f>SUM(R128:R133)</f>
        <v>0</v>
      </c>
      <c r="S127" s="228"/>
      <c r="T127" s="230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149</v>
      </c>
      <c r="AT127" s="232" t="s">
        <v>75</v>
      </c>
      <c r="AU127" s="232" t="s">
        <v>84</v>
      </c>
      <c r="AY127" s="231" t="s">
        <v>142</v>
      </c>
      <c r="BK127" s="233">
        <f>SUM(BK128:BK133)</f>
        <v>0</v>
      </c>
    </row>
    <row r="128" s="2" customFormat="1" ht="16.5" customHeight="1">
      <c r="A128" s="39"/>
      <c r="B128" s="40"/>
      <c r="C128" s="236" t="s">
        <v>150</v>
      </c>
      <c r="D128" s="236" t="s">
        <v>144</v>
      </c>
      <c r="E128" s="237" t="s">
        <v>183</v>
      </c>
      <c r="F128" s="238" t="s">
        <v>1205</v>
      </c>
      <c r="G128" s="239" t="s">
        <v>247</v>
      </c>
      <c r="H128" s="240">
        <v>30</v>
      </c>
      <c r="I128" s="241"/>
      <c r="J128" s="242">
        <f>ROUND(I128*H128,2)</f>
        <v>0</v>
      </c>
      <c r="K128" s="238" t="s">
        <v>1</v>
      </c>
      <c r="L128" s="45"/>
      <c r="M128" s="243" t="s">
        <v>1</v>
      </c>
      <c r="N128" s="244" t="s">
        <v>42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1046</v>
      </c>
      <c r="AT128" s="247" t="s">
        <v>144</v>
      </c>
      <c r="AU128" s="247" t="s">
        <v>150</v>
      </c>
      <c r="AY128" s="18" t="s">
        <v>142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150</v>
      </c>
      <c r="BK128" s="248">
        <f>ROUND(I128*H128,2)</f>
        <v>0</v>
      </c>
      <c r="BL128" s="18" t="s">
        <v>1046</v>
      </c>
      <c r="BM128" s="247" t="s">
        <v>1206</v>
      </c>
    </row>
    <row r="129" s="2" customFormat="1" ht="16.5" customHeight="1">
      <c r="A129" s="39"/>
      <c r="B129" s="40"/>
      <c r="C129" s="236" t="s">
        <v>160</v>
      </c>
      <c r="D129" s="236" t="s">
        <v>144</v>
      </c>
      <c r="E129" s="237" t="s">
        <v>190</v>
      </c>
      <c r="F129" s="238" t="s">
        <v>1207</v>
      </c>
      <c r="G129" s="239" t="s">
        <v>247</v>
      </c>
      <c r="H129" s="240">
        <v>6</v>
      </c>
      <c r="I129" s="241"/>
      <c r="J129" s="242">
        <f>ROUND(I129*H129,2)</f>
        <v>0</v>
      </c>
      <c r="K129" s="238" t="s">
        <v>1</v>
      </c>
      <c r="L129" s="45"/>
      <c r="M129" s="243" t="s">
        <v>1</v>
      </c>
      <c r="N129" s="244" t="s">
        <v>42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1046</v>
      </c>
      <c r="AT129" s="247" t="s">
        <v>144</v>
      </c>
      <c r="AU129" s="247" t="s">
        <v>150</v>
      </c>
      <c r="AY129" s="18" t="s">
        <v>142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150</v>
      </c>
      <c r="BK129" s="248">
        <f>ROUND(I129*H129,2)</f>
        <v>0</v>
      </c>
      <c r="BL129" s="18" t="s">
        <v>1046</v>
      </c>
      <c r="BM129" s="247" t="s">
        <v>1208</v>
      </c>
    </row>
    <row r="130" s="2" customFormat="1" ht="16.5" customHeight="1">
      <c r="A130" s="39"/>
      <c r="B130" s="40"/>
      <c r="C130" s="236" t="s">
        <v>149</v>
      </c>
      <c r="D130" s="236" t="s">
        <v>144</v>
      </c>
      <c r="E130" s="237" t="s">
        <v>196</v>
      </c>
      <c r="F130" s="238" t="s">
        <v>1209</v>
      </c>
      <c r="G130" s="239" t="s">
        <v>272</v>
      </c>
      <c r="H130" s="240">
        <v>8</v>
      </c>
      <c r="I130" s="241"/>
      <c r="J130" s="242">
        <f>ROUND(I130*H130,2)</f>
        <v>0</v>
      </c>
      <c r="K130" s="238" t="s">
        <v>1</v>
      </c>
      <c r="L130" s="45"/>
      <c r="M130" s="243" t="s">
        <v>1</v>
      </c>
      <c r="N130" s="244" t="s">
        <v>42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1046</v>
      </c>
      <c r="AT130" s="247" t="s">
        <v>144</v>
      </c>
      <c r="AU130" s="247" t="s">
        <v>150</v>
      </c>
      <c r="AY130" s="18" t="s">
        <v>142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150</v>
      </c>
      <c r="BK130" s="248">
        <f>ROUND(I130*H130,2)</f>
        <v>0</v>
      </c>
      <c r="BL130" s="18" t="s">
        <v>1046</v>
      </c>
      <c r="BM130" s="247" t="s">
        <v>1210</v>
      </c>
    </row>
    <row r="131" s="2" customFormat="1" ht="16.5" customHeight="1">
      <c r="A131" s="39"/>
      <c r="B131" s="40"/>
      <c r="C131" s="236" t="s">
        <v>169</v>
      </c>
      <c r="D131" s="236" t="s">
        <v>144</v>
      </c>
      <c r="E131" s="237" t="s">
        <v>202</v>
      </c>
      <c r="F131" s="238" t="s">
        <v>1211</v>
      </c>
      <c r="G131" s="239" t="s">
        <v>272</v>
      </c>
      <c r="H131" s="240">
        <v>1</v>
      </c>
      <c r="I131" s="241"/>
      <c r="J131" s="242">
        <f>ROUND(I131*H131,2)</f>
        <v>0</v>
      </c>
      <c r="K131" s="238" t="s">
        <v>1</v>
      </c>
      <c r="L131" s="45"/>
      <c r="M131" s="243" t="s">
        <v>1</v>
      </c>
      <c r="N131" s="244" t="s">
        <v>42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1046</v>
      </c>
      <c r="AT131" s="247" t="s">
        <v>144</v>
      </c>
      <c r="AU131" s="247" t="s">
        <v>150</v>
      </c>
      <c r="AY131" s="18" t="s">
        <v>142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150</v>
      </c>
      <c r="BK131" s="248">
        <f>ROUND(I131*H131,2)</f>
        <v>0</v>
      </c>
      <c r="BL131" s="18" t="s">
        <v>1046</v>
      </c>
      <c r="BM131" s="247" t="s">
        <v>1212</v>
      </c>
    </row>
    <row r="132" s="2" customFormat="1" ht="16.5" customHeight="1">
      <c r="A132" s="39"/>
      <c r="B132" s="40"/>
      <c r="C132" s="236" t="s">
        <v>175</v>
      </c>
      <c r="D132" s="236" t="s">
        <v>144</v>
      </c>
      <c r="E132" s="237" t="s">
        <v>208</v>
      </c>
      <c r="F132" s="238" t="s">
        <v>1213</v>
      </c>
      <c r="G132" s="239" t="s">
        <v>247</v>
      </c>
      <c r="H132" s="240">
        <v>36</v>
      </c>
      <c r="I132" s="241"/>
      <c r="J132" s="242">
        <f>ROUND(I132*H132,2)</f>
        <v>0</v>
      </c>
      <c r="K132" s="238" t="s">
        <v>1</v>
      </c>
      <c r="L132" s="45"/>
      <c r="M132" s="243" t="s">
        <v>1</v>
      </c>
      <c r="N132" s="244" t="s">
        <v>42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1046</v>
      </c>
      <c r="AT132" s="247" t="s">
        <v>144</v>
      </c>
      <c r="AU132" s="247" t="s">
        <v>150</v>
      </c>
      <c r="AY132" s="18" t="s">
        <v>142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150</v>
      </c>
      <c r="BK132" s="248">
        <f>ROUND(I132*H132,2)</f>
        <v>0</v>
      </c>
      <c r="BL132" s="18" t="s">
        <v>1046</v>
      </c>
      <c r="BM132" s="247" t="s">
        <v>1214</v>
      </c>
    </row>
    <row r="133" s="2" customFormat="1" ht="16.5" customHeight="1">
      <c r="A133" s="39"/>
      <c r="B133" s="40"/>
      <c r="C133" s="236" t="s">
        <v>179</v>
      </c>
      <c r="D133" s="236" t="s">
        <v>144</v>
      </c>
      <c r="E133" s="237" t="s">
        <v>214</v>
      </c>
      <c r="F133" s="238" t="s">
        <v>1215</v>
      </c>
      <c r="G133" s="239" t="s">
        <v>1155</v>
      </c>
      <c r="H133" s="309"/>
      <c r="I133" s="241"/>
      <c r="J133" s="242">
        <f>ROUND(I133*H133,2)</f>
        <v>0</v>
      </c>
      <c r="K133" s="238" t="s">
        <v>1</v>
      </c>
      <c r="L133" s="45"/>
      <c r="M133" s="243" t="s">
        <v>1</v>
      </c>
      <c r="N133" s="244" t="s">
        <v>42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1046</v>
      </c>
      <c r="AT133" s="247" t="s">
        <v>144</v>
      </c>
      <c r="AU133" s="247" t="s">
        <v>150</v>
      </c>
      <c r="AY133" s="18" t="s">
        <v>142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150</v>
      </c>
      <c r="BK133" s="248">
        <f>ROUND(I133*H133,2)</f>
        <v>0</v>
      </c>
      <c r="BL133" s="18" t="s">
        <v>1046</v>
      </c>
      <c r="BM133" s="247" t="s">
        <v>1216</v>
      </c>
    </row>
    <row r="134" s="12" customFormat="1" ht="22.8" customHeight="1">
      <c r="A134" s="12"/>
      <c r="B134" s="220"/>
      <c r="C134" s="221"/>
      <c r="D134" s="222" t="s">
        <v>75</v>
      </c>
      <c r="E134" s="234" t="s">
        <v>8</v>
      </c>
      <c r="F134" s="234" t="s">
        <v>1217</v>
      </c>
      <c r="G134" s="221"/>
      <c r="H134" s="221"/>
      <c r="I134" s="224"/>
      <c r="J134" s="235">
        <f>BK134</f>
        <v>0</v>
      </c>
      <c r="K134" s="221"/>
      <c r="L134" s="226"/>
      <c r="M134" s="227"/>
      <c r="N134" s="228"/>
      <c r="O134" s="228"/>
      <c r="P134" s="229">
        <f>SUM(P135:P139)</f>
        <v>0</v>
      </c>
      <c r="Q134" s="228"/>
      <c r="R134" s="229">
        <f>SUM(R135:R139)</f>
        <v>0</v>
      </c>
      <c r="S134" s="228"/>
      <c r="T134" s="230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1" t="s">
        <v>149</v>
      </c>
      <c r="AT134" s="232" t="s">
        <v>75</v>
      </c>
      <c r="AU134" s="232" t="s">
        <v>84</v>
      </c>
      <c r="AY134" s="231" t="s">
        <v>142</v>
      </c>
      <c r="BK134" s="233">
        <f>SUM(BK135:BK139)</f>
        <v>0</v>
      </c>
    </row>
    <row r="135" s="2" customFormat="1" ht="16.5" customHeight="1">
      <c r="A135" s="39"/>
      <c r="B135" s="40"/>
      <c r="C135" s="236" t="s">
        <v>183</v>
      </c>
      <c r="D135" s="236" t="s">
        <v>144</v>
      </c>
      <c r="E135" s="237" t="s">
        <v>230</v>
      </c>
      <c r="F135" s="238" t="s">
        <v>1218</v>
      </c>
      <c r="G135" s="239" t="s">
        <v>272</v>
      </c>
      <c r="H135" s="240">
        <v>18</v>
      </c>
      <c r="I135" s="241"/>
      <c r="J135" s="242">
        <f>ROUND(I135*H135,2)</f>
        <v>0</v>
      </c>
      <c r="K135" s="238" t="s">
        <v>1</v>
      </c>
      <c r="L135" s="45"/>
      <c r="M135" s="243" t="s">
        <v>1</v>
      </c>
      <c r="N135" s="244" t="s">
        <v>42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1046</v>
      </c>
      <c r="AT135" s="247" t="s">
        <v>144</v>
      </c>
      <c r="AU135" s="247" t="s">
        <v>150</v>
      </c>
      <c r="AY135" s="18" t="s">
        <v>142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150</v>
      </c>
      <c r="BK135" s="248">
        <f>ROUND(I135*H135,2)</f>
        <v>0</v>
      </c>
      <c r="BL135" s="18" t="s">
        <v>1046</v>
      </c>
      <c r="BM135" s="247" t="s">
        <v>1219</v>
      </c>
    </row>
    <row r="136" s="2" customFormat="1" ht="16.5" customHeight="1">
      <c r="A136" s="39"/>
      <c r="B136" s="40"/>
      <c r="C136" s="236" t="s">
        <v>190</v>
      </c>
      <c r="D136" s="236" t="s">
        <v>144</v>
      </c>
      <c r="E136" s="237" t="s">
        <v>235</v>
      </c>
      <c r="F136" s="238" t="s">
        <v>1220</v>
      </c>
      <c r="G136" s="239" t="s">
        <v>272</v>
      </c>
      <c r="H136" s="240">
        <v>3</v>
      </c>
      <c r="I136" s="241"/>
      <c r="J136" s="242">
        <f>ROUND(I136*H136,2)</f>
        <v>0</v>
      </c>
      <c r="K136" s="238" t="s">
        <v>1</v>
      </c>
      <c r="L136" s="45"/>
      <c r="M136" s="243" t="s">
        <v>1</v>
      </c>
      <c r="N136" s="244" t="s">
        <v>42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1046</v>
      </c>
      <c r="AT136" s="247" t="s">
        <v>144</v>
      </c>
      <c r="AU136" s="247" t="s">
        <v>150</v>
      </c>
      <c r="AY136" s="18" t="s">
        <v>142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150</v>
      </c>
      <c r="BK136" s="248">
        <f>ROUND(I136*H136,2)</f>
        <v>0</v>
      </c>
      <c r="BL136" s="18" t="s">
        <v>1046</v>
      </c>
      <c r="BM136" s="247" t="s">
        <v>1221</v>
      </c>
    </row>
    <row r="137" s="2" customFormat="1" ht="16.5" customHeight="1">
      <c r="A137" s="39"/>
      <c r="B137" s="40"/>
      <c r="C137" s="236" t="s">
        <v>196</v>
      </c>
      <c r="D137" s="236" t="s">
        <v>144</v>
      </c>
      <c r="E137" s="237" t="s">
        <v>239</v>
      </c>
      <c r="F137" s="238" t="s">
        <v>1222</v>
      </c>
      <c r="G137" s="239" t="s">
        <v>272</v>
      </c>
      <c r="H137" s="240">
        <v>3</v>
      </c>
      <c r="I137" s="241"/>
      <c r="J137" s="242">
        <f>ROUND(I137*H137,2)</f>
        <v>0</v>
      </c>
      <c r="K137" s="238" t="s">
        <v>1</v>
      </c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1046</v>
      </c>
      <c r="AT137" s="247" t="s">
        <v>144</v>
      </c>
      <c r="AU137" s="247" t="s">
        <v>150</v>
      </c>
      <c r="AY137" s="18" t="s">
        <v>142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150</v>
      </c>
      <c r="BK137" s="248">
        <f>ROUND(I137*H137,2)</f>
        <v>0</v>
      </c>
      <c r="BL137" s="18" t="s">
        <v>1046</v>
      </c>
      <c r="BM137" s="247" t="s">
        <v>1223</v>
      </c>
    </row>
    <row r="138" s="2" customFormat="1" ht="16.5" customHeight="1">
      <c r="A138" s="39"/>
      <c r="B138" s="40"/>
      <c r="C138" s="236" t="s">
        <v>202</v>
      </c>
      <c r="D138" s="236" t="s">
        <v>144</v>
      </c>
      <c r="E138" s="237" t="s">
        <v>244</v>
      </c>
      <c r="F138" s="238" t="s">
        <v>1224</v>
      </c>
      <c r="G138" s="239" t="s">
        <v>272</v>
      </c>
      <c r="H138" s="240">
        <v>12</v>
      </c>
      <c r="I138" s="241"/>
      <c r="J138" s="242">
        <f>ROUND(I138*H138,2)</f>
        <v>0</v>
      </c>
      <c r="K138" s="238" t="s">
        <v>1</v>
      </c>
      <c r="L138" s="45"/>
      <c r="M138" s="243" t="s">
        <v>1</v>
      </c>
      <c r="N138" s="244" t="s">
        <v>42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1046</v>
      </c>
      <c r="AT138" s="247" t="s">
        <v>144</v>
      </c>
      <c r="AU138" s="247" t="s">
        <v>150</v>
      </c>
      <c r="AY138" s="18" t="s">
        <v>142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150</v>
      </c>
      <c r="BK138" s="248">
        <f>ROUND(I138*H138,2)</f>
        <v>0</v>
      </c>
      <c r="BL138" s="18" t="s">
        <v>1046</v>
      </c>
      <c r="BM138" s="247" t="s">
        <v>1225</v>
      </c>
    </row>
    <row r="139" s="2" customFormat="1" ht="16.5" customHeight="1">
      <c r="A139" s="39"/>
      <c r="B139" s="40"/>
      <c r="C139" s="236" t="s">
        <v>208</v>
      </c>
      <c r="D139" s="236" t="s">
        <v>144</v>
      </c>
      <c r="E139" s="237" t="s">
        <v>252</v>
      </c>
      <c r="F139" s="238" t="s">
        <v>1226</v>
      </c>
      <c r="G139" s="239" t="s">
        <v>1155</v>
      </c>
      <c r="H139" s="309"/>
      <c r="I139" s="241"/>
      <c r="J139" s="242">
        <f>ROUND(I139*H139,2)</f>
        <v>0</v>
      </c>
      <c r="K139" s="238" t="s">
        <v>1</v>
      </c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1046</v>
      </c>
      <c r="AT139" s="247" t="s">
        <v>144</v>
      </c>
      <c r="AU139" s="247" t="s">
        <v>150</v>
      </c>
      <c r="AY139" s="18" t="s">
        <v>142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150</v>
      </c>
      <c r="BK139" s="248">
        <f>ROUND(I139*H139,2)</f>
        <v>0</v>
      </c>
      <c r="BL139" s="18" t="s">
        <v>1046</v>
      </c>
      <c r="BM139" s="247" t="s">
        <v>1227</v>
      </c>
    </row>
    <row r="140" s="12" customFormat="1" ht="22.8" customHeight="1">
      <c r="A140" s="12"/>
      <c r="B140" s="220"/>
      <c r="C140" s="221"/>
      <c r="D140" s="222" t="s">
        <v>75</v>
      </c>
      <c r="E140" s="234" t="s">
        <v>269</v>
      </c>
      <c r="F140" s="234" t="s">
        <v>1228</v>
      </c>
      <c r="G140" s="221"/>
      <c r="H140" s="221"/>
      <c r="I140" s="224"/>
      <c r="J140" s="235">
        <f>BK140</f>
        <v>0</v>
      </c>
      <c r="K140" s="221"/>
      <c r="L140" s="226"/>
      <c r="M140" s="227"/>
      <c r="N140" s="228"/>
      <c r="O140" s="228"/>
      <c r="P140" s="229">
        <f>SUM(P141:P145)</f>
        <v>0</v>
      </c>
      <c r="Q140" s="228"/>
      <c r="R140" s="229">
        <f>SUM(R141:R145)</f>
        <v>0</v>
      </c>
      <c r="S140" s="228"/>
      <c r="T140" s="230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1" t="s">
        <v>149</v>
      </c>
      <c r="AT140" s="232" t="s">
        <v>75</v>
      </c>
      <c r="AU140" s="232" t="s">
        <v>84</v>
      </c>
      <c r="AY140" s="231" t="s">
        <v>142</v>
      </c>
      <c r="BK140" s="233">
        <f>SUM(BK141:BK145)</f>
        <v>0</v>
      </c>
    </row>
    <row r="141" s="2" customFormat="1" ht="16.5" customHeight="1">
      <c r="A141" s="39"/>
      <c r="B141" s="40"/>
      <c r="C141" s="236" t="s">
        <v>214</v>
      </c>
      <c r="D141" s="236" t="s">
        <v>144</v>
      </c>
      <c r="E141" s="237" t="s">
        <v>275</v>
      </c>
      <c r="F141" s="238" t="s">
        <v>1229</v>
      </c>
      <c r="G141" s="239" t="s">
        <v>272</v>
      </c>
      <c r="H141" s="240">
        <v>3</v>
      </c>
      <c r="I141" s="241"/>
      <c r="J141" s="242">
        <f>ROUND(I141*H141,2)</f>
        <v>0</v>
      </c>
      <c r="K141" s="238" t="s">
        <v>1</v>
      </c>
      <c r="L141" s="45"/>
      <c r="M141" s="243" t="s">
        <v>1</v>
      </c>
      <c r="N141" s="244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1046</v>
      </c>
      <c r="AT141" s="247" t="s">
        <v>144</v>
      </c>
      <c r="AU141" s="247" t="s">
        <v>150</v>
      </c>
      <c r="AY141" s="18" t="s">
        <v>142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150</v>
      </c>
      <c r="BK141" s="248">
        <f>ROUND(I141*H141,2)</f>
        <v>0</v>
      </c>
      <c r="BL141" s="18" t="s">
        <v>1046</v>
      </c>
      <c r="BM141" s="247" t="s">
        <v>1230</v>
      </c>
    </row>
    <row r="142" s="2" customFormat="1" ht="16.5" customHeight="1">
      <c r="A142" s="39"/>
      <c r="B142" s="40"/>
      <c r="C142" s="236" t="s">
        <v>219</v>
      </c>
      <c r="D142" s="236" t="s">
        <v>144</v>
      </c>
      <c r="E142" s="237" t="s">
        <v>280</v>
      </c>
      <c r="F142" s="238" t="s">
        <v>1231</v>
      </c>
      <c r="G142" s="239" t="s">
        <v>272</v>
      </c>
      <c r="H142" s="240">
        <v>2</v>
      </c>
      <c r="I142" s="241"/>
      <c r="J142" s="242">
        <f>ROUND(I142*H142,2)</f>
        <v>0</v>
      </c>
      <c r="K142" s="238" t="s">
        <v>1</v>
      </c>
      <c r="L142" s="45"/>
      <c r="M142" s="243" t="s">
        <v>1</v>
      </c>
      <c r="N142" s="244" t="s">
        <v>42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1046</v>
      </c>
      <c r="AT142" s="247" t="s">
        <v>144</v>
      </c>
      <c r="AU142" s="247" t="s">
        <v>150</v>
      </c>
      <c r="AY142" s="18" t="s">
        <v>142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150</v>
      </c>
      <c r="BK142" s="248">
        <f>ROUND(I142*H142,2)</f>
        <v>0</v>
      </c>
      <c r="BL142" s="18" t="s">
        <v>1046</v>
      </c>
      <c r="BM142" s="247" t="s">
        <v>1232</v>
      </c>
    </row>
    <row r="143" s="2" customFormat="1" ht="16.5" customHeight="1">
      <c r="A143" s="39"/>
      <c r="B143" s="40"/>
      <c r="C143" s="236" t="s">
        <v>8</v>
      </c>
      <c r="D143" s="236" t="s">
        <v>144</v>
      </c>
      <c r="E143" s="237" t="s">
        <v>288</v>
      </c>
      <c r="F143" s="238" t="s">
        <v>1233</v>
      </c>
      <c r="G143" s="239" t="s">
        <v>272</v>
      </c>
      <c r="H143" s="240">
        <v>1</v>
      </c>
      <c r="I143" s="241"/>
      <c r="J143" s="242">
        <f>ROUND(I143*H143,2)</f>
        <v>0</v>
      </c>
      <c r="K143" s="238" t="s">
        <v>1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1046</v>
      </c>
      <c r="AT143" s="247" t="s">
        <v>144</v>
      </c>
      <c r="AU143" s="247" t="s">
        <v>150</v>
      </c>
      <c r="AY143" s="18" t="s">
        <v>142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150</v>
      </c>
      <c r="BK143" s="248">
        <f>ROUND(I143*H143,2)</f>
        <v>0</v>
      </c>
      <c r="BL143" s="18" t="s">
        <v>1046</v>
      </c>
      <c r="BM143" s="247" t="s">
        <v>1234</v>
      </c>
    </row>
    <row r="144" s="2" customFormat="1" ht="16.5" customHeight="1">
      <c r="A144" s="39"/>
      <c r="B144" s="40"/>
      <c r="C144" s="236" t="s">
        <v>230</v>
      </c>
      <c r="D144" s="236" t="s">
        <v>144</v>
      </c>
      <c r="E144" s="237" t="s">
        <v>292</v>
      </c>
      <c r="F144" s="238" t="s">
        <v>1235</v>
      </c>
      <c r="G144" s="239" t="s">
        <v>272</v>
      </c>
      <c r="H144" s="240">
        <v>2</v>
      </c>
      <c r="I144" s="241"/>
      <c r="J144" s="242">
        <f>ROUND(I144*H144,2)</f>
        <v>0</v>
      </c>
      <c r="K144" s="238" t="s">
        <v>1</v>
      </c>
      <c r="L144" s="45"/>
      <c r="M144" s="243" t="s">
        <v>1</v>
      </c>
      <c r="N144" s="244" t="s">
        <v>42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1046</v>
      </c>
      <c r="AT144" s="247" t="s">
        <v>144</v>
      </c>
      <c r="AU144" s="247" t="s">
        <v>150</v>
      </c>
      <c r="AY144" s="18" t="s">
        <v>142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150</v>
      </c>
      <c r="BK144" s="248">
        <f>ROUND(I144*H144,2)</f>
        <v>0</v>
      </c>
      <c r="BL144" s="18" t="s">
        <v>1046</v>
      </c>
      <c r="BM144" s="247" t="s">
        <v>1236</v>
      </c>
    </row>
    <row r="145" s="2" customFormat="1" ht="16.5" customHeight="1">
      <c r="A145" s="39"/>
      <c r="B145" s="40"/>
      <c r="C145" s="236" t="s">
        <v>235</v>
      </c>
      <c r="D145" s="236" t="s">
        <v>144</v>
      </c>
      <c r="E145" s="237" t="s">
        <v>296</v>
      </c>
      <c r="F145" s="238" t="s">
        <v>1237</v>
      </c>
      <c r="G145" s="239" t="s">
        <v>1155</v>
      </c>
      <c r="H145" s="309"/>
      <c r="I145" s="241"/>
      <c r="J145" s="242">
        <f>ROUND(I145*H145,2)</f>
        <v>0</v>
      </c>
      <c r="K145" s="238" t="s">
        <v>1</v>
      </c>
      <c r="L145" s="45"/>
      <c r="M145" s="310" t="s">
        <v>1</v>
      </c>
      <c r="N145" s="311" t="s">
        <v>42</v>
      </c>
      <c r="O145" s="312"/>
      <c r="P145" s="313">
        <f>O145*H145</f>
        <v>0</v>
      </c>
      <c r="Q145" s="313">
        <v>0</v>
      </c>
      <c r="R145" s="313">
        <f>Q145*H145</f>
        <v>0</v>
      </c>
      <c r="S145" s="313">
        <v>0</v>
      </c>
      <c r="T145" s="31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1046</v>
      </c>
      <c r="AT145" s="247" t="s">
        <v>144</v>
      </c>
      <c r="AU145" s="247" t="s">
        <v>150</v>
      </c>
      <c r="AY145" s="18" t="s">
        <v>142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150</v>
      </c>
      <c r="BK145" s="248">
        <f>ROUND(I145*H145,2)</f>
        <v>0</v>
      </c>
      <c r="BL145" s="18" t="s">
        <v>1046</v>
      </c>
      <c r="BM145" s="247" t="s">
        <v>1238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184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gyA9xTuViDPHEaVtrIryQbVE3D6WT65ABA+cFumtD04BgYLcM3MvsaWu1nKrEK4JIWAbR3JenKa/kBH06skiWw==" hashValue="BMbiV9Ba2RMadRQ+3tUW1ShANgumvbuWl2/sAfimy+bRAJSacVtQlApZfej1RwW2mLdEOehC1etVbkKhprUgOw==" algorithmName="SHA-512" password="CC35"/>
  <autoFilter ref="C121:K1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84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Vybudování zařízení pro vertikální přepravu osob - Objekt D1 - Přepychy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1239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ROUND((SUM(BE117:BE144)),  2)</f>
        <v>0</v>
      </c>
      <c r="G33" s="39"/>
      <c r="H33" s="39"/>
      <c r="I33" s="163">
        <v>0.20999999999999999</v>
      </c>
      <c r="J33" s="162">
        <f>ROUND(((SUM(BE117:BE144))*I33),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ROUND((SUM(BF117:BF144)),  2)</f>
        <v>0</v>
      </c>
      <c r="G34" s="39"/>
      <c r="H34" s="39"/>
      <c r="I34" s="163">
        <v>0.14999999999999999</v>
      </c>
      <c r="J34" s="162">
        <f>ROUND(((SUM(BF117:BF144))*I34),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ROUND((SUM(BG117:BG144)),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ROUND((SUM(BH117:BH144)),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ROUND((SUM(BI117:BI144)),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Vybudování zařízení pro vertikální přepravu osob - Objekt D1 - Přepychy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naklady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1245/2, HK</v>
      </c>
      <c r="G91" s="41"/>
      <c r="H91" s="41"/>
      <c r="I91" s="148" t="s">
        <v>30</v>
      </c>
      <c r="J91" s="37" t="str">
        <f>E21</f>
        <v>Obchodní projekt HK v.o.s.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1240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127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Vybudování zařízení pro vertikální přepravu osob - Objekt D1 - Přepychy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 naklady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148" t="s">
        <v>22</v>
      </c>
      <c r="J111" s="80" t="str">
        <f>IF(J12="","",J12)</f>
        <v>15. 1. 2020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>KHK Pivovarské náměstí 1245/2, HK</v>
      </c>
      <c r="G113" s="41"/>
      <c r="H113" s="41"/>
      <c r="I113" s="148" t="s">
        <v>30</v>
      </c>
      <c r="J113" s="37" t="str">
        <f>E21</f>
        <v>Obchodní projekt HK v.o.s.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148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128</v>
      </c>
      <c r="D116" s="211" t="s">
        <v>61</v>
      </c>
      <c r="E116" s="211" t="s">
        <v>57</v>
      </c>
      <c r="F116" s="211" t="s">
        <v>58</v>
      </c>
      <c r="G116" s="211" t="s">
        <v>129</v>
      </c>
      <c r="H116" s="211" t="s">
        <v>130</v>
      </c>
      <c r="I116" s="212" t="s">
        <v>131</v>
      </c>
      <c r="J116" s="211" t="s">
        <v>100</v>
      </c>
      <c r="K116" s="213" t="s">
        <v>132</v>
      </c>
      <c r="L116" s="214"/>
      <c r="M116" s="101" t="s">
        <v>1</v>
      </c>
      <c r="N116" s="102" t="s">
        <v>40</v>
      </c>
      <c r="O116" s="102" t="s">
        <v>133</v>
      </c>
      <c r="P116" s="102" t="s">
        <v>134</v>
      </c>
      <c r="Q116" s="102" t="s">
        <v>135</v>
      </c>
      <c r="R116" s="102" t="s">
        <v>136</v>
      </c>
      <c r="S116" s="102" t="s">
        <v>137</v>
      </c>
      <c r="T116" s="103" t="s">
        <v>138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139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0.00022000000000000001</v>
      </c>
      <c r="S117" s="105"/>
      <c r="T117" s="218">
        <f>T118</f>
        <v>0.002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102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75</v>
      </c>
      <c r="E118" s="223" t="s">
        <v>92</v>
      </c>
      <c r="F118" s="223" t="s">
        <v>1241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SUM(P119:P144)</f>
        <v>0</v>
      </c>
      <c r="Q118" s="228"/>
      <c r="R118" s="229">
        <f>SUM(R119:R144)</f>
        <v>0.00022000000000000001</v>
      </c>
      <c r="S118" s="228"/>
      <c r="T118" s="230">
        <f>SUM(T119:T144)</f>
        <v>0.002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169</v>
      </c>
      <c r="AT118" s="232" t="s">
        <v>75</v>
      </c>
      <c r="AU118" s="232" t="s">
        <v>76</v>
      </c>
      <c r="AY118" s="231" t="s">
        <v>142</v>
      </c>
      <c r="BK118" s="233">
        <f>SUM(BK119:BK144)</f>
        <v>0</v>
      </c>
    </row>
    <row r="119" s="2" customFormat="1" ht="16.5" customHeight="1">
      <c r="A119" s="39"/>
      <c r="B119" s="40"/>
      <c r="C119" s="236" t="s">
        <v>84</v>
      </c>
      <c r="D119" s="236" t="s">
        <v>144</v>
      </c>
      <c r="E119" s="237" t="s">
        <v>1242</v>
      </c>
      <c r="F119" s="238" t="s">
        <v>1243</v>
      </c>
      <c r="G119" s="239" t="s">
        <v>1244</v>
      </c>
      <c r="H119" s="240">
        <v>1</v>
      </c>
      <c r="I119" s="241"/>
      <c r="J119" s="242">
        <f>ROUND(I119*H119,2)</f>
        <v>0</v>
      </c>
      <c r="K119" s="238" t="s">
        <v>148</v>
      </c>
      <c r="L119" s="45"/>
      <c r="M119" s="243" t="s">
        <v>1</v>
      </c>
      <c r="N119" s="244" t="s">
        <v>42</v>
      </c>
      <c r="O119" s="92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1245</v>
      </c>
      <c r="AT119" s="247" t="s">
        <v>144</v>
      </c>
      <c r="AU119" s="247" t="s">
        <v>84</v>
      </c>
      <c r="AY119" s="18" t="s">
        <v>142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150</v>
      </c>
      <c r="BK119" s="248">
        <f>ROUND(I119*H119,2)</f>
        <v>0</v>
      </c>
      <c r="BL119" s="18" t="s">
        <v>1245</v>
      </c>
      <c r="BM119" s="247" t="s">
        <v>1246</v>
      </c>
    </row>
    <row r="120" s="2" customFormat="1">
      <c r="A120" s="39"/>
      <c r="B120" s="40"/>
      <c r="C120" s="41"/>
      <c r="D120" s="251" t="s">
        <v>212</v>
      </c>
      <c r="E120" s="41"/>
      <c r="F120" s="282" t="s">
        <v>1247</v>
      </c>
      <c r="G120" s="41"/>
      <c r="H120" s="41"/>
      <c r="I120" s="145"/>
      <c r="J120" s="41"/>
      <c r="K120" s="41"/>
      <c r="L120" s="45"/>
      <c r="M120" s="283"/>
      <c r="N120" s="284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212</v>
      </c>
      <c r="AU120" s="18" t="s">
        <v>84</v>
      </c>
    </row>
    <row r="121" s="2" customFormat="1" ht="16.5" customHeight="1">
      <c r="A121" s="39"/>
      <c r="B121" s="40"/>
      <c r="C121" s="236" t="s">
        <v>150</v>
      </c>
      <c r="D121" s="236" t="s">
        <v>144</v>
      </c>
      <c r="E121" s="237" t="s">
        <v>1248</v>
      </c>
      <c r="F121" s="238" t="s">
        <v>1249</v>
      </c>
      <c r="G121" s="239" t="s">
        <v>1244</v>
      </c>
      <c r="H121" s="240">
        <v>1</v>
      </c>
      <c r="I121" s="241"/>
      <c r="J121" s="242">
        <f>ROUND(I121*H121,2)</f>
        <v>0</v>
      </c>
      <c r="K121" s="238" t="s">
        <v>148</v>
      </c>
      <c r="L121" s="45"/>
      <c r="M121" s="243" t="s">
        <v>1</v>
      </c>
      <c r="N121" s="244" t="s">
        <v>42</v>
      </c>
      <c r="O121" s="92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7" t="s">
        <v>1245</v>
      </c>
      <c r="AT121" s="247" t="s">
        <v>144</v>
      </c>
      <c r="AU121" s="247" t="s">
        <v>84</v>
      </c>
      <c r="AY121" s="18" t="s">
        <v>142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18" t="s">
        <v>150</v>
      </c>
      <c r="BK121" s="248">
        <f>ROUND(I121*H121,2)</f>
        <v>0</v>
      </c>
      <c r="BL121" s="18" t="s">
        <v>1245</v>
      </c>
      <c r="BM121" s="247" t="s">
        <v>1250</v>
      </c>
    </row>
    <row r="122" s="2" customFormat="1" ht="16.5" customHeight="1">
      <c r="A122" s="39"/>
      <c r="B122" s="40"/>
      <c r="C122" s="236" t="s">
        <v>160</v>
      </c>
      <c r="D122" s="236" t="s">
        <v>144</v>
      </c>
      <c r="E122" s="237" t="s">
        <v>1251</v>
      </c>
      <c r="F122" s="238" t="s">
        <v>1252</v>
      </c>
      <c r="G122" s="239" t="s">
        <v>1244</v>
      </c>
      <c r="H122" s="240">
        <v>1</v>
      </c>
      <c r="I122" s="241"/>
      <c r="J122" s="242">
        <f>ROUND(I122*H122,2)</f>
        <v>0</v>
      </c>
      <c r="K122" s="238" t="s">
        <v>148</v>
      </c>
      <c r="L122" s="45"/>
      <c r="M122" s="243" t="s">
        <v>1</v>
      </c>
      <c r="N122" s="244" t="s">
        <v>42</v>
      </c>
      <c r="O122" s="92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7" t="s">
        <v>1245</v>
      </c>
      <c r="AT122" s="247" t="s">
        <v>144</v>
      </c>
      <c r="AU122" s="247" t="s">
        <v>84</v>
      </c>
      <c r="AY122" s="18" t="s">
        <v>142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8" t="s">
        <v>150</v>
      </c>
      <c r="BK122" s="248">
        <f>ROUND(I122*H122,2)</f>
        <v>0</v>
      </c>
      <c r="BL122" s="18" t="s">
        <v>1245</v>
      </c>
      <c r="BM122" s="247" t="s">
        <v>1253</v>
      </c>
    </row>
    <row r="123" s="2" customFormat="1">
      <c r="A123" s="39"/>
      <c r="B123" s="40"/>
      <c r="C123" s="41"/>
      <c r="D123" s="251" t="s">
        <v>212</v>
      </c>
      <c r="E123" s="41"/>
      <c r="F123" s="282" t="s">
        <v>1254</v>
      </c>
      <c r="G123" s="41"/>
      <c r="H123" s="41"/>
      <c r="I123" s="145"/>
      <c r="J123" s="41"/>
      <c r="K123" s="41"/>
      <c r="L123" s="45"/>
      <c r="M123" s="283"/>
      <c r="N123" s="284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212</v>
      </c>
      <c r="AU123" s="18" t="s">
        <v>84</v>
      </c>
    </row>
    <row r="124" s="2" customFormat="1" ht="16.5" customHeight="1">
      <c r="A124" s="39"/>
      <c r="B124" s="40"/>
      <c r="C124" s="236" t="s">
        <v>149</v>
      </c>
      <c r="D124" s="236" t="s">
        <v>144</v>
      </c>
      <c r="E124" s="237" t="s">
        <v>1255</v>
      </c>
      <c r="F124" s="238" t="s">
        <v>1256</v>
      </c>
      <c r="G124" s="239" t="s">
        <v>1244</v>
      </c>
      <c r="H124" s="240">
        <v>1</v>
      </c>
      <c r="I124" s="241"/>
      <c r="J124" s="242">
        <f>ROUND(I124*H124,2)</f>
        <v>0</v>
      </c>
      <c r="K124" s="238" t="s">
        <v>148</v>
      </c>
      <c r="L124" s="45"/>
      <c r="M124" s="243" t="s">
        <v>1</v>
      </c>
      <c r="N124" s="244" t="s">
        <v>42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1245</v>
      </c>
      <c r="AT124" s="247" t="s">
        <v>144</v>
      </c>
      <c r="AU124" s="247" t="s">
        <v>84</v>
      </c>
      <c r="AY124" s="18" t="s">
        <v>142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150</v>
      </c>
      <c r="BK124" s="248">
        <f>ROUND(I124*H124,2)</f>
        <v>0</v>
      </c>
      <c r="BL124" s="18" t="s">
        <v>1245</v>
      </c>
      <c r="BM124" s="247" t="s">
        <v>1257</v>
      </c>
    </row>
    <row r="125" s="2" customFormat="1">
      <c r="A125" s="39"/>
      <c r="B125" s="40"/>
      <c r="C125" s="41"/>
      <c r="D125" s="251" t="s">
        <v>212</v>
      </c>
      <c r="E125" s="41"/>
      <c r="F125" s="282" t="s">
        <v>1258</v>
      </c>
      <c r="G125" s="41"/>
      <c r="H125" s="41"/>
      <c r="I125" s="145"/>
      <c r="J125" s="41"/>
      <c r="K125" s="41"/>
      <c r="L125" s="45"/>
      <c r="M125" s="283"/>
      <c r="N125" s="28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212</v>
      </c>
      <c r="AU125" s="18" t="s">
        <v>84</v>
      </c>
    </row>
    <row r="126" s="2" customFormat="1" ht="16.5" customHeight="1">
      <c r="A126" s="39"/>
      <c r="B126" s="40"/>
      <c r="C126" s="236" t="s">
        <v>169</v>
      </c>
      <c r="D126" s="236" t="s">
        <v>144</v>
      </c>
      <c r="E126" s="237" t="s">
        <v>1259</v>
      </c>
      <c r="F126" s="238" t="s">
        <v>1260</v>
      </c>
      <c r="G126" s="239" t="s">
        <v>1244</v>
      </c>
      <c r="H126" s="240">
        <v>1</v>
      </c>
      <c r="I126" s="241"/>
      <c r="J126" s="242">
        <f>ROUND(I126*H126,2)</f>
        <v>0</v>
      </c>
      <c r="K126" s="238" t="s">
        <v>148</v>
      </c>
      <c r="L126" s="45"/>
      <c r="M126" s="243" t="s">
        <v>1</v>
      </c>
      <c r="N126" s="244" t="s">
        <v>42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1245</v>
      </c>
      <c r="AT126" s="247" t="s">
        <v>144</v>
      </c>
      <c r="AU126" s="247" t="s">
        <v>84</v>
      </c>
      <c r="AY126" s="18" t="s">
        <v>142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150</v>
      </c>
      <c r="BK126" s="248">
        <f>ROUND(I126*H126,2)</f>
        <v>0</v>
      </c>
      <c r="BL126" s="18" t="s">
        <v>1245</v>
      </c>
      <c r="BM126" s="247" t="s">
        <v>1261</v>
      </c>
    </row>
    <row r="127" s="2" customFormat="1" ht="16.5" customHeight="1">
      <c r="A127" s="39"/>
      <c r="B127" s="40"/>
      <c r="C127" s="236" t="s">
        <v>175</v>
      </c>
      <c r="D127" s="236" t="s">
        <v>144</v>
      </c>
      <c r="E127" s="237" t="s">
        <v>1262</v>
      </c>
      <c r="F127" s="238" t="s">
        <v>1263</v>
      </c>
      <c r="G127" s="239" t="s">
        <v>1244</v>
      </c>
      <c r="H127" s="240">
        <v>1</v>
      </c>
      <c r="I127" s="241"/>
      <c r="J127" s="242">
        <f>ROUND(I127*H127,2)</f>
        <v>0</v>
      </c>
      <c r="K127" s="238" t="s">
        <v>148</v>
      </c>
      <c r="L127" s="45"/>
      <c r="M127" s="243" t="s">
        <v>1</v>
      </c>
      <c r="N127" s="244" t="s">
        <v>42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1245</v>
      </c>
      <c r="AT127" s="247" t="s">
        <v>144</v>
      </c>
      <c r="AU127" s="247" t="s">
        <v>84</v>
      </c>
      <c r="AY127" s="18" t="s">
        <v>142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150</v>
      </c>
      <c r="BK127" s="248">
        <f>ROUND(I127*H127,2)</f>
        <v>0</v>
      </c>
      <c r="BL127" s="18" t="s">
        <v>1245</v>
      </c>
      <c r="BM127" s="247" t="s">
        <v>1264</v>
      </c>
    </row>
    <row r="128" s="2" customFormat="1">
      <c r="A128" s="39"/>
      <c r="B128" s="40"/>
      <c r="C128" s="41"/>
      <c r="D128" s="251" t="s">
        <v>212</v>
      </c>
      <c r="E128" s="41"/>
      <c r="F128" s="282" t="s">
        <v>1265</v>
      </c>
      <c r="G128" s="41"/>
      <c r="H128" s="41"/>
      <c r="I128" s="145"/>
      <c r="J128" s="41"/>
      <c r="K128" s="41"/>
      <c r="L128" s="45"/>
      <c r="M128" s="283"/>
      <c r="N128" s="28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212</v>
      </c>
      <c r="AU128" s="18" t="s">
        <v>84</v>
      </c>
    </row>
    <row r="129" s="2" customFormat="1" ht="16.5" customHeight="1">
      <c r="A129" s="39"/>
      <c r="B129" s="40"/>
      <c r="C129" s="236" t="s">
        <v>179</v>
      </c>
      <c r="D129" s="236" t="s">
        <v>144</v>
      </c>
      <c r="E129" s="237" t="s">
        <v>1266</v>
      </c>
      <c r="F129" s="238" t="s">
        <v>1267</v>
      </c>
      <c r="G129" s="239" t="s">
        <v>1244</v>
      </c>
      <c r="H129" s="240">
        <v>1</v>
      </c>
      <c r="I129" s="241"/>
      <c r="J129" s="242">
        <f>ROUND(I129*H129,2)</f>
        <v>0</v>
      </c>
      <c r="K129" s="238" t="s">
        <v>148</v>
      </c>
      <c r="L129" s="45"/>
      <c r="M129" s="243" t="s">
        <v>1</v>
      </c>
      <c r="N129" s="244" t="s">
        <v>42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1245</v>
      </c>
      <c r="AT129" s="247" t="s">
        <v>144</v>
      </c>
      <c r="AU129" s="247" t="s">
        <v>84</v>
      </c>
      <c r="AY129" s="18" t="s">
        <v>142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150</v>
      </c>
      <c r="BK129" s="248">
        <f>ROUND(I129*H129,2)</f>
        <v>0</v>
      </c>
      <c r="BL129" s="18" t="s">
        <v>1245</v>
      </c>
      <c r="BM129" s="247" t="s">
        <v>1268</v>
      </c>
    </row>
    <row r="130" s="2" customFormat="1" ht="16.5" customHeight="1">
      <c r="A130" s="39"/>
      <c r="B130" s="40"/>
      <c r="C130" s="236" t="s">
        <v>183</v>
      </c>
      <c r="D130" s="236" t="s">
        <v>144</v>
      </c>
      <c r="E130" s="237" t="s">
        <v>1269</v>
      </c>
      <c r="F130" s="238" t="s">
        <v>1270</v>
      </c>
      <c r="G130" s="239" t="s">
        <v>1244</v>
      </c>
      <c r="H130" s="240">
        <v>1</v>
      </c>
      <c r="I130" s="241"/>
      <c r="J130" s="242">
        <f>ROUND(I130*H130,2)</f>
        <v>0</v>
      </c>
      <c r="K130" s="238" t="s">
        <v>148</v>
      </c>
      <c r="L130" s="45"/>
      <c r="M130" s="243" t="s">
        <v>1</v>
      </c>
      <c r="N130" s="244" t="s">
        <v>42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1245</v>
      </c>
      <c r="AT130" s="247" t="s">
        <v>144</v>
      </c>
      <c r="AU130" s="247" t="s">
        <v>84</v>
      </c>
      <c r="AY130" s="18" t="s">
        <v>142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150</v>
      </c>
      <c r="BK130" s="248">
        <f>ROUND(I130*H130,2)</f>
        <v>0</v>
      </c>
      <c r="BL130" s="18" t="s">
        <v>1245</v>
      </c>
      <c r="BM130" s="247" t="s">
        <v>1271</v>
      </c>
    </row>
    <row r="131" s="2" customFormat="1" ht="16.5" customHeight="1">
      <c r="A131" s="39"/>
      <c r="B131" s="40"/>
      <c r="C131" s="236" t="s">
        <v>190</v>
      </c>
      <c r="D131" s="236" t="s">
        <v>144</v>
      </c>
      <c r="E131" s="237" t="s">
        <v>1272</v>
      </c>
      <c r="F131" s="238" t="s">
        <v>1273</v>
      </c>
      <c r="G131" s="239" t="s">
        <v>1244</v>
      </c>
      <c r="H131" s="240">
        <v>1</v>
      </c>
      <c r="I131" s="241"/>
      <c r="J131" s="242">
        <f>ROUND(I131*H131,2)</f>
        <v>0</v>
      </c>
      <c r="K131" s="238" t="s">
        <v>148</v>
      </c>
      <c r="L131" s="45"/>
      <c r="M131" s="243" t="s">
        <v>1</v>
      </c>
      <c r="N131" s="244" t="s">
        <v>42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1245</v>
      </c>
      <c r="AT131" s="247" t="s">
        <v>144</v>
      </c>
      <c r="AU131" s="247" t="s">
        <v>84</v>
      </c>
      <c r="AY131" s="18" t="s">
        <v>142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150</v>
      </c>
      <c r="BK131" s="248">
        <f>ROUND(I131*H131,2)</f>
        <v>0</v>
      </c>
      <c r="BL131" s="18" t="s">
        <v>1245</v>
      </c>
      <c r="BM131" s="247" t="s">
        <v>1274</v>
      </c>
    </row>
    <row r="132" s="2" customFormat="1" ht="16.5" customHeight="1">
      <c r="A132" s="39"/>
      <c r="B132" s="40"/>
      <c r="C132" s="236" t="s">
        <v>196</v>
      </c>
      <c r="D132" s="236" t="s">
        <v>144</v>
      </c>
      <c r="E132" s="237" t="s">
        <v>1275</v>
      </c>
      <c r="F132" s="238" t="s">
        <v>1276</v>
      </c>
      <c r="G132" s="239" t="s">
        <v>1244</v>
      </c>
      <c r="H132" s="240">
        <v>1</v>
      </c>
      <c r="I132" s="241"/>
      <c r="J132" s="242">
        <f>ROUND(I132*H132,2)</f>
        <v>0</v>
      </c>
      <c r="K132" s="238" t="s">
        <v>148</v>
      </c>
      <c r="L132" s="45"/>
      <c r="M132" s="243" t="s">
        <v>1</v>
      </c>
      <c r="N132" s="244" t="s">
        <v>42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1245</v>
      </c>
      <c r="AT132" s="247" t="s">
        <v>144</v>
      </c>
      <c r="AU132" s="247" t="s">
        <v>84</v>
      </c>
      <c r="AY132" s="18" t="s">
        <v>142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150</v>
      </c>
      <c r="BK132" s="248">
        <f>ROUND(I132*H132,2)</f>
        <v>0</v>
      </c>
      <c r="BL132" s="18" t="s">
        <v>1245</v>
      </c>
      <c r="BM132" s="247" t="s">
        <v>1277</v>
      </c>
    </row>
    <row r="133" s="2" customFormat="1" ht="21.75" customHeight="1">
      <c r="A133" s="39"/>
      <c r="B133" s="40"/>
      <c r="C133" s="236" t="s">
        <v>202</v>
      </c>
      <c r="D133" s="236" t="s">
        <v>144</v>
      </c>
      <c r="E133" s="237" t="s">
        <v>1278</v>
      </c>
      <c r="F133" s="238" t="s">
        <v>1279</v>
      </c>
      <c r="G133" s="239" t="s">
        <v>1244</v>
      </c>
      <c r="H133" s="240">
        <v>1</v>
      </c>
      <c r="I133" s="241"/>
      <c r="J133" s="242">
        <f>ROUND(I133*H133,2)</f>
        <v>0</v>
      </c>
      <c r="K133" s="238" t="s">
        <v>148</v>
      </c>
      <c r="L133" s="45"/>
      <c r="M133" s="243" t="s">
        <v>1</v>
      </c>
      <c r="N133" s="244" t="s">
        <v>42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1245</v>
      </c>
      <c r="AT133" s="247" t="s">
        <v>144</v>
      </c>
      <c r="AU133" s="247" t="s">
        <v>84</v>
      </c>
      <c r="AY133" s="18" t="s">
        <v>142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150</v>
      </c>
      <c r="BK133" s="248">
        <f>ROUND(I133*H133,2)</f>
        <v>0</v>
      </c>
      <c r="BL133" s="18" t="s">
        <v>1245</v>
      </c>
      <c r="BM133" s="247" t="s">
        <v>1280</v>
      </c>
    </row>
    <row r="134" s="2" customFormat="1" ht="16.5" customHeight="1">
      <c r="A134" s="39"/>
      <c r="B134" s="40"/>
      <c r="C134" s="236" t="s">
        <v>208</v>
      </c>
      <c r="D134" s="236" t="s">
        <v>144</v>
      </c>
      <c r="E134" s="237" t="s">
        <v>1281</v>
      </c>
      <c r="F134" s="238" t="s">
        <v>1282</v>
      </c>
      <c r="G134" s="239" t="s">
        <v>1244</v>
      </c>
      <c r="H134" s="240">
        <v>1</v>
      </c>
      <c r="I134" s="241"/>
      <c r="J134" s="242">
        <f>ROUND(I134*H134,2)</f>
        <v>0</v>
      </c>
      <c r="K134" s="238" t="s">
        <v>148</v>
      </c>
      <c r="L134" s="45"/>
      <c r="M134" s="243" t="s">
        <v>1</v>
      </c>
      <c r="N134" s="244" t="s">
        <v>42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1245</v>
      </c>
      <c r="AT134" s="247" t="s">
        <v>144</v>
      </c>
      <c r="AU134" s="247" t="s">
        <v>84</v>
      </c>
      <c r="AY134" s="18" t="s">
        <v>142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150</v>
      </c>
      <c r="BK134" s="248">
        <f>ROUND(I134*H134,2)</f>
        <v>0</v>
      </c>
      <c r="BL134" s="18" t="s">
        <v>1245</v>
      </c>
      <c r="BM134" s="247" t="s">
        <v>1283</v>
      </c>
    </row>
    <row r="135" s="2" customFormat="1" ht="21.75" customHeight="1">
      <c r="A135" s="39"/>
      <c r="B135" s="40"/>
      <c r="C135" s="236" t="s">
        <v>214</v>
      </c>
      <c r="D135" s="236" t="s">
        <v>144</v>
      </c>
      <c r="E135" s="237" t="s">
        <v>1284</v>
      </c>
      <c r="F135" s="238" t="s">
        <v>1285</v>
      </c>
      <c r="G135" s="239" t="s">
        <v>1244</v>
      </c>
      <c r="H135" s="240">
        <v>1</v>
      </c>
      <c r="I135" s="241"/>
      <c r="J135" s="242">
        <f>ROUND(I135*H135,2)</f>
        <v>0</v>
      </c>
      <c r="K135" s="238" t="s">
        <v>148</v>
      </c>
      <c r="L135" s="45"/>
      <c r="M135" s="243" t="s">
        <v>1</v>
      </c>
      <c r="N135" s="244" t="s">
        <v>42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1245</v>
      </c>
      <c r="AT135" s="247" t="s">
        <v>144</v>
      </c>
      <c r="AU135" s="247" t="s">
        <v>84</v>
      </c>
      <c r="AY135" s="18" t="s">
        <v>142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150</v>
      </c>
      <c r="BK135" s="248">
        <f>ROUND(I135*H135,2)</f>
        <v>0</v>
      </c>
      <c r="BL135" s="18" t="s">
        <v>1245</v>
      </c>
      <c r="BM135" s="247" t="s">
        <v>1286</v>
      </c>
    </row>
    <row r="136" s="2" customFormat="1" ht="16.5" customHeight="1">
      <c r="A136" s="39"/>
      <c r="B136" s="40"/>
      <c r="C136" s="236" t="s">
        <v>219</v>
      </c>
      <c r="D136" s="236" t="s">
        <v>144</v>
      </c>
      <c r="E136" s="237" t="s">
        <v>1287</v>
      </c>
      <c r="F136" s="238" t="s">
        <v>1288</v>
      </c>
      <c r="G136" s="239" t="s">
        <v>1244</v>
      </c>
      <c r="H136" s="240">
        <v>1</v>
      </c>
      <c r="I136" s="241"/>
      <c r="J136" s="242">
        <f>ROUND(I136*H136,2)</f>
        <v>0</v>
      </c>
      <c r="K136" s="238" t="s">
        <v>148</v>
      </c>
      <c r="L136" s="45"/>
      <c r="M136" s="243" t="s">
        <v>1</v>
      </c>
      <c r="N136" s="244" t="s">
        <v>42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1245</v>
      </c>
      <c r="AT136" s="247" t="s">
        <v>144</v>
      </c>
      <c r="AU136" s="247" t="s">
        <v>84</v>
      </c>
      <c r="AY136" s="18" t="s">
        <v>142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150</v>
      </c>
      <c r="BK136" s="248">
        <f>ROUND(I136*H136,2)</f>
        <v>0</v>
      </c>
      <c r="BL136" s="18" t="s">
        <v>1245</v>
      </c>
      <c r="BM136" s="247" t="s">
        <v>1289</v>
      </c>
    </row>
    <row r="137" s="2" customFormat="1" ht="16.5" customHeight="1">
      <c r="A137" s="39"/>
      <c r="B137" s="40"/>
      <c r="C137" s="236" t="s">
        <v>8</v>
      </c>
      <c r="D137" s="236" t="s">
        <v>144</v>
      </c>
      <c r="E137" s="237" t="s">
        <v>1290</v>
      </c>
      <c r="F137" s="238" t="s">
        <v>1291</v>
      </c>
      <c r="G137" s="239" t="s">
        <v>1244</v>
      </c>
      <c r="H137" s="240">
        <v>1</v>
      </c>
      <c r="I137" s="241"/>
      <c r="J137" s="242">
        <f>ROUND(I137*H137,2)</f>
        <v>0</v>
      </c>
      <c r="K137" s="238" t="s">
        <v>148</v>
      </c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1245</v>
      </c>
      <c r="AT137" s="247" t="s">
        <v>144</v>
      </c>
      <c r="AU137" s="247" t="s">
        <v>84</v>
      </c>
      <c r="AY137" s="18" t="s">
        <v>142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150</v>
      </c>
      <c r="BK137" s="248">
        <f>ROUND(I137*H137,2)</f>
        <v>0</v>
      </c>
      <c r="BL137" s="18" t="s">
        <v>1245</v>
      </c>
      <c r="BM137" s="247" t="s">
        <v>1292</v>
      </c>
    </row>
    <row r="138" s="2" customFormat="1" ht="16.5" customHeight="1">
      <c r="A138" s="39"/>
      <c r="B138" s="40"/>
      <c r="C138" s="236" t="s">
        <v>230</v>
      </c>
      <c r="D138" s="236" t="s">
        <v>144</v>
      </c>
      <c r="E138" s="237" t="s">
        <v>1293</v>
      </c>
      <c r="F138" s="238" t="s">
        <v>1294</v>
      </c>
      <c r="G138" s="239" t="s">
        <v>1244</v>
      </c>
      <c r="H138" s="240">
        <v>1</v>
      </c>
      <c r="I138" s="241"/>
      <c r="J138" s="242">
        <f>ROUND(I138*H138,2)</f>
        <v>0</v>
      </c>
      <c r="K138" s="238" t="s">
        <v>148</v>
      </c>
      <c r="L138" s="45"/>
      <c r="M138" s="243" t="s">
        <v>1</v>
      </c>
      <c r="N138" s="244" t="s">
        <v>42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1245</v>
      </c>
      <c r="AT138" s="247" t="s">
        <v>144</v>
      </c>
      <c r="AU138" s="247" t="s">
        <v>84</v>
      </c>
      <c r="AY138" s="18" t="s">
        <v>142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150</v>
      </c>
      <c r="BK138" s="248">
        <f>ROUND(I138*H138,2)</f>
        <v>0</v>
      </c>
      <c r="BL138" s="18" t="s">
        <v>1245</v>
      </c>
      <c r="BM138" s="247" t="s">
        <v>1295</v>
      </c>
    </row>
    <row r="139" s="2" customFormat="1" ht="16.5" customHeight="1">
      <c r="A139" s="39"/>
      <c r="B139" s="40"/>
      <c r="C139" s="236" t="s">
        <v>235</v>
      </c>
      <c r="D139" s="236" t="s">
        <v>144</v>
      </c>
      <c r="E139" s="237" t="s">
        <v>1296</v>
      </c>
      <c r="F139" s="238" t="s">
        <v>1297</v>
      </c>
      <c r="G139" s="239" t="s">
        <v>1244</v>
      </c>
      <c r="H139" s="240">
        <v>1</v>
      </c>
      <c r="I139" s="241"/>
      <c r="J139" s="242">
        <f>ROUND(I139*H139,2)</f>
        <v>0</v>
      </c>
      <c r="K139" s="238" t="s">
        <v>148</v>
      </c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1245</v>
      </c>
      <c r="AT139" s="247" t="s">
        <v>144</v>
      </c>
      <c r="AU139" s="247" t="s">
        <v>84</v>
      </c>
      <c r="AY139" s="18" t="s">
        <v>142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150</v>
      </c>
      <c r="BK139" s="248">
        <f>ROUND(I139*H139,2)</f>
        <v>0</v>
      </c>
      <c r="BL139" s="18" t="s">
        <v>1245</v>
      </c>
      <c r="BM139" s="247" t="s">
        <v>1298</v>
      </c>
    </row>
    <row r="140" s="2" customFormat="1" ht="16.5" customHeight="1">
      <c r="A140" s="39"/>
      <c r="B140" s="40"/>
      <c r="C140" s="236" t="s">
        <v>239</v>
      </c>
      <c r="D140" s="236" t="s">
        <v>144</v>
      </c>
      <c r="E140" s="237" t="s">
        <v>1299</v>
      </c>
      <c r="F140" s="238" t="s">
        <v>1300</v>
      </c>
      <c r="G140" s="239" t="s">
        <v>1244</v>
      </c>
      <c r="H140" s="240">
        <v>1</v>
      </c>
      <c r="I140" s="241"/>
      <c r="J140" s="242">
        <f>ROUND(I140*H140,2)</f>
        <v>0</v>
      </c>
      <c r="K140" s="238" t="s">
        <v>148</v>
      </c>
      <c r="L140" s="45"/>
      <c r="M140" s="243" t="s">
        <v>1</v>
      </c>
      <c r="N140" s="244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1245</v>
      </c>
      <c r="AT140" s="247" t="s">
        <v>144</v>
      </c>
      <c r="AU140" s="247" t="s">
        <v>84</v>
      </c>
      <c r="AY140" s="18" t="s">
        <v>142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150</v>
      </c>
      <c r="BK140" s="248">
        <f>ROUND(I140*H140,2)</f>
        <v>0</v>
      </c>
      <c r="BL140" s="18" t="s">
        <v>1245</v>
      </c>
      <c r="BM140" s="247" t="s">
        <v>1301</v>
      </c>
    </row>
    <row r="141" s="2" customFormat="1" ht="16.5" customHeight="1">
      <c r="A141" s="39"/>
      <c r="B141" s="40"/>
      <c r="C141" s="236" t="s">
        <v>244</v>
      </c>
      <c r="D141" s="236" t="s">
        <v>144</v>
      </c>
      <c r="E141" s="237" t="s">
        <v>1302</v>
      </c>
      <c r="F141" s="238" t="s">
        <v>1303</v>
      </c>
      <c r="G141" s="239" t="s">
        <v>1244</v>
      </c>
      <c r="H141" s="240">
        <v>1</v>
      </c>
      <c r="I141" s="241"/>
      <c r="J141" s="242">
        <f>ROUND(I141*H141,2)</f>
        <v>0</v>
      </c>
      <c r="K141" s="238" t="s">
        <v>148</v>
      </c>
      <c r="L141" s="45"/>
      <c r="M141" s="243" t="s">
        <v>1</v>
      </c>
      <c r="N141" s="244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1245</v>
      </c>
      <c r="AT141" s="247" t="s">
        <v>144</v>
      </c>
      <c r="AU141" s="247" t="s">
        <v>84</v>
      </c>
      <c r="AY141" s="18" t="s">
        <v>142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150</v>
      </c>
      <c r="BK141" s="248">
        <f>ROUND(I141*H141,2)</f>
        <v>0</v>
      </c>
      <c r="BL141" s="18" t="s">
        <v>1245</v>
      </c>
      <c r="BM141" s="247" t="s">
        <v>1304</v>
      </c>
    </row>
    <row r="142" s="2" customFormat="1" ht="16.5" customHeight="1">
      <c r="A142" s="39"/>
      <c r="B142" s="40"/>
      <c r="C142" s="236" t="s">
        <v>252</v>
      </c>
      <c r="D142" s="236" t="s">
        <v>144</v>
      </c>
      <c r="E142" s="237" t="s">
        <v>1305</v>
      </c>
      <c r="F142" s="238" t="s">
        <v>1306</v>
      </c>
      <c r="G142" s="239" t="s">
        <v>1202</v>
      </c>
      <c r="H142" s="240">
        <v>1</v>
      </c>
      <c r="I142" s="241"/>
      <c r="J142" s="242">
        <f>ROUND(I142*H142,2)</f>
        <v>0</v>
      </c>
      <c r="K142" s="238" t="s">
        <v>148</v>
      </c>
      <c r="L142" s="45"/>
      <c r="M142" s="243" t="s">
        <v>1</v>
      </c>
      <c r="N142" s="244" t="s">
        <v>42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1245</v>
      </c>
      <c r="AT142" s="247" t="s">
        <v>144</v>
      </c>
      <c r="AU142" s="247" t="s">
        <v>84</v>
      </c>
      <c r="AY142" s="18" t="s">
        <v>142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150</v>
      </c>
      <c r="BK142" s="248">
        <f>ROUND(I142*H142,2)</f>
        <v>0</v>
      </c>
      <c r="BL142" s="18" t="s">
        <v>1245</v>
      </c>
      <c r="BM142" s="247" t="s">
        <v>1307</v>
      </c>
    </row>
    <row r="143" s="2" customFormat="1" ht="21.75" customHeight="1">
      <c r="A143" s="39"/>
      <c r="B143" s="40"/>
      <c r="C143" s="236" t="s">
        <v>7</v>
      </c>
      <c r="D143" s="236" t="s">
        <v>144</v>
      </c>
      <c r="E143" s="237" t="s">
        <v>1308</v>
      </c>
      <c r="F143" s="238" t="s">
        <v>1309</v>
      </c>
      <c r="G143" s="239" t="s">
        <v>400</v>
      </c>
      <c r="H143" s="240">
        <v>1</v>
      </c>
      <c r="I143" s="241"/>
      <c r="J143" s="242">
        <f>ROUND(I143*H143,2)</f>
        <v>0</v>
      </c>
      <c r="K143" s="238" t="s">
        <v>1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0.00022000000000000001</v>
      </c>
      <c r="R143" s="245">
        <f>Q143*H143</f>
        <v>0.00022000000000000001</v>
      </c>
      <c r="S143" s="245">
        <v>0.002</v>
      </c>
      <c r="T143" s="246">
        <f>S143*H143</f>
        <v>0.002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149</v>
      </c>
      <c r="AT143" s="247" t="s">
        <v>144</v>
      </c>
      <c r="AU143" s="247" t="s">
        <v>84</v>
      </c>
      <c r="AY143" s="18" t="s">
        <v>142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150</v>
      </c>
      <c r="BK143" s="248">
        <f>ROUND(I143*H143,2)</f>
        <v>0</v>
      </c>
      <c r="BL143" s="18" t="s">
        <v>149</v>
      </c>
      <c r="BM143" s="247" t="s">
        <v>1310</v>
      </c>
    </row>
    <row r="144" s="14" customFormat="1">
      <c r="A144" s="14"/>
      <c r="B144" s="260"/>
      <c r="C144" s="261"/>
      <c r="D144" s="251" t="s">
        <v>152</v>
      </c>
      <c r="E144" s="262" t="s">
        <v>1</v>
      </c>
      <c r="F144" s="263" t="s">
        <v>84</v>
      </c>
      <c r="G144" s="261"/>
      <c r="H144" s="264">
        <v>1</v>
      </c>
      <c r="I144" s="265"/>
      <c r="J144" s="261"/>
      <c r="K144" s="261"/>
      <c r="L144" s="266"/>
      <c r="M144" s="306"/>
      <c r="N144" s="307"/>
      <c r="O144" s="307"/>
      <c r="P144" s="307"/>
      <c r="Q144" s="307"/>
      <c r="R144" s="307"/>
      <c r="S144" s="307"/>
      <c r="T144" s="30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152</v>
      </c>
      <c r="AU144" s="270" t="s">
        <v>84</v>
      </c>
      <c r="AV144" s="14" t="s">
        <v>150</v>
      </c>
      <c r="AW144" s="14" t="s">
        <v>32</v>
      </c>
      <c r="AX144" s="14" t="s">
        <v>84</v>
      </c>
      <c r="AY144" s="270" t="s">
        <v>142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184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EfzeVvG65VYhUOmOC8ECsptR1IVbhjeRA8jvFgOVP055oLuZVQcpEHjiigQO3Zzhu6cND+z25Oya4wvhkFPUtw==" hashValue="vL3NXUMrIrgppx43S3N452dcUbg44E9NZd4UHMO0gudrcJqA2XAaQKCR2uUxkLqaeoa/fbsxLgIcBfT8EF2P5g==" algorithmName="SHA-512" password="CC35"/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LAPTOP-R3519A97\PC01</dc:creator>
  <cp:lastModifiedBy>LAPTOP-R3519A97\PC01</cp:lastModifiedBy>
  <dcterms:created xsi:type="dcterms:W3CDTF">2020-02-28T08:22:46Z</dcterms:created>
  <dcterms:modified xsi:type="dcterms:W3CDTF">2020-02-28T08:22:53Z</dcterms:modified>
</cp:coreProperties>
</file>