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ERPLAN-0103 - D.1.1 - SO0..." sheetId="2" r:id="rId2"/>
    <sheet name="ERPLAN-0104 - D.1.1 - SO0..." sheetId="3" r:id="rId3"/>
    <sheet name="ERPLAN-01041 - D.1., D.1...." sheetId="4" r:id="rId4"/>
    <sheet name="ERPLAN-0105 - D.1.1 - SO0..." sheetId="5" r:id="rId5"/>
    <sheet name="ERPLAN-01051 - D.1.1 - SO..." sheetId="6" r:id="rId6"/>
    <sheet name="ERPLAN-01052 - D.1.4. c) 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'ERPLAN-0103 - D.1.1 - SO0...'!$C$83:$K$171</definedName>
    <definedName name="_xlnm.Print_Area" localSheetId="1">'ERPLAN-0103 - D.1.1 - SO0...'!$C$4:$J$39,'ERPLAN-0103 - D.1.1 - SO0...'!$C$45:$J$65,'ERPLAN-0103 - D.1.1 - SO0...'!$C$71:$K$171</definedName>
    <definedName name="_xlnm.Print_Titles" localSheetId="1">'ERPLAN-0103 - D.1.1 - SO0...'!$83:$83</definedName>
    <definedName name="_xlnm._FilterDatabase" localSheetId="2" hidden="1">'ERPLAN-0104 - D.1.1 - SO0...'!$C$83:$K$190</definedName>
    <definedName name="_xlnm.Print_Area" localSheetId="2">'ERPLAN-0104 - D.1.1 - SO0...'!$C$4:$J$39,'ERPLAN-0104 - D.1.1 - SO0...'!$C$45:$J$65,'ERPLAN-0104 - D.1.1 - SO0...'!$C$71:$K$190</definedName>
    <definedName name="_xlnm.Print_Titles" localSheetId="2">'ERPLAN-0104 - D.1.1 - SO0...'!$83:$83</definedName>
    <definedName name="_xlnm._FilterDatabase" localSheetId="3" hidden="1">'ERPLAN-01041 - D.1., D.1....'!$C$98:$K$506</definedName>
    <definedName name="_xlnm.Print_Area" localSheetId="3">'ERPLAN-01041 - D.1., D.1....'!$C$4:$J$39,'ERPLAN-01041 - D.1., D.1....'!$C$45:$J$80,'ERPLAN-01041 - D.1., D.1....'!$C$86:$K$506</definedName>
    <definedName name="_xlnm.Print_Titles" localSheetId="3">'ERPLAN-01041 - D.1., D.1....'!$98:$98</definedName>
    <definedName name="_xlnm._FilterDatabase" localSheetId="4" hidden="1">'ERPLAN-0105 - D.1.1 - SO0...'!$C$83:$K$256</definedName>
    <definedName name="_xlnm.Print_Area" localSheetId="4">'ERPLAN-0105 - D.1.1 - SO0...'!$C$4:$J$39,'ERPLAN-0105 - D.1.1 - SO0...'!$C$45:$J$65,'ERPLAN-0105 - D.1.1 - SO0...'!$C$71:$K$256</definedName>
    <definedName name="_xlnm.Print_Titles" localSheetId="4">'ERPLAN-0105 - D.1.1 - SO0...'!$83:$83</definedName>
    <definedName name="_xlnm._FilterDatabase" localSheetId="5" hidden="1">'ERPLAN-01051 - D.1.1 - SO...'!$C$85:$K$214</definedName>
    <definedName name="_xlnm.Print_Area" localSheetId="5">'ERPLAN-01051 - D.1.1 - SO...'!$C$4:$J$39,'ERPLAN-01051 - D.1.1 - SO...'!$C$45:$J$67,'ERPLAN-01051 - D.1.1 - SO...'!$C$73:$K$214</definedName>
    <definedName name="_xlnm.Print_Titles" localSheetId="5">'ERPLAN-01051 - D.1.1 - SO...'!$85:$85</definedName>
    <definedName name="_xlnm._FilterDatabase" localSheetId="6" hidden="1">'ERPLAN-01052 - D.1.4. c) ...'!$C$79:$K$84</definedName>
    <definedName name="_xlnm.Print_Area" localSheetId="6">'ERPLAN-01052 - D.1.4. c) ...'!$C$4:$J$39,'ERPLAN-01052 - D.1.4. c) ...'!$C$45:$J$61,'ERPLAN-01052 - D.1.4. c) ...'!$C$67:$K$84</definedName>
    <definedName name="_xlnm.Print_Titles" localSheetId="6">'ERPLAN-01052 - D.1.4. c) ...'!$79:$79</definedName>
    <definedName name="_xlnm.Print_Area" localSheetId="7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7" r="J37"/>
  <c r="J36"/>
  <c i="1" r="AY60"/>
  <c i="7" r="J35"/>
  <c i="1" r="AX60"/>
  <c i="7" r="BI82"/>
  <c r="F37"/>
  <c i="1" r="BD60"/>
  <c i="7" r="BH82"/>
  <c r="F36"/>
  <c i="1" r="BC60"/>
  <c i="7" r="BG82"/>
  <c r="F35"/>
  <c i="1" r="BB60"/>
  <c i="7" r="BF82"/>
  <c r="J34"/>
  <c i="1" r="AW60"/>
  <c i="7" r="F34"/>
  <c i="1" r="BA60"/>
  <c i="7" r="T82"/>
  <c r="T81"/>
  <c r="T80"/>
  <c r="R82"/>
  <c r="R81"/>
  <c r="R80"/>
  <c r="P82"/>
  <c r="P81"/>
  <c r="P80"/>
  <c i="1" r="AU60"/>
  <c i="7" r="BK82"/>
  <c r="BK81"/>
  <c r="J81"/>
  <c r="BK80"/>
  <c r="J80"/>
  <c r="J59"/>
  <c r="J30"/>
  <c i="1" r="AG60"/>
  <c i="7" r="J82"/>
  <c r="BE82"/>
  <c r="J33"/>
  <c i="1" r="AV60"/>
  <c i="7" r="F33"/>
  <c i="1" r="AZ60"/>
  <c i="7" r="J60"/>
  <c r="J76"/>
  <c r="F76"/>
  <c r="F74"/>
  <c r="E72"/>
  <c r="J54"/>
  <c r="F54"/>
  <c r="F52"/>
  <c r="E50"/>
  <c r="J39"/>
  <c r="J24"/>
  <c r="E24"/>
  <c r="J77"/>
  <c r="J55"/>
  <c r="J23"/>
  <c r="J18"/>
  <c r="E18"/>
  <c r="F77"/>
  <c r="F55"/>
  <c r="J17"/>
  <c r="J12"/>
  <c r="J74"/>
  <c r="J52"/>
  <c r="E7"/>
  <c r="E70"/>
  <c r="E48"/>
  <c i="6" r="J37"/>
  <c r="J36"/>
  <c i="1" r="AY59"/>
  <c i="6" r="J35"/>
  <c i="1" r="AX59"/>
  <c i="6" r="BI214"/>
  <c r="BH214"/>
  <c r="BG214"/>
  <c r="BF214"/>
  <c r="T214"/>
  <c r="T213"/>
  <c r="R214"/>
  <c r="R213"/>
  <c r="P214"/>
  <c r="P213"/>
  <c r="BK214"/>
  <c r="BK213"/>
  <c r="J213"/>
  <c r="J214"/>
  <c r="BE214"/>
  <c r="J66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T206"/>
  <c r="R207"/>
  <c r="R206"/>
  <c r="P207"/>
  <c r="P206"/>
  <c r="BK207"/>
  <c r="BK206"/>
  <c r="J206"/>
  <c r="J207"/>
  <c r="BE207"/>
  <c r="J65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T193"/>
  <c r="R194"/>
  <c r="R193"/>
  <c r="P194"/>
  <c r="P193"/>
  <c r="BK194"/>
  <c r="BK193"/>
  <c r="J193"/>
  <c r="J194"/>
  <c r="BE194"/>
  <c r="J64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63"/>
  <c r="BI144"/>
  <c r="BH144"/>
  <c r="BG144"/>
  <c r="BF144"/>
  <c r="T144"/>
  <c r="R144"/>
  <c r="P144"/>
  <c r="BK144"/>
  <c r="J144"/>
  <c r="BE144"/>
  <c r="BI138"/>
  <c r="BH138"/>
  <c r="BG138"/>
  <c r="BF138"/>
  <c r="T138"/>
  <c r="R138"/>
  <c r="P138"/>
  <c r="BK138"/>
  <c r="J138"/>
  <c r="BE138"/>
  <c r="BI132"/>
  <c r="BH132"/>
  <c r="BG132"/>
  <c r="BF132"/>
  <c r="T132"/>
  <c r="R132"/>
  <c r="P132"/>
  <c r="BK132"/>
  <c r="J132"/>
  <c r="BE132"/>
  <c r="BI126"/>
  <c r="BH126"/>
  <c r="BG126"/>
  <c r="BF126"/>
  <c r="T126"/>
  <c r="T125"/>
  <c r="R126"/>
  <c r="R125"/>
  <c r="P126"/>
  <c r="P125"/>
  <c r="BK126"/>
  <c r="BK125"/>
  <c r="J125"/>
  <c r="J126"/>
  <c r="BE126"/>
  <c r="J6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89"/>
  <c r="F37"/>
  <c i="1" r="BD59"/>
  <c i="6" r="BH89"/>
  <c r="F36"/>
  <c i="1" r="BC59"/>
  <c i="6" r="BG89"/>
  <c r="F35"/>
  <c i="1" r="BB59"/>
  <c i="6" r="BF89"/>
  <c r="J34"/>
  <c i="1" r="AW59"/>
  <c i="6" r="F34"/>
  <c i="1" r="BA59"/>
  <c i="6" r="T89"/>
  <c r="T88"/>
  <c r="T87"/>
  <c r="T86"/>
  <c r="R89"/>
  <c r="R88"/>
  <c r="R87"/>
  <c r="R86"/>
  <c r="P89"/>
  <c r="P88"/>
  <c r="P87"/>
  <c r="P86"/>
  <c i="1" r="AU59"/>
  <c i="6" r="BK89"/>
  <c r="BK88"/>
  <c r="J88"/>
  <c r="BK87"/>
  <c r="J87"/>
  <c r="BK86"/>
  <c r="J86"/>
  <c r="J59"/>
  <c r="J30"/>
  <c i="1" r="AG59"/>
  <c i="6" r="J89"/>
  <c r="BE89"/>
  <c r="J33"/>
  <c i="1" r="AV59"/>
  <c i="6" r="F33"/>
  <c i="1" r="AZ59"/>
  <c i="6" r="J61"/>
  <c r="J60"/>
  <c r="J82"/>
  <c r="F82"/>
  <c r="F80"/>
  <c r="E78"/>
  <c r="J54"/>
  <c r="F54"/>
  <c r="F52"/>
  <c r="E50"/>
  <c r="J39"/>
  <c r="J24"/>
  <c r="E24"/>
  <c r="J83"/>
  <c r="J55"/>
  <c r="J23"/>
  <c r="J18"/>
  <c r="E18"/>
  <c r="F83"/>
  <c r="F55"/>
  <c r="J17"/>
  <c r="J12"/>
  <c r="J80"/>
  <c r="J52"/>
  <c r="E7"/>
  <c r="E76"/>
  <c r="E48"/>
  <c i="5" r="J37"/>
  <c r="J36"/>
  <c i="1" r="AY58"/>
  <c i="5" r="J35"/>
  <c i="1" r="AX58"/>
  <c i="5" r="BI256"/>
  <c r="BH256"/>
  <c r="BG256"/>
  <c r="BF256"/>
  <c r="T256"/>
  <c r="T255"/>
  <c r="R256"/>
  <c r="R255"/>
  <c r="P256"/>
  <c r="P255"/>
  <c r="BK256"/>
  <c r="BK255"/>
  <c r="J255"/>
  <c r="J256"/>
  <c r="BE256"/>
  <c r="J64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3"/>
  <c r="BI150"/>
  <c r="BH150"/>
  <c r="BG150"/>
  <c r="BF150"/>
  <c r="T150"/>
  <c r="R150"/>
  <c r="P150"/>
  <c r="BK150"/>
  <c r="J150"/>
  <c r="BE150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BH126"/>
  <c r="BG126"/>
  <c r="BF126"/>
  <c r="T126"/>
  <c r="T125"/>
  <c r="R126"/>
  <c r="R125"/>
  <c r="P126"/>
  <c r="P125"/>
  <c r="BK126"/>
  <c r="BK125"/>
  <c r="J125"/>
  <c r="J126"/>
  <c r="BE126"/>
  <c r="J6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87"/>
  <c r="F37"/>
  <c i="1" r="BD58"/>
  <c i="5" r="BH87"/>
  <c r="F36"/>
  <c i="1" r="BC58"/>
  <c i="5" r="BG87"/>
  <c r="F35"/>
  <c i="1" r="BB58"/>
  <c i="5" r="BF87"/>
  <c r="J34"/>
  <c i="1" r="AW58"/>
  <c i="5" r="F34"/>
  <c i="1" r="BA58"/>
  <c i="5" r="T87"/>
  <c r="T86"/>
  <c r="T85"/>
  <c r="T84"/>
  <c r="R87"/>
  <c r="R86"/>
  <c r="R85"/>
  <c r="R84"/>
  <c r="P87"/>
  <c r="P86"/>
  <c r="P85"/>
  <c r="P84"/>
  <c i="1" r="AU58"/>
  <c i="5" r="BK87"/>
  <c r="BK86"/>
  <c r="J86"/>
  <c r="BK85"/>
  <c r="J85"/>
  <c r="BK84"/>
  <c r="J84"/>
  <c r="J59"/>
  <c r="J30"/>
  <c i="1" r="AG58"/>
  <c i="5" r="J87"/>
  <c r="BE87"/>
  <c r="J33"/>
  <c i="1" r="AV58"/>
  <c i="5" r="F33"/>
  <c i="1" r="AZ58"/>
  <c i="5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4" r="J37"/>
  <c r="J36"/>
  <c i="1" r="AY57"/>
  <c i="4" r="J35"/>
  <c i="1" r="AX57"/>
  <c i="4" r="BI505"/>
  <c r="BH505"/>
  <c r="BG505"/>
  <c r="BF505"/>
  <c r="T505"/>
  <c r="R505"/>
  <c r="P505"/>
  <c r="BK505"/>
  <c r="J505"/>
  <c r="BE505"/>
  <c r="BI503"/>
  <c r="BH503"/>
  <c r="BG503"/>
  <c r="BF503"/>
  <c r="T503"/>
  <c r="T502"/>
  <c r="R503"/>
  <c r="R502"/>
  <c r="P503"/>
  <c r="P502"/>
  <c r="BK503"/>
  <c r="BK502"/>
  <c r="J502"/>
  <c r="J503"/>
  <c r="BE503"/>
  <c r="J79"/>
  <c r="BI500"/>
  <c r="BH500"/>
  <c r="BG500"/>
  <c r="BF500"/>
  <c r="T500"/>
  <c r="R500"/>
  <c r="P500"/>
  <c r="BK500"/>
  <c r="J500"/>
  <c r="BE500"/>
  <c r="BI495"/>
  <c r="BH495"/>
  <c r="BG495"/>
  <c r="BF495"/>
  <c r="T495"/>
  <c r="T494"/>
  <c r="R495"/>
  <c r="R494"/>
  <c r="P495"/>
  <c r="P494"/>
  <c r="BK495"/>
  <c r="BK494"/>
  <c r="J494"/>
  <c r="J495"/>
  <c r="BE495"/>
  <c r="J78"/>
  <c r="BI493"/>
  <c r="BH493"/>
  <c r="BG493"/>
  <c r="BF493"/>
  <c r="T493"/>
  <c r="R493"/>
  <c r="P493"/>
  <c r="BK493"/>
  <c r="J493"/>
  <c r="BE493"/>
  <c r="BI489"/>
  <c r="BH489"/>
  <c r="BG489"/>
  <c r="BF489"/>
  <c r="T489"/>
  <c r="T488"/>
  <c r="R489"/>
  <c r="R488"/>
  <c r="P489"/>
  <c r="P488"/>
  <c r="BK489"/>
  <c r="BK488"/>
  <c r="J488"/>
  <c r="J489"/>
  <c r="BE489"/>
  <c r="J77"/>
  <c r="BI487"/>
  <c r="BH487"/>
  <c r="BG487"/>
  <c r="BF487"/>
  <c r="T487"/>
  <c r="R487"/>
  <c r="P487"/>
  <c r="BK487"/>
  <c r="J487"/>
  <c r="BE487"/>
  <c r="BI484"/>
  <c r="BH484"/>
  <c r="BG484"/>
  <c r="BF484"/>
  <c r="T484"/>
  <c r="R484"/>
  <c r="P484"/>
  <c r="BK484"/>
  <c r="J484"/>
  <c r="BE484"/>
  <c r="BI481"/>
  <c r="BH481"/>
  <c r="BG481"/>
  <c r="BF481"/>
  <c r="T481"/>
  <c r="T480"/>
  <c r="R481"/>
  <c r="R480"/>
  <c r="P481"/>
  <c r="P480"/>
  <c r="BK481"/>
  <c r="BK480"/>
  <c r="J480"/>
  <c r="J481"/>
  <c r="BE481"/>
  <c r="J76"/>
  <c r="BI479"/>
  <c r="BH479"/>
  <c r="BG479"/>
  <c r="BF479"/>
  <c r="T479"/>
  <c r="R479"/>
  <c r="P479"/>
  <c r="BK479"/>
  <c r="J479"/>
  <c r="BE479"/>
  <c r="BI476"/>
  <c r="BH476"/>
  <c r="BG476"/>
  <c r="BF476"/>
  <c r="T476"/>
  <c r="R476"/>
  <c r="P476"/>
  <c r="BK476"/>
  <c r="J476"/>
  <c r="BE476"/>
  <c r="BI473"/>
  <c r="BH473"/>
  <c r="BG473"/>
  <c r="BF473"/>
  <c r="T473"/>
  <c r="R473"/>
  <c r="P473"/>
  <c r="BK473"/>
  <c r="J473"/>
  <c r="BE473"/>
  <c r="BI470"/>
  <c r="BH470"/>
  <c r="BG470"/>
  <c r="BF470"/>
  <c r="T470"/>
  <c r="T469"/>
  <c r="R470"/>
  <c r="R469"/>
  <c r="P470"/>
  <c r="P469"/>
  <c r="BK470"/>
  <c r="BK469"/>
  <c r="J469"/>
  <c r="J470"/>
  <c r="BE470"/>
  <c r="J75"/>
  <c r="BI468"/>
  <c r="BH468"/>
  <c r="BG468"/>
  <c r="BF468"/>
  <c r="T468"/>
  <c r="R468"/>
  <c r="P468"/>
  <c r="BK468"/>
  <c r="J468"/>
  <c r="BE468"/>
  <c r="BI466"/>
  <c r="BH466"/>
  <c r="BG466"/>
  <c r="BF466"/>
  <c r="T466"/>
  <c r="R466"/>
  <c r="P466"/>
  <c r="BK466"/>
  <c r="J466"/>
  <c r="BE466"/>
  <c r="BI463"/>
  <c r="BH463"/>
  <c r="BG463"/>
  <c r="BF463"/>
  <c r="T463"/>
  <c r="R463"/>
  <c r="P463"/>
  <c r="BK463"/>
  <c r="J463"/>
  <c r="BE463"/>
  <c r="BI459"/>
  <c r="BH459"/>
  <c r="BG459"/>
  <c r="BF459"/>
  <c r="T459"/>
  <c r="R459"/>
  <c r="P459"/>
  <c r="BK459"/>
  <c r="J459"/>
  <c r="BE459"/>
  <c r="BI457"/>
  <c r="BH457"/>
  <c r="BG457"/>
  <c r="BF457"/>
  <c r="T457"/>
  <c r="R457"/>
  <c r="P457"/>
  <c r="BK457"/>
  <c r="J457"/>
  <c r="BE457"/>
  <c r="BI453"/>
  <c r="BH453"/>
  <c r="BG453"/>
  <c r="BF453"/>
  <c r="T453"/>
  <c r="R453"/>
  <c r="P453"/>
  <c r="BK453"/>
  <c r="J453"/>
  <c r="BE453"/>
  <c r="BI449"/>
  <c r="BH449"/>
  <c r="BG449"/>
  <c r="BF449"/>
  <c r="T449"/>
  <c r="R449"/>
  <c r="P449"/>
  <c r="BK449"/>
  <c r="J449"/>
  <c r="BE449"/>
  <c r="BI445"/>
  <c r="BH445"/>
  <c r="BG445"/>
  <c r="BF445"/>
  <c r="T445"/>
  <c r="R445"/>
  <c r="P445"/>
  <c r="BK445"/>
  <c r="J445"/>
  <c r="BE445"/>
  <c r="BI439"/>
  <c r="BH439"/>
  <c r="BG439"/>
  <c r="BF439"/>
  <c r="T439"/>
  <c r="R439"/>
  <c r="P439"/>
  <c r="BK439"/>
  <c r="J439"/>
  <c r="BE439"/>
  <c r="BI432"/>
  <c r="BH432"/>
  <c r="BG432"/>
  <c r="BF432"/>
  <c r="T432"/>
  <c r="R432"/>
  <c r="P432"/>
  <c r="BK432"/>
  <c r="J432"/>
  <c r="BE432"/>
  <c r="BI430"/>
  <c r="BH430"/>
  <c r="BG430"/>
  <c r="BF430"/>
  <c r="T430"/>
  <c r="R430"/>
  <c r="P430"/>
  <c r="BK430"/>
  <c r="J430"/>
  <c r="BE430"/>
  <c r="BI427"/>
  <c r="BH427"/>
  <c r="BG427"/>
  <c r="BF427"/>
  <c r="T427"/>
  <c r="R427"/>
  <c r="P427"/>
  <c r="BK427"/>
  <c r="J427"/>
  <c r="BE427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4"/>
  <c r="BH414"/>
  <c r="BG414"/>
  <c r="BF414"/>
  <c r="T414"/>
  <c r="R414"/>
  <c r="P414"/>
  <c r="BK414"/>
  <c r="J414"/>
  <c r="BE414"/>
  <c r="BI410"/>
  <c r="BH410"/>
  <c r="BG410"/>
  <c r="BF410"/>
  <c r="T410"/>
  <c r="R410"/>
  <c r="P410"/>
  <c r="BK410"/>
  <c r="J410"/>
  <c r="BE410"/>
  <c r="BI406"/>
  <c r="BH406"/>
  <c r="BG406"/>
  <c r="BF406"/>
  <c r="T406"/>
  <c r="R406"/>
  <c r="P406"/>
  <c r="BK406"/>
  <c r="J406"/>
  <c r="BE406"/>
  <c r="BI402"/>
  <c r="BH402"/>
  <c r="BG402"/>
  <c r="BF402"/>
  <c r="T402"/>
  <c r="R402"/>
  <c r="P402"/>
  <c r="BK402"/>
  <c r="J402"/>
  <c r="BE402"/>
  <c r="BI395"/>
  <c r="BH395"/>
  <c r="BG395"/>
  <c r="BF395"/>
  <c r="T395"/>
  <c r="T394"/>
  <c r="R395"/>
  <c r="R394"/>
  <c r="P395"/>
  <c r="P394"/>
  <c r="BK395"/>
  <c r="BK394"/>
  <c r="J394"/>
  <c r="J395"/>
  <c r="BE395"/>
  <c r="J74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2"/>
  <c r="BH382"/>
  <c r="BG382"/>
  <c r="BF382"/>
  <c r="T382"/>
  <c r="R382"/>
  <c r="P382"/>
  <c r="BK382"/>
  <c r="J382"/>
  <c r="BE382"/>
  <c r="BI379"/>
  <c r="BH379"/>
  <c r="BG379"/>
  <c r="BF379"/>
  <c r="T379"/>
  <c r="R379"/>
  <c r="P379"/>
  <c r="BK379"/>
  <c r="J379"/>
  <c r="BE379"/>
  <c r="BI375"/>
  <c r="BH375"/>
  <c r="BG375"/>
  <c r="BF375"/>
  <c r="T375"/>
  <c r="T374"/>
  <c r="R375"/>
  <c r="R374"/>
  <c r="P375"/>
  <c r="P374"/>
  <c r="BK375"/>
  <c r="BK374"/>
  <c r="J374"/>
  <c r="J375"/>
  <c r="BE375"/>
  <c r="J73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2"/>
  <c r="BH352"/>
  <c r="BG352"/>
  <c r="BF352"/>
  <c r="T352"/>
  <c r="T351"/>
  <c r="T350"/>
  <c r="R352"/>
  <c r="R351"/>
  <c r="R350"/>
  <c r="P352"/>
  <c r="P351"/>
  <c r="P350"/>
  <c r="BK352"/>
  <c r="BK351"/>
  <c r="J351"/>
  <c r="BK350"/>
  <c r="J350"/>
  <c r="J352"/>
  <c r="BE352"/>
  <c r="J72"/>
  <c r="J71"/>
  <c r="BI349"/>
  <c r="BH349"/>
  <c r="BG349"/>
  <c r="BF349"/>
  <c r="T349"/>
  <c r="T348"/>
  <c r="R349"/>
  <c r="R348"/>
  <c r="P349"/>
  <c r="P348"/>
  <c r="BK349"/>
  <c r="BK348"/>
  <c r="J348"/>
  <c r="J349"/>
  <c r="BE349"/>
  <c r="J70"/>
  <c r="BI345"/>
  <c r="BH345"/>
  <c r="BG345"/>
  <c r="BF345"/>
  <c r="T345"/>
  <c r="R345"/>
  <c r="P345"/>
  <c r="BK345"/>
  <c r="J345"/>
  <c r="BE345"/>
  <c r="BI342"/>
  <c r="BH342"/>
  <c r="BG342"/>
  <c r="BF342"/>
  <c r="T342"/>
  <c r="R342"/>
  <c r="P342"/>
  <c r="BK342"/>
  <c r="J342"/>
  <c r="BE342"/>
  <c r="BI339"/>
  <c r="BH339"/>
  <c r="BG339"/>
  <c r="BF339"/>
  <c r="T339"/>
  <c r="T338"/>
  <c r="R339"/>
  <c r="R338"/>
  <c r="P339"/>
  <c r="P338"/>
  <c r="BK339"/>
  <c r="BK338"/>
  <c r="J338"/>
  <c r="J339"/>
  <c r="BE339"/>
  <c r="J69"/>
  <c r="BI333"/>
  <c r="BH333"/>
  <c r="BG333"/>
  <c r="BF333"/>
  <c r="T333"/>
  <c r="T332"/>
  <c r="R333"/>
  <c r="R332"/>
  <c r="P333"/>
  <c r="P332"/>
  <c r="BK333"/>
  <c r="BK332"/>
  <c r="J332"/>
  <c r="J333"/>
  <c r="BE333"/>
  <c r="J68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8"/>
  <c r="BH318"/>
  <c r="BG318"/>
  <c r="BF318"/>
  <c r="T318"/>
  <c r="T317"/>
  <c r="R318"/>
  <c r="R317"/>
  <c r="P318"/>
  <c r="P317"/>
  <c r="BK318"/>
  <c r="BK317"/>
  <c r="J317"/>
  <c r="J318"/>
  <c r="BE318"/>
  <c r="J67"/>
  <c r="BI314"/>
  <c r="BH314"/>
  <c r="BG314"/>
  <c r="BF314"/>
  <c r="T314"/>
  <c r="R314"/>
  <c r="P314"/>
  <c r="BK314"/>
  <c r="J314"/>
  <c r="BE314"/>
  <c r="BI310"/>
  <c r="BH310"/>
  <c r="BG310"/>
  <c r="BF310"/>
  <c r="T310"/>
  <c r="R310"/>
  <c r="P310"/>
  <c r="BK310"/>
  <c r="J310"/>
  <c r="BE310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0"/>
  <c r="BH280"/>
  <c r="BG280"/>
  <c r="BF280"/>
  <c r="T280"/>
  <c r="R280"/>
  <c r="P280"/>
  <c r="BK280"/>
  <c r="J280"/>
  <c r="BE280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4"/>
  <c r="BH264"/>
  <c r="BG264"/>
  <c r="BF264"/>
  <c r="T264"/>
  <c r="T263"/>
  <c r="R264"/>
  <c r="R263"/>
  <c r="P264"/>
  <c r="P263"/>
  <c r="BK264"/>
  <c r="BK263"/>
  <c r="J263"/>
  <c r="J264"/>
  <c r="BE264"/>
  <c r="J66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2"/>
  <c r="BH242"/>
  <c r="BG242"/>
  <c r="BF242"/>
  <c r="T242"/>
  <c r="R242"/>
  <c r="P242"/>
  <c r="BK242"/>
  <c r="J242"/>
  <c r="BE242"/>
  <c r="BI240"/>
  <c r="BH240"/>
  <c r="BG240"/>
  <c r="BF240"/>
  <c r="T240"/>
  <c r="T239"/>
  <c r="R240"/>
  <c r="R239"/>
  <c r="P240"/>
  <c r="P239"/>
  <c r="BK240"/>
  <c r="BK239"/>
  <c r="J239"/>
  <c r="J240"/>
  <c r="BE240"/>
  <c r="J65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T226"/>
  <c r="R227"/>
  <c r="R226"/>
  <c r="P227"/>
  <c r="P226"/>
  <c r="BK227"/>
  <c r="BK226"/>
  <c r="J226"/>
  <c r="J227"/>
  <c r="BE227"/>
  <c r="J64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2"/>
  <c r="BH212"/>
  <c r="BG212"/>
  <c r="BF212"/>
  <c r="T212"/>
  <c r="T211"/>
  <c r="R212"/>
  <c r="R211"/>
  <c r="P212"/>
  <c r="P211"/>
  <c r="BK212"/>
  <c r="BK211"/>
  <c r="J211"/>
  <c r="J212"/>
  <c r="BE212"/>
  <c r="J63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2"/>
  <c r="BH162"/>
  <c r="BG162"/>
  <c r="BF162"/>
  <c r="T162"/>
  <c r="T161"/>
  <c r="R162"/>
  <c r="R161"/>
  <c r="P162"/>
  <c r="P161"/>
  <c r="BK162"/>
  <c r="BK161"/>
  <c r="J161"/>
  <c r="J162"/>
  <c r="BE162"/>
  <c r="J62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2"/>
  <c r="F37"/>
  <c i="1" r="BD57"/>
  <c i="4" r="BH102"/>
  <c r="F36"/>
  <c i="1" r="BC57"/>
  <c i="4" r="BG102"/>
  <c r="F35"/>
  <c i="1" r="BB57"/>
  <c i="4" r="BF102"/>
  <c r="J34"/>
  <c i="1" r="AW57"/>
  <c i="4" r="F34"/>
  <c i="1" r="BA57"/>
  <c i="4" r="T102"/>
  <c r="T101"/>
  <c r="T100"/>
  <c r="T99"/>
  <c r="R102"/>
  <c r="R101"/>
  <c r="R100"/>
  <c r="R99"/>
  <c r="P102"/>
  <c r="P101"/>
  <c r="P100"/>
  <c r="P99"/>
  <c i="1" r="AU57"/>
  <c i="4" r="BK102"/>
  <c r="BK101"/>
  <c r="J101"/>
  <c r="BK100"/>
  <c r="J100"/>
  <c r="BK99"/>
  <c r="J99"/>
  <c r="J59"/>
  <c r="J30"/>
  <c i="1" r="AG57"/>
  <c i="4" r="J102"/>
  <c r="BE102"/>
  <c r="J33"/>
  <c i="1" r="AV57"/>
  <c i="4" r="F33"/>
  <c i="1" r="AZ57"/>
  <c i="4" r="J61"/>
  <c r="J60"/>
  <c r="J95"/>
  <c r="F95"/>
  <c r="F93"/>
  <c r="E91"/>
  <c r="J54"/>
  <c r="F54"/>
  <c r="F52"/>
  <c r="E50"/>
  <c r="J39"/>
  <c r="J24"/>
  <c r="E24"/>
  <c r="J96"/>
  <c r="J55"/>
  <c r="J23"/>
  <c r="J18"/>
  <c r="E18"/>
  <c r="F96"/>
  <c r="F55"/>
  <c r="J17"/>
  <c r="J12"/>
  <c r="J93"/>
  <c r="J52"/>
  <c r="E7"/>
  <c r="E89"/>
  <c r="E48"/>
  <c i="3" r="J37"/>
  <c r="J36"/>
  <c i="1" r="AY56"/>
  <c i="3" r="J35"/>
  <c i="1" r="AX56"/>
  <c i="3" r="BI190"/>
  <c r="BH190"/>
  <c r="BG190"/>
  <c r="BF190"/>
  <c r="T190"/>
  <c r="T189"/>
  <c r="R190"/>
  <c r="R189"/>
  <c r="P190"/>
  <c r="P189"/>
  <c r="BK190"/>
  <c r="BK189"/>
  <c r="J189"/>
  <c r="J190"/>
  <c r="BE190"/>
  <c r="J64"/>
  <c r="BI186"/>
  <c r="BH186"/>
  <c r="BG186"/>
  <c r="BF186"/>
  <c r="T186"/>
  <c r="R186"/>
  <c r="P186"/>
  <c r="BK186"/>
  <c r="J186"/>
  <c r="BE186"/>
  <c r="BI183"/>
  <c r="BH183"/>
  <c r="BG183"/>
  <c r="BF183"/>
  <c r="T183"/>
  <c r="T182"/>
  <c r="R183"/>
  <c r="R182"/>
  <c r="P183"/>
  <c r="P182"/>
  <c r="BK183"/>
  <c r="BK182"/>
  <c r="J182"/>
  <c r="J183"/>
  <c r="BE183"/>
  <c r="J63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0"/>
  <c r="BH120"/>
  <c r="BG120"/>
  <c r="BF120"/>
  <c r="T120"/>
  <c r="T119"/>
  <c r="R120"/>
  <c r="R119"/>
  <c r="P120"/>
  <c r="P119"/>
  <c r="BK120"/>
  <c r="BK119"/>
  <c r="J119"/>
  <c r="J120"/>
  <c r="BE120"/>
  <c r="J62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7"/>
  <c r="F37"/>
  <c i="1" r="BD56"/>
  <c i="3" r="BH87"/>
  <c r="F36"/>
  <c i="1" r="BC56"/>
  <c i="3" r="BG87"/>
  <c r="F35"/>
  <c i="1" r="BB56"/>
  <c i="3" r="BF87"/>
  <c r="J34"/>
  <c i="1" r="AW56"/>
  <c i="3" r="F34"/>
  <c i="1" r="BA56"/>
  <c i="3" r="T87"/>
  <c r="T86"/>
  <c r="T85"/>
  <c r="T84"/>
  <c r="R87"/>
  <c r="R86"/>
  <c r="R85"/>
  <c r="R84"/>
  <c r="P87"/>
  <c r="P86"/>
  <c r="P85"/>
  <c r="P84"/>
  <c i="1" r="AU56"/>
  <c i="3" r="BK87"/>
  <c r="BK86"/>
  <c r="J86"/>
  <c r="BK85"/>
  <c r="J85"/>
  <c r="BK84"/>
  <c r="J84"/>
  <c r="J59"/>
  <c r="J30"/>
  <c i="1" r="AG56"/>
  <c i="3" r="J87"/>
  <c r="BE87"/>
  <c r="J33"/>
  <c i="1" r="AV56"/>
  <c i="3" r="F33"/>
  <c i="1" r="AZ56"/>
  <c i="3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2" r="J37"/>
  <c r="J36"/>
  <c i="1" r="AY55"/>
  <c i="2" r="J35"/>
  <c i="1" r="AX55"/>
  <c i="2" r="BI171"/>
  <c r="BH171"/>
  <c r="BG171"/>
  <c r="BF171"/>
  <c r="T171"/>
  <c r="T170"/>
  <c r="R171"/>
  <c r="R170"/>
  <c r="P171"/>
  <c r="P170"/>
  <c r="BK171"/>
  <c r="BK170"/>
  <c r="J170"/>
  <c r="J171"/>
  <c r="BE171"/>
  <c r="J64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4"/>
  <c r="BH154"/>
  <c r="BG154"/>
  <c r="BF154"/>
  <c r="T154"/>
  <c r="T153"/>
  <c r="R154"/>
  <c r="R153"/>
  <c r="P154"/>
  <c r="P153"/>
  <c r="BK154"/>
  <c r="BK153"/>
  <c r="J153"/>
  <c r="J154"/>
  <c r="BE154"/>
  <c r="J6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29"/>
  <c r="BH129"/>
  <c r="BG129"/>
  <c r="BF129"/>
  <c r="T129"/>
  <c r="R129"/>
  <c r="P129"/>
  <c r="BK129"/>
  <c r="J129"/>
  <c r="BE129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8"/>
  <c r="BH118"/>
  <c r="BG118"/>
  <c r="BF118"/>
  <c r="T118"/>
  <c r="T117"/>
  <c r="R118"/>
  <c r="R117"/>
  <c r="P118"/>
  <c r="P117"/>
  <c r="BK118"/>
  <c r="BK117"/>
  <c r="J117"/>
  <c r="J118"/>
  <c r="BE118"/>
  <c r="J62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87"/>
  <c r="F37"/>
  <c i="1" r="BD55"/>
  <c i="2" r="BH87"/>
  <c r="F36"/>
  <c i="1" r="BC55"/>
  <c i="2" r="BG87"/>
  <c r="F35"/>
  <c i="1" r="BB55"/>
  <c i="2" r="BF87"/>
  <c r="J34"/>
  <c i="1" r="AW55"/>
  <c i="2" r="F34"/>
  <c i="1" r="BA55"/>
  <c i="2" r="T87"/>
  <c r="T86"/>
  <c r="T85"/>
  <c r="T84"/>
  <c r="R87"/>
  <c r="R86"/>
  <c r="R85"/>
  <c r="R84"/>
  <c r="P87"/>
  <c r="P86"/>
  <c r="P85"/>
  <c r="P84"/>
  <c i="1" r="AU55"/>
  <c i="2" r="BK87"/>
  <c r="BK86"/>
  <c r="J86"/>
  <c r="BK85"/>
  <c r="J85"/>
  <c r="BK84"/>
  <c r="J84"/>
  <c r="J59"/>
  <c r="J30"/>
  <c i="1" r="AG55"/>
  <c i="2" r="J87"/>
  <c r="BE87"/>
  <c r="J33"/>
  <c i="1" r="AV55"/>
  <c i="2" r="F33"/>
  <c i="1" r="AZ55"/>
  <c i="2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<sst xmlns="http://schemas.openxmlformats.org/spreadsheetml/2006/main">
  <si>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</si>
  <si>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</si>
  <si>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</si>
  <si>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</si>
  <si>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</si>
  <si>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{a42478ca-e159-4012-aeea-418220a2100b}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</si>
  <si>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</si>
  <si>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</si>
  <si>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</si>
  <si>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</si>
  <si>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</si>
  <si>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</si>
  <si>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</si>
  <si>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</si>
  <si>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ERPLAN-0012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</si>
  <si>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</si>
  <si>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</si>
  <si>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Záměr výstavby zařízení pro zdravotně postižené v Třebechovicích p. Orebem</t>
  </si>
  <si>
    <t>KSO:</t>
  </si>
  <si>
    <t>801 93</t>
  </si>
  <si>
    <t>CC-CZ:</t>
  </si>
  <si>
    <t>1264</t>
  </si>
  <si>
    <t>Místo:</t>
  </si>
  <si>
    <t>Třebechovice pod Orebem</t>
  </si>
  <si>
    <t>Datum:</t>
  </si>
  <si>
    <t>3. 12. 2019</t>
  </si>
  <si>
    <t>Zadavatel:</t>
  </si>
  <si>
    <t>IČ:</t>
  </si>
  <si>
    <t/>
  </si>
  <si>
    <t>Královehradecký kraj</t>
  </si>
  <si>
    <t>DIČ:</t>
  </si>
  <si>
    <t>Uchazeč:</t>
  </si>
  <si>
    <t>Vyplň údaj</t>
  </si>
  <si>
    <t>Projektant:</t>
  </si>
  <si>
    <t>ERPLAN s.r.o., Havlíčkův Brod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</si>
  <si>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</si>
  <si>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</si>
  <si>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</si>
  <si>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</si>
  <si>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</si>
  <si>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</si>
  <si>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</si>
  <si>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</si>
  <si>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</si>
  <si>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</si>
  <si>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</si>
  <si>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</si>
  <si>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</si>
  <si>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</si>
  <si>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</si>
  <si>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</si>
  <si>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</si>
  <si>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</si>
  <si>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</si>
  <si>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</si>
  <si>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</si>
  <si>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</si>
  <si>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</si>
  <si>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</si>
  <si>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</si>
  <si>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</si>
  <si>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</si>
  <si>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</si>
  <si>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</si>
  <si>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</si>
  <si>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</si>
  <si>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</si>
  <si>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</si>
  <si>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</si>
  <si>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</si>
  <si>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</si>
  <si>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</si>
  <si>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</si>
  <si>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</si>
  <si>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</si>
  <si>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</si>
  <si>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</si>
  <si>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</si>
  <si>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</si>
  <si>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ERPLAN-0103</t>
  </si>
  <si>
    <t>D.1.1 - SO06 - zpevněné plochy - vedlejší výdaj</t>
  </si>
  <si>
    <t>ING</t>
  </si>
  <si>
    <t>1</t>
  </si>
  <si>
    <t>{a59afbb0-9127-46af-9e04-8f855151f149}</t>
  </si>
  <si>
    <t>2</t>
  </si>
  <si>
    <t>ERPLAN-0104</t>
  </si>
  <si>
    <t>D.1.1 - SO07 - sadové úpravy a box na odpadní nádoby - vedlejší výdaj</t>
  </si>
  <si>
    <t>{322ef18e-fe8f-456f-a895-c9d66155338f}</t>
  </si>
  <si>
    <t>ERPLAN-01041</t>
  </si>
  <si>
    <t>D.1., D.1.2 - SO07 - kryté parkovací stání se zahradním domkem - vedlejší výdaj</t>
  </si>
  <si>
    <t>STA</t>
  </si>
  <si>
    <t>{bed3d13a-8c86-447a-b1bc-01b6af51a08d}</t>
  </si>
  <si>
    <t>ERPLAN-0105</t>
  </si>
  <si>
    <t>D.1.1 - SO08 - oplocení - vedlejší výdaj</t>
  </si>
  <si>
    <t>{b9485dda-128c-46db-b9f8-718e56fcbc7d}</t>
  </si>
  <si>
    <t>ERPLAN-01051</t>
  </si>
  <si>
    <t>D.1.1 - SO08 - oplocení po změně ÚP - vedlejší výdaj</t>
  </si>
  <si>
    <t>{ebf25df4-e0be-4d24-83cc-d42edac24624}</t>
  </si>
  <si>
    <t>ERPLAN-01052</t>
  </si>
  <si>
    <t>D.1.4. c) silnoproudá a slaboproudá elektrotechnika SO07 - vedljší výdaj</t>
  </si>
  <si>
    <t>{0312368a-15c4-4308-b01d-7acd73adda6e}</t>
  </si>
  <si>
    <t>dl1</t>
  </si>
  <si>
    <t>294,25</t>
  </si>
  <si>
    <t>dl21</t>
  </si>
  <si>
    <t>240</t>
  </si>
  <si>
    <t>KRYCÍ LIST SOUPISU PRACÍ</t>
  </si>
  <si>
    <t>dl22</t>
  </si>
  <si>
    <t>135</t>
  </si>
  <si>
    <t>obr1</t>
  </si>
  <si>
    <t>55</t>
  </si>
  <si>
    <t>obr2</t>
  </si>
  <si>
    <t>412,12</t>
  </si>
  <si>
    <t>odkop1</t>
  </si>
  <si>
    <t>161,25</t>
  </si>
  <si>
    <t>Objekt:</t>
  </si>
  <si>
    <t>odkop11</t>
  </si>
  <si>
    <t>6,075</t>
  </si>
  <si>
    <t>ERPLAN-0103 - D.1.1 - SO06 - zpevněné plochy - vedlejší výdaj</t>
  </si>
  <si>
    <t>odkop12</t>
  </si>
  <si>
    <t>20,992</t>
  </si>
  <si>
    <t>odkop13</t>
  </si>
  <si>
    <t>0,234</t>
  </si>
  <si>
    <t>plan11</t>
  </si>
  <si>
    <t>321,096</t>
  </si>
  <si>
    <t>plan12</t>
  </si>
  <si>
    <t>536,2</t>
  </si>
  <si>
    <t>vodor1</t>
  </si>
  <si>
    <t>267,898</t>
  </si>
  <si>
    <t>zk1</t>
  </si>
  <si>
    <t>54,602</t>
  </si>
  <si>
    <t xml:space="preserve">- U veškerých dodávek výrobků bude do ceny zahrnuta jejich montáž vč. dodávky potřebného kotvení, doplňkového materiálu, staveništní a mimostaveništní dopravy v případě, že tyto činosti nejsou oceněny v samostatných položkách jednotlivých částí soupisu prací. U vybraných výrobků je nutné do ceny díla zahrnout zpracování dodavatelské, případně dílenské dokumentace, dále výrobu prototypů, provádění barevného a materiálového vzorkování apod. - Položky jsou sestaveny za pomocí Cenové soustavy ÚRS nebo pomocí položek vlastních. Pro všechny položky platí, že do ceny je nutno zahrnout náklady spojené s koordinací, s pokyny vyplývajícími z RDP, zejména TZ. - Individuální položky, které nepocházejí z cenové soustavy ÚRS - jejich technické a kvalitativní podmínky jsou definovány popisem položky. Je - li popsaná položka stavebních prací v textu označena popisem D+M, rozumí se tím vždy dodávka a montáž materiálu, prvků či zařízení definovaných popisem položky. Cena za individuální položky byla stanovena na základě obdobných položek z cenové soustavy ÚRS nebo na základě cen z obdobných realizovaných staveb. - Uchazeč o veřejnou zakázku je povinen při oceňování soutěžního SOUPISU PRACÍ provést kontrolu funkce aritmetických vzorců jednotlivých položkových soupisů ve vazbě na jednotlivé oddíly, rekapitulace a krycí listy. - Kde není výslovně uvedeno, bude pracovní postup a technologie provádění stanovena oprávněnou osobou zhotovitele. - Veškeré rozměry budou upřesněny po odkrytí a prozkoumání jednotlivých prvků.  Všechny položky se odkazují na výkresovou dokumentaci, technické zprávy 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</si>
  <si>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</si>
  <si>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</si>
  <si>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</si>
  <si>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</si>
  <si>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</si>
  <si>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</si>
  <si>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</si>
  <si>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91 - Doplňující konstrukce a práce pozemních komunikací, letišť a ploch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</si>
  <si>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</si>
  <si>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</si>
  <si>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</si>
  <si>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</si>
  <si>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</si>
  <si>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</si>
  <si>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</si>
  <si>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</si>
  <si>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</si>
  <si>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</si>
  <si>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</si>
  <si>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</si>
  <si>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</si>
  <si>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</si>
  <si>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</si>
  <si>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</si>
  <si>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</si>
  <si>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</si>
  <si>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</si>
  <si>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</si>
  <si>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</si>
  <si>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m3</t>
  </si>
  <si>
    <t>CS ÚRS 2019 02</t>
  </si>
  <si>
    <t>4</t>
  </si>
  <si>
    <t>1833536505</t>
  </si>
  <si>
    <t>VV</t>
  </si>
  <si>
    <t>"v.č. D.1.1.2 - situace zpevněných ploch, TZ"</t>
  </si>
  <si>
    <t>"v.č. D.1.1.3 - charakteristické řezy, TZ"</t>
  </si>
  <si>
    <t>290*0,47*0,5</t>
  </si>
  <si>
    <t>55*0,47*0,47*0,5</t>
  </si>
  <si>
    <t>240*0,32*0,5+165*0,32*0,5</t>
  </si>
  <si>
    <t>410*0,32*0,32*0,5</t>
  </si>
  <si>
    <t>4,25*0,47*0,5</t>
  </si>
  <si>
    <t>2,12*0,47*0,47*0,5</t>
  </si>
  <si>
    <t>Součet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</si>
  <si>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</si>
  <si>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</si>
  <si>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-135950107</t>
  </si>
  <si>
    <t>3</t>
  </si>
  <si>
    <t>122302201</t>
  </si>
  <si>
    <t>Odkopávky a prokopávky nezapažené pro silnice s přemístěním výkopku v příčných profilech na vzdálenost do 15 m nebo s naložením na dopravní prostředek v hornině tř. 4 do 100 m3</t>
  </si>
  <si>
    <t>1495146651</t>
  </si>
  <si>
    <t>122302209</t>
  </si>
  <si>
    <t>Odkopávky a prokopávky nezapažené pro silnice s přemístěním výkopku v příčných profilech na vzdálenost do 15 m nebo s naložením na dopravní prostředek v hornině tř. 4 Příplatek k cenám za lepivost horniny tř. 4</t>
  </si>
  <si>
    <t>-1965840499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</si>
  <si>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</si>
  <si>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</si>
  <si>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</si>
  <si>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163265719</t>
  </si>
  <si>
    <t>odkop1*2</t>
  </si>
  <si>
    <t>-zk1</t>
  </si>
  <si>
    <t>6</t>
  </si>
  <si>
    <t>171201201</t>
  </si>
  <si>
    <t>Uložení sypaniny na skládky</t>
  </si>
  <si>
    <t>-112679144</t>
  </si>
  <si>
    <t>7</t>
  </si>
  <si>
    <t>181951102</t>
  </si>
  <si>
    <t>Úprava pláně vyrovnáním výškových rozdílů v hornině tř. 1 až 4 se zhutněním</t>
  </si>
  <si>
    <t>m2</t>
  </si>
  <si>
    <t>533064573</t>
  </si>
  <si>
    <t>290+55*0,47+4,25+2,12*0,47</t>
  </si>
  <si>
    <t>Mezisoučet</t>
  </si>
  <si>
    <t>240+165+410*0,32</t>
  </si>
  <si>
    <t>Komunikace pozemní</t>
  </si>
  <si>
    <t>8</t>
  </si>
  <si>
    <t>564851R111</t>
  </si>
  <si>
    <t>Podklad ze štěrkodrti ŠD fr. 16 - 32 s rozprostřením a zhutněním, po zhutnění tl. 150 mm D+M</t>
  </si>
  <si>
    <t>-1016741676</t>
  </si>
  <si>
    <t>9</t>
  </si>
  <si>
    <t>564861R111</t>
  </si>
  <si>
    <t>Podklad ze štěrkodrti ŠD fr. 0 - 32 s rozprostřením a zhutněním, po zhutnění tl. 200 mm</t>
  </si>
  <si>
    <t>-916853940</t>
  </si>
  <si>
    <t>10</t>
  </si>
  <si>
    <t>569903311</t>
  </si>
  <si>
    <t>Zřízení zemních krajnic z hornin jakékoliv třídy se zhutněním</t>
  </si>
  <si>
    <t>1928317343</t>
  </si>
  <si>
    <t>odkop11*2</t>
  </si>
  <si>
    <t>odkop12*2</t>
  </si>
  <si>
    <t>odkop13*2</t>
  </si>
  <si>
    <t>11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</si>
  <si>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</si>
  <si>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</si>
  <si>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-769803979</t>
  </si>
  <si>
    <t>12</t>
  </si>
  <si>
    <t>M</t>
  </si>
  <si>
    <t>59245R015</t>
  </si>
  <si>
    <t>dlažba zámková tl. 60mm přírodní</t>
  </si>
  <si>
    <t>-586426243</t>
  </si>
  <si>
    <t>dl21*1,03</t>
  </si>
  <si>
    <t>13</t>
  </si>
  <si>
    <t>59245R016</t>
  </si>
  <si>
    <t>dlažba zámková tl. 60mm - barva colormix arabica</t>
  </si>
  <si>
    <t>-903472436</t>
  </si>
  <si>
    <t>dl22*1,03</t>
  </si>
  <si>
    <t>14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</si>
  <si>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</si>
  <si>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</si>
  <si>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1626617656</t>
  </si>
  <si>
    <t>290+4,25</t>
  </si>
  <si>
    <t>59245R013</t>
  </si>
  <si>
    <t xml:space="preserve">vsakovací dlažba betonová  tl. 80mm - barva karamel</t>
  </si>
  <si>
    <t>-1248223061</t>
  </si>
  <si>
    <t>dl1*1,03</t>
  </si>
  <si>
    <t>16</t>
  </si>
  <si>
    <t>59246R201</t>
  </si>
  <si>
    <t>vyplnění spár dlažby vsakovací drobným kamenivem D+M</t>
  </si>
  <si>
    <t>-1395937051</t>
  </si>
  <si>
    <t>17</t>
  </si>
  <si>
    <t>5952R201</t>
  </si>
  <si>
    <t>příplatek za plynulé napojení nové dlažby ploch pojízdných na stávající vjezd vč. všech souv doávek a prací D+M</t>
  </si>
  <si>
    <t>m</t>
  </si>
  <si>
    <t>-2135403627</t>
  </si>
  <si>
    <t>3,921</t>
  </si>
  <si>
    <t>18</t>
  </si>
  <si>
    <t>5952R202</t>
  </si>
  <si>
    <t>příplatek za plynulé napojení nové dlažby ploch pochozích na stávající vjezd vč. všech souv doávek a prací D+M</t>
  </si>
  <si>
    <t>509296600</t>
  </si>
  <si>
    <t>1,3</t>
  </si>
  <si>
    <t>91</t>
  </si>
  <si>
    <t>Doplňující konstrukce a práce pozemních komunikací, letišť a ploch</t>
  </si>
  <si>
    <t>19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</si>
  <si>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</si>
  <si>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</si>
  <si>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-1060620834</t>
  </si>
  <si>
    <t>20</t>
  </si>
  <si>
    <t>59217R031</t>
  </si>
  <si>
    <t>obrubník betonový silniční 1000x100x250mm</t>
  </si>
  <si>
    <t>2031868099</t>
  </si>
  <si>
    <t>obr1*1,03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</si>
  <si>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</si>
  <si>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</si>
  <si>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1316362561</t>
  </si>
  <si>
    <t>410+2,12</t>
  </si>
  <si>
    <t>22</t>
  </si>
  <si>
    <t>59217003</t>
  </si>
  <si>
    <t>obrubník betonový zahradní 500x50x250mm</t>
  </si>
  <si>
    <t>-151527267</t>
  </si>
  <si>
    <t>obr2*2*1,03</t>
  </si>
  <si>
    <t>23</t>
  </si>
  <si>
    <t>916991121</t>
  </si>
  <si>
    <t>Lože pod obrubníky, krajníky nebo obruby z dlažebních kostek z betonu prostého tř. C 16/20</t>
  </si>
  <si>
    <t>1777902541</t>
  </si>
  <si>
    <t>obr1*0,5*0,1</t>
  </si>
  <si>
    <t>obr2*0,3*0,1</t>
  </si>
  <si>
    <t>998</t>
  </si>
  <si>
    <t>Přesun hmot</t>
  </si>
  <si>
    <t>24</t>
  </si>
  <si>
    <t>998223011</t>
  </si>
  <si>
    <t>Přesun hmot pro pozemní komunikace s krytem dlážděným dopravní vzdálenost do 200 m jakékoliv délky objektu</t>
  </si>
  <si>
    <t>t</t>
  </si>
  <si>
    <t>330259987</t>
  </si>
  <si>
    <t>nás1</t>
  </si>
  <si>
    <t>700</t>
  </si>
  <si>
    <t>124,454</t>
  </si>
  <si>
    <t>orn1</t>
  </si>
  <si>
    <t>336,036</t>
  </si>
  <si>
    <t>orn2</t>
  </si>
  <si>
    <t>1980</t>
  </si>
  <si>
    <t>pl1</t>
  </si>
  <si>
    <t>2070</t>
  </si>
  <si>
    <t>st1</t>
  </si>
  <si>
    <t>30</t>
  </si>
  <si>
    <t>vodor11</t>
  </si>
  <si>
    <t>248,908</t>
  </si>
  <si>
    <t>ERPLAN-0104 - D.1.1 - SO07 - sadové úpravy a box na odpadní nádoby - vedlejší výdaj</t>
  </si>
  <si>
    <t>záh1</t>
  </si>
  <si>
    <t>90</t>
  </si>
  <si>
    <t xml:space="preserve">    12 - Zemní práce - odkopávky a prokopávky</t>
  </si>
  <si>
    <t xml:space="preserve">    18 - Zemní práce - povrchové úpravy terénu</t>
  </si>
  <si>
    <t xml:space="preserve">    95 - Různé dokončovací konstrukce a práce pozemních staveb</t>
  </si>
  <si>
    <t>Zemní práce - odkopávky a prokopávky</t>
  </si>
  <si>
    <t>121101103</t>
  </si>
  <si>
    <t>Sejmutí ornice nebo lesní půdy s vodorovným přemístěním na hromady v místě upotřebení nebo na dočasné či trvalé skládky se složením, na vzdálenost přes 100 do 250 m</t>
  </si>
  <si>
    <t>1764256800</t>
  </si>
  <si>
    <t>"v.č. D.1.1.2 - osazovací plán, TZ"</t>
  </si>
  <si>
    <t>64,979*40,77*0,1</t>
  </si>
  <si>
    <t>56,17*12,661*0,1</t>
  </si>
  <si>
    <t>121101R5201</t>
  </si>
  <si>
    <t>zajištění ornice proti rozplavování a zaplevelení</t>
  </si>
  <si>
    <t>251799601</t>
  </si>
  <si>
    <t>122201101</t>
  </si>
  <si>
    <t>Odkopávky a prokopávky nezapažené s přehozením výkopku na vzdálenost do 3 m nebo s naložením na dopravní prostředek v hornině tř. 3 do 100 m3</t>
  </si>
  <si>
    <t>-1266217907</t>
  </si>
  <si>
    <t>56,17*12,661*0,7*0,5*0,5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</si>
  <si>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</si>
  <si>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</si>
  <si>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745972754</t>
  </si>
  <si>
    <t>122301101</t>
  </si>
  <si>
    <t>Odkopávky a prokopávky nezapažené s přehozením výkopku na vzdálenost do 3 m nebo s naložením na dopravní prostředek v hornině tř. 4 do 100 m3</t>
  </si>
  <si>
    <t>-1328400650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</si>
  <si>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</si>
  <si>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</si>
  <si>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-1458361770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</si>
  <si>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</si>
  <si>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</si>
  <si>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-910308417</t>
  </si>
  <si>
    <t>orn2*0,15</t>
  </si>
  <si>
    <t>1178274262</t>
  </si>
  <si>
    <t>167101101</t>
  </si>
  <si>
    <t>Nakládání, skládání a překládání neulehlého výkopku nebo sypaniny nakládání, množství do 100 m3, z hornin tř. 1 až 4</t>
  </si>
  <si>
    <t>-2100260226</t>
  </si>
  <si>
    <t>171101104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</si>
  <si>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</si>
  <si>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-1476825787</t>
  </si>
  <si>
    <t>1000*0,7</t>
  </si>
  <si>
    <t>665635549</t>
  </si>
  <si>
    <t>Zemní práce - povrchové úpravy terénu</t>
  </si>
  <si>
    <t>181301112</t>
  </si>
  <si>
    <t>Rozprostření a urovnání ornice v rovině nebo ve svahu sklonu do 1:5 při souvislé ploše přes 500 m2, tl. vrstvy přes 100 do 150 mm</t>
  </si>
  <si>
    <t>-1140194660</t>
  </si>
  <si>
    <t>181411131</t>
  </si>
  <si>
    <t>Založení trávníku na půdě předem připravené plochy do 1000 m2 výsevem včetně utažení parkového v rovině nebo na svahu do 1:5</t>
  </si>
  <si>
    <t>1225320918</t>
  </si>
  <si>
    <t>182303111</t>
  </si>
  <si>
    <t>Doplnění zeminy nebo substrátu na travnatých plochách tloušťky do 50 mm v rovině nebo na svahu do 1:5</t>
  </si>
  <si>
    <t>1047437399</t>
  </si>
  <si>
    <t>10371500</t>
  </si>
  <si>
    <t>substrát pro trávníky VL</t>
  </si>
  <si>
    <t>-688969193</t>
  </si>
  <si>
    <t>orn2*0,005</t>
  </si>
  <si>
    <t>183101222</t>
  </si>
  <si>
    <t>Hloubení jamek pro vysazování rostlin v zemině tř.1 až 4 s výměnou půdy z 50% v rovině nebo na svahu do 1:5, objemu přes 1,00 do 2,00 m3</t>
  </si>
  <si>
    <t>kus</t>
  </si>
  <si>
    <t>-219174316</t>
  </si>
  <si>
    <t>3+3+3</t>
  </si>
  <si>
    <t>12+9</t>
  </si>
  <si>
    <t>183205111</t>
  </si>
  <si>
    <t>Založení záhonu pro výsadbu rostlin v rovině nebo na svahu do 1:5 v zemině tř. 1 až 2</t>
  </si>
  <si>
    <t>1099071881</t>
  </si>
  <si>
    <t>18321R01322</t>
  </si>
  <si>
    <t xml:space="preserve">kompletní trvalkové záhony se soliter keři - výsadba květin a keřů do připravené půdy se zalitím vč. dodávky sazenic D+M </t>
  </si>
  <si>
    <t>40628478</t>
  </si>
  <si>
    <t>183402131</t>
  </si>
  <si>
    <t>Rozrušení půdy na hloubku přes 50 do 150 mm souvislé plochy přes 500 m2 v rovině nebo na svahu do 1:5</t>
  </si>
  <si>
    <t>1610930987</t>
  </si>
  <si>
    <t>184102116</t>
  </si>
  <si>
    <t>Výsadba dřeviny s balem do předem vyhloubené jamky se zalitím v rovině nebo na svahu do 1:5, při průměru balu přes 600 do 800 mm</t>
  </si>
  <si>
    <t>-1397042890</t>
  </si>
  <si>
    <t>02660R325</t>
  </si>
  <si>
    <t>Borovice černá /Pinus nigra/ v 1,5 - 1,7 m</t>
  </si>
  <si>
    <t>1331025681</t>
  </si>
  <si>
    <t>02650R300</t>
  </si>
  <si>
    <t>Javor mléč /Acer platanoides/ v 1,5 - 1,7 m</t>
  </si>
  <si>
    <t>528940114</t>
  </si>
  <si>
    <t>026503R100</t>
  </si>
  <si>
    <t>Javor tatarský v 1,5 - 1,7 m</t>
  </si>
  <si>
    <t>1907833742</t>
  </si>
  <si>
    <t>02652R023</t>
  </si>
  <si>
    <t>svída krvavá</t>
  </si>
  <si>
    <t>-15988969</t>
  </si>
  <si>
    <t>25</t>
  </si>
  <si>
    <t>02652R1023</t>
  </si>
  <si>
    <t>pustoryl věncový</t>
  </si>
  <si>
    <t>-872101789</t>
  </si>
  <si>
    <t>26</t>
  </si>
  <si>
    <t>184215132</t>
  </si>
  <si>
    <t>Ukotvení dřeviny kůly třemi kůly, délky přes 1 do 2 m</t>
  </si>
  <si>
    <t>-437732359</t>
  </si>
  <si>
    <t>3*3</t>
  </si>
  <si>
    <t>27</t>
  </si>
  <si>
    <t>60591251</t>
  </si>
  <si>
    <t>kůl vyvazovací dřevěný impregnovaný D 8cm dl 1,5m</t>
  </si>
  <si>
    <t>1019077967</t>
  </si>
  <si>
    <t>28</t>
  </si>
  <si>
    <t>184802111</t>
  </si>
  <si>
    <t>Chemické odplevelení půdy před založením kultury, trávníku nebo zpevněných ploch o výměře jednotlivě přes 20 m2 v rovině nebo na svahu do 1:5 postřikem na široko</t>
  </si>
  <si>
    <t>1368002595</t>
  </si>
  <si>
    <t>29</t>
  </si>
  <si>
    <t>184911421</t>
  </si>
  <si>
    <t>Mulčování vysazených rostlin mulčovací kůrou, tl. do 100 mm v rovině nebo na svahu do 1:5</t>
  </si>
  <si>
    <t>-42160523</t>
  </si>
  <si>
    <t>10391100</t>
  </si>
  <si>
    <t>kůra mulčovací VL</t>
  </si>
  <si>
    <t>1353270003</t>
  </si>
  <si>
    <t>záh1*0,1</t>
  </si>
  <si>
    <t>31</t>
  </si>
  <si>
    <t>185803211</t>
  </si>
  <si>
    <t>Uválcování trávníku v rovině nebo na svahu do 1:5</t>
  </si>
  <si>
    <t>-1119619638</t>
  </si>
  <si>
    <t>32</t>
  </si>
  <si>
    <t>00572450</t>
  </si>
  <si>
    <t>osivo směs travní golfová I</t>
  </si>
  <si>
    <t>kg</t>
  </si>
  <si>
    <t>1050491776</t>
  </si>
  <si>
    <t>orn2*0,03</t>
  </si>
  <si>
    <t>33</t>
  </si>
  <si>
    <t>185811231</t>
  </si>
  <si>
    <t>Vyhrabání trávníku souvislé plochy přes 10000 m2 v rovině nebo na svahu do 1:5</t>
  </si>
  <si>
    <t>-1055685697</t>
  </si>
  <si>
    <t>34</t>
  </si>
  <si>
    <t>R184802002</t>
  </si>
  <si>
    <t>pohnojení plochy startovací dávkou hnojiva 20 - 50 g/m2 D+M</t>
  </si>
  <si>
    <t>1349039402</t>
  </si>
  <si>
    <t>35</t>
  </si>
  <si>
    <t>R184802003</t>
  </si>
  <si>
    <t>vysbírání kamenů ručně vč. odvozu a uložení na skládku D+M</t>
  </si>
  <si>
    <t>1590598741</t>
  </si>
  <si>
    <t>95</t>
  </si>
  <si>
    <t>Různé dokončovací konstrukce a práce pozemních staveb</t>
  </si>
  <si>
    <t>36</t>
  </si>
  <si>
    <t>74910R107</t>
  </si>
  <si>
    <t xml:space="preserve">parková lavička s opěradlem </t>
  </si>
  <si>
    <t>-402889048</t>
  </si>
  <si>
    <t>37</t>
  </si>
  <si>
    <t>958R201</t>
  </si>
  <si>
    <t>pozinkovaný box na 4 odpadní nádoby 2380 x 1500 x 920 mm</t>
  </si>
  <si>
    <t>ks</t>
  </si>
  <si>
    <t>673375023</t>
  </si>
  <si>
    <t>38</t>
  </si>
  <si>
    <t>998231311</t>
  </si>
  <si>
    <t>Přesun hmot pro sadovnické a krajinářské úpravy - strojně dopravní vzdálenost do 5000 m</t>
  </si>
  <si>
    <t>1764738729</t>
  </si>
  <si>
    <t>apu1</t>
  </si>
  <si>
    <t>11,8</t>
  </si>
  <si>
    <t>bed1</t>
  </si>
  <si>
    <t>63,872</t>
  </si>
  <si>
    <t>bed2</t>
  </si>
  <si>
    <t>57,512</t>
  </si>
  <si>
    <t>bed3</t>
  </si>
  <si>
    <t>13,358</t>
  </si>
  <si>
    <t>dl2</t>
  </si>
  <si>
    <t>29,8</t>
  </si>
  <si>
    <t>dren1</t>
  </si>
  <si>
    <t>22,8</t>
  </si>
  <si>
    <t>izo1</t>
  </si>
  <si>
    <t>6,96</t>
  </si>
  <si>
    <t>ERPLAN-01041 - D.1., D.1.2 - SO07 - kryté parkovací stání se zahradním domkem - vedlejší výdaj</t>
  </si>
  <si>
    <t>jáma2</t>
  </si>
  <si>
    <t>27,516</t>
  </si>
  <si>
    <t>lat1</t>
  </si>
  <si>
    <t>87,1</t>
  </si>
  <si>
    <t>li1</t>
  </si>
  <si>
    <t>22,4</t>
  </si>
  <si>
    <t>li2</t>
  </si>
  <si>
    <t>124,03</t>
  </si>
  <si>
    <t>li5</t>
  </si>
  <si>
    <t>22,57</t>
  </si>
  <si>
    <t>li6</t>
  </si>
  <si>
    <t>9,89</t>
  </si>
  <si>
    <t>nát1</t>
  </si>
  <si>
    <t>170,89</t>
  </si>
  <si>
    <t>om1</t>
  </si>
  <si>
    <t>44,51</t>
  </si>
  <si>
    <t>om11</t>
  </si>
  <si>
    <t>-2,81</t>
  </si>
  <si>
    <t>om2</t>
  </si>
  <si>
    <t>49,524</t>
  </si>
  <si>
    <t>om3</t>
  </si>
  <si>
    <t>5,97</t>
  </si>
  <si>
    <t>pal1</t>
  </si>
  <si>
    <t>14,694</t>
  </si>
  <si>
    <t>pal3</t>
  </si>
  <si>
    <t>35,3</t>
  </si>
  <si>
    <t>rýha1</t>
  </si>
  <si>
    <t>13,927</t>
  </si>
  <si>
    <t>rýha11</t>
  </si>
  <si>
    <t>7,823</t>
  </si>
  <si>
    <t>řez4</t>
  </si>
  <si>
    <t>0,23</t>
  </si>
  <si>
    <t>svis1</t>
  </si>
  <si>
    <t>86,424</t>
  </si>
  <si>
    <t>ša1</t>
  </si>
  <si>
    <t>1,769</t>
  </si>
  <si>
    <t>ša11</t>
  </si>
  <si>
    <t>1,181</t>
  </si>
  <si>
    <t>šd1</t>
  </si>
  <si>
    <t>20,25</t>
  </si>
  <si>
    <t>80,974</t>
  </si>
  <si>
    <t>zás1</t>
  </si>
  <si>
    <t>16,403</t>
  </si>
  <si>
    <t>5,45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</si>
  <si>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</si>
  <si>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</si>
  <si>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</si>
  <si>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</si>
  <si>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94 - Lešení a stavební výtahy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</si>
  <si>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</si>
  <si>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</si>
  <si>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</si>
  <si>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</si>
  <si>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</si>
  <si>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</si>
  <si>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</si>
  <si>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</si>
  <si>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</si>
  <si>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131201201</t>
  </si>
  <si>
    <t>Hloubení zapažených jam a zářezů s urovnáním dna do předepsaného profilu a spádu v hornině tř. 3 do 100 m3</t>
  </si>
  <si>
    <t>-787917646</t>
  </si>
  <si>
    <t>"v.č. D.1.3 - základy SO07</t>
  </si>
  <si>
    <t>4,7*6,2*0,246*0,5+8,7*10,2*0,63*0,5*0,5</t>
  </si>
  <si>
    <t>29,8*0,45*0,5+11*0,5*0,2*0,5</t>
  </si>
  <si>
    <t>30*0,3*0,3*0,5+13,5*0,2*0,5</t>
  </si>
  <si>
    <t>131201209</t>
  </si>
  <si>
    <t>Hloubení zapažených jam a zářezů s urovnáním dna do předepsaného profilu a spádu Příplatek k cenám za lepivost horniny tř. 3</t>
  </si>
  <si>
    <t>444364295</t>
  </si>
  <si>
    <t>131301201</t>
  </si>
  <si>
    <t>Hloubení zapažených jam a zářezů s urovnáním dna do předepsaného profilu a spádu v hornině tř. 4 do 100 m3</t>
  </si>
  <si>
    <t>-799895319</t>
  </si>
  <si>
    <t>131301209</t>
  </si>
  <si>
    <t>Hloubení zapažených jam a zářezů s urovnáním dna do předepsaného profilu a spádu Příplatek k cenám za lepivost horniny tř. 4</t>
  </si>
  <si>
    <t>-2104120948</t>
  </si>
  <si>
    <t>132201201</t>
  </si>
  <si>
    <t>Hloubení zapažených i nezapažených rýh šířky přes 600 do 2 000 mm s urovnáním dna do předepsaného profilu a spádu v hornině tř. 3 do 100 m3</t>
  </si>
  <si>
    <t>267806052</t>
  </si>
  <si>
    <t>(4,7*2+6,2*2)*0,7*0,8*0,5</t>
  </si>
  <si>
    <t>(6,7*2+8,2*2)*1,5*0,35*0,5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</si>
  <si>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</si>
  <si>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</si>
  <si>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1071723813</t>
  </si>
  <si>
    <t>132301201</t>
  </si>
  <si>
    <t>Hloubení zapažených i nezapažených rýh šířky přes 600 do 2 000 mm s urovnáním dna do předepsaného profilu a spádu v hornině tř. 4 do 100 m3</t>
  </si>
  <si>
    <t>-93695664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</si>
  <si>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</si>
  <si>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</si>
  <si>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878605699</t>
  </si>
  <si>
    <t>133201101</t>
  </si>
  <si>
    <t>Hloubení zapažených i nezapažených šachet s případným nutným přemístěním výkopku ve výkopišti v hornině tř. 3 do 100 m3</t>
  </si>
  <si>
    <t>797906066</t>
  </si>
  <si>
    <t>0,7*0,7*0,8*3*0,5</t>
  </si>
  <si>
    <t>1,5*1,5*0,35*3*0,5</t>
  </si>
  <si>
    <t>133201109</t>
  </si>
  <si>
    <t>Hloubení zapažených i nezapažených šachet s případným nutným přemístěním výkopku ve výkopišti v hornině tř. 3 Příplatek k cenám za lepivost horniny tř. 3</t>
  </si>
  <si>
    <t>-1984205341</t>
  </si>
  <si>
    <t>133301101</t>
  </si>
  <si>
    <t>Hloubení zapažených i nezapažených šachet s případným nutným přemístěním výkopku ve výkopišti v hornině tř. 4 do 100 m3</t>
  </si>
  <si>
    <t>23469017</t>
  </si>
  <si>
    <t>133301109</t>
  </si>
  <si>
    <t>Hloubení zapažených i nezapažených šachet s případným nutným přemístěním výkopku ve výkopišti v hornině tř. 4 Příplatek k cenám za lepivost horniny tř. 4</t>
  </si>
  <si>
    <t>-1001396671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</si>
  <si>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</si>
  <si>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</si>
  <si>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189239755</t>
  </si>
  <si>
    <t>jáma2*2</t>
  </si>
  <si>
    <t>rýha1*2</t>
  </si>
  <si>
    <t>ša1*2</t>
  </si>
  <si>
    <t>-1804832600</t>
  </si>
  <si>
    <t>-170509800</t>
  </si>
  <si>
    <t>174101101</t>
  </si>
  <si>
    <t>Zásyp sypaninou z jakékoliv horniny s uložením výkopku ve vrstvách se zhutněním jam, šachet, rýh nebo kolem objektů v těchto vykopávkách</t>
  </si>
  <si>
    <t>-830287174</t>
  </si>
  <si>
    <t>rýha11*2</t>
  </si>
  <si>
    <t>-(4,4*2+5,3*2)*0,3*0,25</t>
  </si>
  <si>
    <t>ša11*2</t>
  </si>
  <si>
    <t>-0,4*0,5*0,25*3</t>
  </si>
  <si>
    <t>58343930</t>
  </si>
  <si>
    <t>kamenivo drcené hrubé frakce 16-32</t>
  </si>
  <si>
    <t>499785170</t>
  </si>
  <si>
    <t>zás1*2</t>
  </si>
  <si>
    <t>1974912967</t>
  </si>
  <si>
    <t>3,8*5,3</t>
  </si>
  <si>
    <t>29,8+11*0,5</t>
  </si>
  <si>
    <t>plan13</t>
  </si>
  <si>
    <t>13,5+30*0,3</t>
  </si>
  <si>
    <t>Zakládání</t>
  </si>
  <si>
    <t>212572121</t>
  </si>
  <si>
    <t>Lože pro trativody z kameniva drobného těženého</t>
  </si>
  <si>
    <t>465599543</t>
  </si>
  <si>
    <t>dren1*0,5*0,1</t>
  </si>
  <si>
    <t>212755216</t>
  </si>
  <si>
    <t>Trativody bez lože z drenážních trubek plastových flexibilních D 160 mm</t>
  </si>
  <si>
    <t>-35313301</t>
  </si>
  <si>
    <t>4,7*2+6,2*2+0,5*2</t>
  </si>
  <si>
    <t>212972113</t>
  </si>
  <si>
    <t>Opláštění drenážních trub filtrační textilií DN 160</t>
  </si>
  <si>
    <t>-1121131271</t>
  </si>
  <si>
    <t>214500211</t>
  </si>
  <si>
    <t>Zřízení výplně rýhy s drenážním potrubím z trub DN do 200 štěrkem, pískem nebo štěrkopískem, výšky přes 300 do 550 mm</t>
  </si>
  <si>
    <t>-601131107</t>
  </si>
  <si>
    <t>583438R072</t>
  </si>
  <si>
    <t>kamenivo drcené hrubé frakce 8/32</t>
  </si>
  <si>
    <t>30293294</t>
  </si>
  <si>
    <t>dren1*0,8*0,3*2</t>
  </si>
  <si>
    <t>271532R012</t>
  </si>
  <si>
    <t>Podsyp pod základové konstrukce se zhutněním a urovnáním povrchu z kameniva hrubého, frakce 0 - 32 mm D+M</t>
  </si>
  <si>
    <t>-1540291099</t>
  </si>
  <si>
    <t>20,25*0,2</t>
  </si>
  <si>
    <t>274321411</t>
  </si>
  <si>
    <t>Základy z betonu železového (bez výztuže) pasy z betonu bez zvláštních nároků na prostředí tř. C 20/25</t>
  </si>
  <si>
    <t>915263828</t>
  </si>
  <si>
    <t>(4,7*2+4,8*2)*0,7*0,8*1,035</t>
  </si>
  <si>
    <t>274351111</t>
  </si>
  <si>
    <t>Bednění základových konstrukcí pasů tradiční oboustranné</t>
  </si>
  <si>
    <t>248553357</t>
  </si>
  <si>
    <t>(4,7*2+6,2*2+3,2*2+4,8*2)*0,15</t>
  </si>
  <si>
    <t>274361821</t>
  </si>
  <si>
    <t>Výztuž základů pasů z betonářské oceli 10 505 (R) nebo BSt 500</t>
  </si>
  <si>
    <t>1565287645</t>
  </si>
  <si>
    <t>(4,7*2+4,8*2)*4*2*0,8*0,617*1,3*0,001</t>
  </si>
  <si>
    <t>275321411</t>
  </si>
  <si>
    <t>Základy z betonu železového (bez výztuže) patky z betonu bez zvláštních nároků na prostředí tř. C 20/25</t>
  </si>
  <si>
    <t>1729367334</t>
  </si>
  <si>
    <t>0,7*0,7*0,8*3*1,035</t>
  </si>
  <si>
    <t>275351121</t>
  </si>
  <si>
    <t>Bednění základů patek zřízení</t>
  </si>
  <si>
    <t>1542448041</t>
  </si>
  <si>
    <t>0,7*4*0,15*3</t>
  </si>
  <si>
    <t>275351122</t>
  </si>
  <si>
    <t>Bednění základů patek odstranění</t>
  </si>
  <si>
    <t>846095280</t>
  </si>
  <si>
    <t>275361821</t>
  </si>
  <si>
    <t>Výztuž základů patek z betonářské oceli 10 505 (R)</t>
  </si>
  <si>
    <t>-1920114267</t>
  </si>
  <si>
    <t>2*0,8*3*0,617*1,3*0,001</t>
  </si>
  <si>
    <t>279113144</t>
  </si>
  <si>
    <t>Základové zdi z tvárnic ztraceného bednění včetně výplně z betonu bez zvláštních nároků na vliv prostředí třídy C 20/25, tloušťky zdiva přes 250 do 300 mm</t>
  </si>
  <si>
    <t>-1145986683</t>
  </si>
  <si>
    <t>(4,4*2+5,3*2)*0,5</t>
  </si>
  <si>
    <t>279113145</t>
  </si>
  <si>
    <t>Základové zdi z tvárnic ztraceného bednění včetně výplně z betonu bez zvláštních nároků na vliv prostředí třídy C 20/25, tloušťky zdiva přes 300 do 400 mm</t>
  </si>
  <si>
    <t>-109143598</t>
  </si>
  <si>
    <t>0,5*0,5*3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</si>
  <si>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</si>
  <si>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</si>
  <si>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-56753385</t>
  </si>
  <si>
    <t>(4,4*2+6,2*2)*2*2*0,617*1,3*0,001</t>
  </si>
  <si>
    <t>0,5*2*0,617*3*1,3*0,001</t>
  </si>
  <si>
    <t>(4,4*2+6,2*2)*4*2*0,5*0,617*1,3*0,001</t>
  </si>
  <si>
    <t>2*0,5*3*0,617*1,3*0,001</t>
  </si>
  <si>
    <t>Svislé a kompletní konstrukce</t>
  </si>
  <si>
    <t>311236331</t>
  </si>
  <si>
    <t>Zdivo jednovrstvé zvukově izolační z cihel děrovaných z broušených cihel na tenkovrstvou maltu, pevnost cihel do P15, tl. zdiva 300 mm</t>
  </si>
  <si>
    <t>-1631675935</t>
  </si>
  <si>
    <t>"v.č. D.1.4 - půdorys SO07, TZ"</t>
  </si>
  <si>
    <t>4,4*2,65+4,4*2,431+5,9*(2,65+2,431)*0,5*2</t>
  </si>
  <si>
    <t>-2*1,25-1,1*2,1</t>
  </si>
  <si>
    <t>317168053</t>
  </si>
  <si>
    <t>Překlady keramické vysoké osazené do maltového lože, šířky překladu 70 mm výšky 238 mm, délky 1500 mm</t>
  </si>
  <si>
    <t>213487486</t>
  </si>
  <si>
    <t>317168056</t>
  </si>
  <si>
    <t>Překlady keramické vysoké osazené do maltového lože, šířky překladu 70 mm výšky 238 mm, délky 2250 mm</t>
  </si>
  <si>
    <t>2070228067</t>
  </si>
  <si>
    <t>317998114</t>
  </si>
  <si>
    <t>Izolace tepelná mezi překlady z pěnového polystyrenu výšky 24 cm, tloušťky 90 mm</t>
  </si>
  <si>
    <t>-346668282</t>
  </si>
  <si>
    <t>1,5+2,25</t>
  </si>
  <si>
    <t>Vodorovné konstrukce</t>
  </si>
  <si>
    <t>39</t>
  </si>
  <si>
    <t>417321414</t>
  </si>
  <si>
    <t>Ztužující pásy a věnce z betonu železového (bez výztuže) tř. C 20/25</t>
  </si>
  <si>
    <t>422760550</t>
  </si>
  <si>
    <t>"v.č. 202 - výkres detailů ŽB věnce, TZ"</t>
  </si>
  <si>
    <t>(4,4*2+5,3*2)*0,3*0,25</t>
  </si>
  <si>
    <t>40</t>
  </si>
  <si>
    <t>417351115</t>
  </si>
  <si>
    <t>Bednění bočnic ztužujících pásů a věnců včetně vzpěr zřízení</t>
  </si>
  <si>
    <t>-1023991675</t>
  </si>
  <si>
    <t>(4,4*2+5,9*2)*2*0,25</t>
  </si>
  <si>
    <t>41</t>
  </si>
  <si>
    <t>417351116</t>
  </si>
  <si>
    <t>Bednění bočnic ztužujících pásů a věnců včetně vzpěr odstranění</t>
  </si>
  <si>
    <t>-354699070</t>
  </si>
  <si>
    <t>42</t>
  </si>
  <si>
    <t>417361821</t>
  </si>
  <si>
    <t>Výztuž ztužujících pásů a věnců z betonářské oceli 10 505 (R) nebo BSt 500</t>
  </si>
  <si>
    <t>-1262667124</t>
  </si>
  <si>
    <t>122*1,3*0,001</t>
  </si>
  <si>
    <t>43</t>
  </si>
  <si>
    <t>260612004</t>
  </si>
  <si>
    <t>44</t>
  </si>
  <si>
    <t>2079437122</t>
  </si>
  <si>
    <t>45</t>
  </si>
  <si>
    <t>1827734242</t>
  </si>
  <si>
    <t>obr1*0,3*0,3</t>
  </si>
  <si>
    <t>obr2*0,5*0,5</t>
  </si>
  <si>
    <t>46</t>
  </si>
  <si>
    <t>1557077337</t>
  </si>
  <si>
    <t>47</t>
  </si>
  <si>
    <t>-2120038158</t>
  </si>
  <si>
    <t>šd1*1,03</t>
  </si>
  <si>
    <t>48</t>
  </si>
  <si>
    <t>-2077357898</t>
  </si>
  <si>
    <t>49</t>
  </si>
  <si>
    <t>vsakovací dlažba betonová tl. 80mm - barva karamel</t>
  </si>
  <si>
    <t>-1415899497</t>
  </si>
  <si>
    <t>dl2*1,03</t>
  </si>
  <si>
    <t>50</t>
  </si>
  <si>
    <t>257869181</t>
  </si>
  <si>
    <t>Úpravy povrchů, podlahy a osazování výplní</t>
  </si>
  <si>
    <t>51</t>
  </si>
  <si>
    <t>612131301</t>
  </si>
  <si>
    <t>Podkladní a spojovací vrstva vnitřních omítaných ploch cementový postřik nanášený strojně celoplošně stěn</t>
  </si>
  <si>
    <t>1415161428</t>
  </si>
  <si>
    <t>3,8*2,7+3,8*2,5+5,3*(2,7+2,5)*0,5*2</t>
  </si>
  <si>
    <t>-1*2,05-2*1,25</t>
  </si>
  <si>
    <t>(1+2,05*2+2*2+1,25*2)*0,15</t>
  </si>
  <si>
    <t>52</t>
  </si>
  <si>
    <t>612321341</t>
  </si>
  <si>
    <t>Omítka vápenocementová vnitřních ploch nanášená strojně dvouvrstvá, tloušťky jádrové omítky do 10 mm a tloušťky štuku do 3 mm štuková svislých konstrukcí stěn</t>
  </si>
  <si>
    <t>19116350</t>
  </si>
  <si>
    <t>53</t>
  </si>
  <si>
    <t>622131301</t>
  </si>
  <si>
    <t>Podkladní a spojovací vrstva vnějších omítaných ploch cementový postřik nanášený strojně celoplošně stěn</t>
  </si>
  <si>
    <t>-294828489</t>
  </si>
  <si>
    <t>"v.č. D.1.7 - pohledy, TZ"</t>
  </si>
  <si>
    <t>54</t>
  </si>
  <si>
    <t>622143003</t>
  </si>
  <si>
    <t>Montáž omítkových profilů plastových nebo pozinkovaných, upevněných vtlačením do podkladní vrstvy nebo přibitím rohových s tkaninou</t>
  </si>
  <si>
    <t>-589017117</t>
  </si>
  <si>
    <t>2,65*4</t>
  </si>
  <si>
    <t>59051486</t>
  </si>
  <si>
    <t>lišta rohová PVC 10/15cm s tkaninou</t>
  </si>
  <si>
    <t>-551302524</t>
  </si>
  <si>
    <t>li1*1,05</t>
  </si>
  <si>
    <t>56</t>
  </si>
  <si>
    <t>622143004</t>
  </si>
  <si>
    <t>Montáž omítkových profilů plastových nebo pozinkovaných, upevněných vtlačením do podkladní vrstvy nebo přibitím začišťovacích samolepících pro vytvoření dilatujícího spoje s okenním rámem</t>
  </si>
  <si>
    <t>235576078</t>
  </si>
  <si>
    <t>2*2+1,25*2+1,1+2,1*2</t>
  </si>
  <si>
    <t>57</t>
  </si>
  <si>
    <t>59051476</t>
  </si>
  <si>
    <t>profil okenní začišťovací se sklovláknitou armovací tkaninou 9mm/2,4m</t>
  </si>
  <si>
    <t>1097541767</t>
  </si>
  <si>
    <t>apu1*1,05</t>
  </si>
  <si>
    <t>58</t>
  </si>
  <si>
    <t>622511021</t>
  </si>
  <si>
    <t>Omítka tenkovrstvá akrylátová vnějších ploch probarvená, včetně penetrace podkladu zrnitá, tloušťky 2,0 mm stěn</t>
  </si>
  <si>
    <t>1183949324</t>
  </si>
  <si>
    <t>-om3</t>
  </si>
  <si>
    <t>59</t>
  </si>
  <si>
    <t>622511111</t>
  </si>
  <si>
    <t>Omítka tenkovrstvá akrylátová vnějších ploch probarvená, včetně penetrace podkladu mozaiková střednězrnná stěn</t>
  </si>
  <si>
    <t>302439612</t>
  </si>
  <si>
    <t>(4,4*2+5,9*2)*0,3</t>
  </si>
  <si>
    <t>-1*0,3+0,3*0,15*2</t>
  </si>
  <si>
    <t>60</t>
  </si>
  <si>
    <t>622811002</t>
  </si>
  <si>
    <t>Omítka tepelně izolační vnějších ploch stěn prováděná ručně v 1 vrstvě, tloušťky přes 20 do 30 mm</t>
  </si>
  <si>
    <t>1787828002</t>
  </si>
  <si>
    <t>61</t>
  </si>
  <si>
    <t>629135101</t>
  </si>
  <si>
    <t>Vyrovnávací vrstva z cementové malty pod klempířskými prvky šířky do 150 mm</t>
  </si>
  <si>
    <t>1772311208</t>
  </si>
  <si>
    <t>1,25*2</t>
  </si>
  <si>
    <t>62</t>
  </si>
  <si>
    <t>629991011</t>
  </si>
  <si>
    <t>Zakrytí vnějších ploch před znečištěním včetně pozdějšího odkrytí výplní otvorů a svislých ploch fólií přilepenou lepící páskou</t>
  </si>
  <si>
    <t>-1145928099</t>
  </si>
  <si>
    <t>2*1,25*2+1*2,05*2</t>
  </si>
  <si>
    <t>63</t>
  </si>
  <si>
    <t>629999011</t>
  </si>
  <si>
    <t>Příplatky k cenám úprav vnějších povrchů za zvýšenou pracnost při provádění styku dvou struktur na fasádě</t>
  </si>
  <si>
    <t>1041601662</t>
  </si>
  <si>
    <t>4,4*2+5,9*2</t>
  </si>
  <si>
    <t>64</t>
  </si>
  <si>
    <t>637121111</t>
  </si>
  <si>
    <t>Okapový chodník z kameniva s udusáním a urovnáním povrchu z kačírku tl. 100 mm</t>
  </si>
  <si>
    <t>-347832187</t>
  </si>
  <si>
    <t>13,5</t>
  </si>
  <si>
    <t>65</t>
  </si>
  <si>
    <t>1375999212</t>
  </si>
  <si>
    <t>66</t>
  </si>
  <si>
    <t>1468407094</t>
  </si>
  <si>
    <t>obr2*1,03</t>
  </si>
  <si>
    <t>67</t>
  </si>
  <si>
    <t>850109471</t>
  </si>
  <si>
    <t>68</t>
  </si>
  <si>
    <t>-824304784</t>
  </si>
  <si>
    <t>obr1*2*1,03</t>
  </si>
  <si>
    <t>69</t>
  </si>
  <si>
    <t>-154049397</t>
  </si>
  <si>
    <t>obr1*0,3*0,1</t>
  </si>
  <si>
    <t>obr2*0,5*0,1</t>
  </si>
  <si>
    <t>94</t>
  </si>
  <si>
    <t>Lešení a stavební výtahy</t>
  </si>
  <si>
    <t>70</t>
  </si>
  <si>
    <t>949101111</t>
  </si>
  <si>
    <t>Lešení pomocné pracovní pro objekty pozemních staveb pro zatížení do 150 kg/m2, o výšce lešeňové podlahy do 1,9 m</t>
  </si>
  <si>
    <t>398523444</t>
  </si>
  <si>
    <t>20,25+29,8</t>
  </si>
  <si>
    <t>(4,4*2+5,9*2+1,5*4)*1,5</t>
  </si>
  <si>
    <t>71</t>
  </si>
  <si>
    <t>952901111</t>
  </si>
  <si>
    <t>Vyčištění budov nebo objektů před předáním do užívání budov bytové nebo občanské výstavby, světlé výšky podlaží do 4 m</t>
  </si>
  <si>
    <t>2101662028</t>
  </si>
  <si>
    <t>72</t>
  </si>
  <si>
    <t>953943112</t>
  </si>
  <si>
    <t>Osazování drobných kovových předmětů výrobků ostatních jinde neuvedených do vynechaných či vysekaných kapes zdiva, se zajištěním polohy se zalitím maltou cementovou, hmotnosti přes 1 do 5 kg/kus</t>
  </si>
  <si>
    <t>-651034147</t>
  </si>
  <si>
    <t>"v.č. 203 - konstrukce střechy"</t>
  </si>
  <si>
    <t>6*2+2</t>
  </si>
  <si>
    <t>73</t>
  </si>
  <si>
    <t>31197R006</t>
  </si>
  <si>
    <t xml:space="preserve">tyč závitová  M16 x 90 vč. matic</t>
  </si>
  <si>
    <t>-565289179</t>
  </si>
  <si>
    <t>74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</si>
  <si>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</si>
  <si>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</si>
  <si>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-2058885955</t>
  </si>
  <si>
    <t>PSV</t>
  </si>
  <si>
    <t>Práce a dodávky PSV</t>
  </si>
  <si>
    <t>711</t>
  </si>
  <si>
    <t>Izolace proti vodě, vlhkosti a plynům</t>
  </si>
  <si>
    <t>75</t>
  </si>
  <si>
    <t>711111001</t>
  </si>
  <si>
    <t>Provedení izolace proti zemní vlhkosti natěradly a tmely za studena na ploše vodorovné V nátěrem penetračním</t>
  </si>
  <si>
    <t>-1754536543</t>
  </si>
  <si>
    <t>(4,4*2+6,2*2)*0,3</t>
  </si>
  <si>
    <t>0,5*0,4*3</t>
  </si>
  <si>
    <t>76</t>
  </si>
  <si>
    <t>11163150</t>
  </si>
  <si>
    <t>lak penetrační asfaltový</t>
  </si>
  <si>
    <t>1310611115</t>
  </si>
  <si>
    <t>izo1*0,0003</t>
  </si>
  <si>
    <t>77</t>
  </si>
  <si>
    <t>711141559</t>
  </si>
  <si>
    <t>Provedení izolace proti zemní vlhkosti pásy přitavením NAIP na ploše vodorovné V</t>
  </si>
  <si>
    <t>-1150417536</t>
  </si>
  <si>
    <t>78</t>
  </si>
  <si>
    <t>62853R004</t>
  </si>
  <si>
    <t xml:space="preserve">pás asfaltový natavitelný modifikovaný SBS tl 4,0mm s vložkou ze skleněné tkaniny - tech. parametry viz. výpis skladeb </t>
  </si>
  <si>
    <t>467881014</t>
  </si>
  <si>
    <t>izo1*1,2</t>
  </si>
  <si>
    <t>79</t>
  </si>
  <si>
    <t>711161215</t>
  </si>
  <si>
    <t>Izolace proti zemní vlhkosti a beztlakové vodě nopovými fóliemi na ploše svislé S vrstva ochranná, odvětrávací a drenážní výška nopku 20,0 mm, tl. fólie do 1,0 mm</t>
  </si>
  <si>
    <t>-602791468</t>
  </si>
  <si>
    <t>(4,4*2+6,2*2)*0,8</t>
  </si>
  <si>
    <t>80</t>
  </si>
  <si>
    <t>711161384</t>
  </si>
  <si>
    <t>Izolace proti zemní vlhkosti a beztlakové vodě nopovými fóliemi ostatní ukončení izolace provětrávací lištou</t>
  </si>
  <si>
    <t>-1817127462</t>
  </si>
  <si>
    <t>4,4*2+6,2*2</t>
  </si>
  <si>
    <t>81</t>
  </si>
  <si>
    <t>711199095</t>
  </si>
  <si>
    <t>Příplatek k cenám provedení izolace proti zemní vlhkosti za plochu do 10 m2 natěradly za studena nebo za horka</t>
  </si>
  <si>
    <t>-1636957686</t>
  </si>
  <si>
    <t>82</t>
  </si>
  <si>
    <t>711199097</t>
  </si>
  <si>
    <t>Příplatek k cenám provedení izolace proti zemní vlhkosti za plochu do 10 m2 pásy přitavením NAIP nebo termoplasty</t>
  </si>
  <si>
    <t>133446310</t>
  </si>
  <si>
    <t>83</t>
  </si>
  <si>
    <t>998711101</t>
  </si>
  <si>
    <t>Přesun hmot pro izolace proti vodě, vlhkosti a plynům stanovený z hmotnosti přesunovaného materiálu vodorovná dopravní vzdálenost do 50 m v objektech výšky do 6 m</t>
  </si>
  <si>
    <t>-2050251887</t>
  </si>
  <si>
    <t>712</t>
  </si>
  <si>
    <t>Povlakové krytiny</t>
  </si>
  <si>
    <t>84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</si>
  <si>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</si>
  <si>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</si>
  <si>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1810750278</t>
  </si>
  <si>
    <t>li5*0,25</t>
  </si>
  <si>
    <t>li6*0,2</t>
  </si>
  <si>
    <t>85</t>
  </si>
  <si>
    <t>712363356</t>
  </si>
  <si>
    <t>Povlakové krytiny střech plochých do 10° z tvarovaných poplastovaných lišt pro mPVC okapnice rš 200 mm</t>
  </si>
  <si>
    <t>546155717</t>
  </si>
  <si>
    <t>"v.č. D.1.5 - půdorys střecha, TZ"</t>
  </si>
  <si>
    <t>86</t>
  </si>
  <si>
    <t>712363358</t>
  </si>
  <si>
    <t>Povlakové krytiny střech plochých do 10° z tvarovaných poplastovaných lišt pro mPVC závětrná lišta rš 250 mm</t>
  </si>
  <si>
    <t>-1508339521</t>
  </si>
  <si>
    <t>9,89+6,34*2</t>
  </si>
  <si>
    <t>87</t>
  </si>
  <si>
    <t>712363R012</t>
  </si>
  <si>
    <t>Provedení povlakové krytiny střech plochých do 10° s mechanicky kotvenou izolací včetně položení fólie a horkovzdušného svaření , kotvené do OSB desky</t>
  </si>
  <si>
    <t>396835088</t>
  </si>
  <si>
    <t>88</t>
  </si>
  <si>
    <t>28322012</t>
  </si>
  <si>
    <t>fólie hydroizolační střešní mPVC mechanicky kotvená tl 1,5mm šedá</t>
  </si>
  <si>
    <t>-1177596806</t>
  </si>
  <si>
    <t>bed1*1,2</t>
  </si>
  <si>
    <t>89</t>
  </si>
  <si>
    <t>712391171</t>
  </si>
  <si>
    <t>Provedení povlakové krytiny střech plochých do 10° -ostatní práce provedení vrstvy textilní podkladní</t>
  </si>
  <si>
    <t>-1579581528</t>
  </si>
  <si>
    <t>69311R084</t>
  </si>
  <si>
    <t>separační textilie netkaná ze skleněných vláken</t>
  </si>
  <si>
    <t>-1675697097</t>
  </si>
  <si>
    <t>998712101</t>
  </si>
  <si>
    <t>Přesun hmot pro povlakové krytiny stanovený z hmotnosti přesunovaného materiálu vodorovná dopravní vzdálenost do 50 m v objektech výšky do 6 m</t>
  </si>
  <si>
    <t>1789565482</t>
  </si>
  <si>
    <t>762</t>
  </si>
  <si>
    <t>Konstrukce tesařské</t>
  </si>
  <si>
    <t>92</t>
  </si>
  <si>
    <t>762083122</t>
  </si>
  <si>
    <t>Práce společné pro tesařské konstrukce impregnace řeziva máčením proti dřevokaznému hmyzu, houbám a plísním, třída ohrožení 3 a 4 (dřevo v exteriéru)</t>
  </si>
  <si>
    <t>1034270795</t>
  </si>
  <si>
    <t>"výpis řeziva"</t>
  </si>
  <si>
    <t>0,2*1,1</t>
  </si>
  <si>
    <t>(1,15+1,02)*1,1</t>
  </si>
  <si>
    <t>93</t>
  </si>
  <si>
    <t>762332132</t>
  </si>
  <si>
    <t>Montáž vázaných konstrukcí krovů střech pultových, sedlových, valbových, stanových čtvercového nebo obdélníkového půdorysu, z řeziva hraněného průřezové plochy přes 120 do 224 cm2</t>
  </si>
  <si>
    <t>2004814359</t>
  </si>
  <si>
    <t>72,6</t>
  </si>
  <si>
    <t>762332134</t>
  </si>
  <si>
    <t>Montáž vázaných konstrukcí krovů střech pultových, sedlových, valbových, stanových čtvercového nebo obdélníkového půdorysu, z řeziva hraněného průřezové plochy přes 288 do 450 cm2</t>
  </si>
  <si>
    <t>193797056</t>
  </si>
  <si>
    <t>60512131</t>
  </si>
  <si>
    <t>hranol stavební řezivo průřezu do 224cm2 dl 6-8m</t>
  </si>
  <si>
    <t>829233667</t>
  </si>
  <si>
    <t>1,02*1,1</t>
  </si>
  <si>
    <t>96</t>
  </si>
  <si>
    <t>60512142</t>
  </si>
  <si>
    <t>hranol stavební řezivo průřezu do 450cm2 přes dl 8m</t>
  </si>
  <si>
    <t>-1972432636</t>
  </si>
  <si>
    <t>1,15*1,1</t>
  </si>
  <si>
    <t>97</t>
  </si>
  <si>
    <t>762341024</t>
  </si>
  <si>
    <t>Bednění a laťování bednění střech rovných sklonu do 60° s vyřezáním otvorů z dřevoštěpkových desek OSB šroubovaných na krokve na pero a drážku, tloušťky desky 18 mm</t>
  </si>
  <si>
    <t>-1159812866</t>
  </si>
  <si>
    <t>9,98*6,4</t>
  </si>
  <si>
    <t>98</t>
  </si>
  <si>
    <t>762341660</t>
  </si>
  <si>
    <t>Bednění a laťování montáž bednění štítových okapových říms, krajnic, závětrných prken a žaluzií ve spádu nebo rovnoběžně s okapem z palubek</t>
  </si>
  <si>
    <t>-2008689650</t>
  </si>
  <si>
    <t>(9,89*2+6,4*2)*0,41</t>
  </si>
  <si>
    <t>99</t>
  </si>
  <si>
    <t>61191173</t>
  </si>
  <si>
    <t>palubky obkladové smrk profil klasický 19x121mm jakost A/B</t>
  </si>
  <si>
    <t>1056609433</t>
  </si>
  <si>
    <t>bed3*1,1</t>
  </si>
  <si>
    <t>100</t>
  </si>
  <si>
    <t>762342R041</t>
  </si>
  <si>
    <t>podkladní rošt pod palubkový obklad stropu a štítových hran</t>
  </si>
  <si>
    <t>-547139806</t>
  </si>
  <si>
    <t>5,3*5+5,9*6+(0,41+0,29)*(11*2+7*2)</t>
  </si>
  <si>
    <t>101</t>
  </si>
  <si>
    <t>60514112</t>
  </si>
  <si>
    <t>řezivo jehličnaté lať surová dl 4m</t>
  </si>
  <si>
    <t>1791079979</t>
  </si>
  <si>
    <t>lat1*0,06*0,04*1,1</t>
  </si>
  <si>
    <t>102</t>
  </si>
  <si>
    <t>762395000</t>
  </si>
  <si>
    <t>Spojovací prostředky krovů, bednění a laťování, nadstřešních konstrukcí svory, prkna, hřebíky, pásová ocel, vruty</t>
  </si>
  <si>
    <t>1618748653</t>
  </si>
  <si>
    <t>1,15+1,02</t>
  </si>
  <si>
    <t>pal1*0,0019</t>
  </si>
  <si>
    <t>103</t>
  </si>
  <si>
    <t>762411501</t>
  </si>
  <si>
    <t>Montáž olištování spár hoblovanými lištami stropů</t>
  </si>
  <si>
    <t>1302203537</t>
  </si>
  <si>
    <t>5,3*2+3,4*3</t>
  </si>
  <si>
    <t>(9,89*2+6,4*2)*3</t>
  </si>
  <si>
    <t>9,89-4,4</t>
  </si>
  <si>
    <t>104</t>
  </si>
  <si>
    <t>762713130</t>
  </si>
  <si>
    <t>Montáž prostorových vázaných konstrukcí z řeziva hraněného nebo polohraněného průřezové plochy přes 224 do 288 cm2</t>
  </si>
  <si>
    <t>351648402</t>
  </si>
  <si>
    <t>7,8</t>
  </si>
  <si>
    <t>105</t>
  </si>
  <si>
    <t>60512135</t>
  </si>
  <si>
    <t>hranol stavební řezivo průřezu do 288cm2 do dl 6m</t>
  </si>
  <si>
    <t>1513883356</t>
  </si>
  <si>
    <t>106</t>
  </si>
  <si>
    <t>762795000</t>
  </si>
  <si>
    <t>Spojovací prostředky prostorových vázaných konstrukcí hřebíky, svory, fixační prkna</t>
  </si>
  <si>
    <t>-605091132</t>
  </si>
  <si>
    <t>107</t>
  </si>
  <si>
    <t>614181R020</t>
  </si>
  <si>
    <t xml:space="preserve">lišta  dřevěná rohová</t>
  </si>
  <si>
    <t>-1868583705</t>
  </si>
  <si>
    <t>li2*1,1</t>
  </si>
  <si>
    <t>108</t>
  </si>
  <si>
    <t>762841310</t>
  </si>
  <si>
    <t>Montáž podbíjení stropů a střech vodorovných z hoblovaných prken z palubek</t>
  </si>
  <si>
    <t>489533964</t>
  </si>
  <si>
    <t>-(4,4*2+6,2*2)*0,3</t>
  </si>
  <si>
    <t>109</t>
  </si>
  <si>
    <t>1188704357</t>
  </si>
  <si>
    <t>bed2*1,1</t>
  </si>
  <si>
    <t>pal2</t>
  </si>
  <si>
    <t>110</t>
  </si>
  <si>
    <t>762895000</t>
  </si>
  <si>
    <t>Spojovací prostředky záklopu stropů, stropnic, podbíjení hřebíky, svory</t>
  </si>
  <si>
    <t>743446465</t>
  </si>
  <si>
    <t>pal3*0,0019</t>
  </si>
  <si>
    <t>111</t>
  </si>
  <si>
    <t>998762101</t>
  </si>
  <si>
    <t>Přesun hmot pro konstrukce tesařské stanovený z hmotnosti přesunovaného materiálu vodorovná dopravní vzdálenost do 50 m v objektech výšky do 6 m</t>
  </si>
  <si>
    <t>185056387</t>
  </si>
  <si>
    <t>764</t>
  </si>
  <si>
    <t>Konstrukce klempířské</t>
  </si>
  <si>
    <t>112</t>
  </si>
  <si>
    <t>764216R603</t>
  </si>
  <si>
    <t>Oplechování parapetů z pozinkovaného plechu s povrchovou úpravou rovných mechanicky kotvené, bez rohů rš 220 mm D+M</t>
  </si>
  <si>
    <t>1432515827</t>
  </si>
  <si>
    <t>"v.č. D.1.9 - tabulka PSV - klempířské prvky, TZ"</t>
  </si>
  <si>
    <t>113</t>
  </si>
  <si>
    <t>764511602</t>
  </si>
  <si>
    <t>Žlab podokapní z pozinkovaného plechu s povrchovou úpravou včetně háků a čel půlkruhový rš 330 mm</t>
  </si>
  <si>
    <t>1450630738</t>
  </si>
  <si>
    <t>114</t>
  </si>
  <si>
    <t>764518622</t>
  </si>
  <si>
    <t>Svod z pozinkovaného plechu s upraveným povrchem včetně objímek, kolen a odskoků kruhový, průměru 100 mm</t>
  </si>
  <si>
    <t>1066232191</t>
  </si>
  <si>
    <t>115</t>
  </si>
  <si>
    <t>998764101</t>
  </si>
  <si>
    <t>Přesun hmot pro konstrukce klempířské stanovený z hmotnosti přesunovaného materiálu vodorovná dopravní vzdálenost do 50 m v objektech výšky do 6 m</t>
  </si>
  <si>
    <t>1886892658</t>
  </si>
  <si>
    <t>766</t>
  </si>
  <si>
    <t>Konstrukce truhlářské</t>
  </si>
  <si>
    <t>116</t>
  </si>
  <si>
    <t>7668R2072</t>
  </si>
  <si>
    <t>plastové vstupní dveře 1 kř 1000 x 2050 mm ozn. D01 vč. všech předepsaných doplňků vč. všech souv. dodávek a prací D+M</t>
  </si>
  <si>
    <t>-840313270</t>
  </si>
  <si>
    <t>"v.č. D.1.9 - tabulka PSV - výplně otvorů, TZ"</t>
  </si>
  <si>
    <t>117</t>
  </si>
  <si>
    <t>7668R2073</t>
  </si>
  <si>
    <t>plastové okno 2 kř 2000 x 1250 mm ozn. O01 vč. všech předepsaných doplňků vč. všech souv. dodávek a prací D+M</t>
  </si>
  <si>
    <t>1611903698</t>
  </si>
  <si>
    <t>118</t>
  </si>
  <si>
    <t>998766101</t>
  </si>
  <si>
    <t>Přesun hmot pro konstrukce truhlářské stanovený z hmotnosti přesunovaného materiálu vodorovná dopravní vzdálenost do 50 m v objektech výšky do 6 m</t>
  </si>
  <si>
    <t>-1682559201</t>
  </si>
  <si>
    <t>767</t>
  </si>
  <si>
    <t>Konstrukce zámečnické</t>
  </si>
  <si>
    <t>119</t>
  </si>
  <si>
    <t>7675R201</t>
  </si>
  <si>
    <t>kotvící prvky 1 - 4 zastřešení vč. spojovacího materiálu D+M</t>
  </si>
  <si>
    <t>1920611173</t>
  </si>
  <si>
    <t>"výkaz hmotnosti oceli"</t>
  </si>
  <si>
    <t>95,65</t>
  </si>
  <si>
    <t>120</t>
  </si>
  <si>
    <t>998767101</t>
  </si>
  <si>
    <t>Přesun hmot pro zámečnické konstrukce stanovený z hmotnosti přesunovaného materiálu vodorovná dopravní vzdálenost do 50 m v objektech výšky do 6 m</t>
  </si>
  <si>
    <t>973469676</t>
  </si>
  <si>
    <t>783</t>
  </si>
  <si>
    <t>Dokončovací práce - nátěry</t>
  </si>
  <si>
    <t>121</t>
  </si>
  <si>
    <t>783218101</t>
  </si>
  <si>
    <t>Lazurovací nátěr tesařských konstrukcí jednonásobný syntetický</t>
  </si>
  <si>
    <t>-589248294</t>
  </si>
  <si>
    <t>bed2*2*1,1</t>
  </si>
  <si>
    <t>bed3*2*1,1</t>
  </si>
  <si>
    <t>7,8*0,16*4*3</t>
  </si>
  <si>
    <t>122</t>
  </si>
  <si>
    <t>783218111</t>
  </si>
  <si>
    <t>Lazurovací nátěr tesařských konstrukcí dvojnásobný syntetický</t>
  </si>
  <si>
    <t>576798689</t>
  </si>
  <si>
    <t>784</t>
  </si>
  <si>
    <t>Dokončovací práce - malby a tapety</t>
  </si>
  <si>
    <t>123</t>
  </si>
  <si>
    <t>784181121</t>
  </si>
  <si>
    <t>Penetrace podkladu jednonásobná hloubková v místnostech výšky do 3,80 m</t>
  </si>
  <si>
    <t>1097917484</t>
  </si>
  <si>
    <t>124</t>
  </si>
  <si>
    <t>784211101</t>
  </si>
  <si>
    <t>Malby z malířských směsí otěruvzdorných za mokra dvojnásobné, bílé za mokra otěruvzdorné výborně v místnostech výšky do 3,80 m</t>
  </si>
  <si>
    <t>1430142756</t>
  </si>
  <si>
    <t>otv1</t>
  </si>
  <si>
    <t>otv11</t>
  </si>
  <si>
    <t>otv12</t>
  </si>
  <si>
    <t>plet1</t>
  </si>
  <si>
    <t>63,09</t>
  </si>
  <si>
    <t>17,016</t>
  </si>
  <si>
    <t>sl2</t>
  </si>
  <si>
    <t>sokl1</t>
  </si>
  <si>
    <t>58,487</t>
  </si>
  <si>
    <t>ERPLAN-0105 - D.1.1 - SO08 - oplocení - vedlejší výdaj</t>
  </si>
  <si>
    <t>39,754</t>
  </si>
  <si>
    <t>2,861</t>
  </si>
  <si>
    <t>38,162</t>
  </si>
  <si>
    <t>1,592</t>
  </si>
  <si>
    <t>132201101</t>
  </si>
  <si>
    <t>Hloubení zapažených i nezapažených rýh šířky do 600 mm s urovnáním dna do předepsaného profilu a spádu v hornině tř. 3 do 100 m3</t>
  </si>
  <si>
    <t>437458012</t>
  </si>
  <si>
    <t>"v.č, D.1.1.2 - půdorys oplocení, TZ"</t>
  </si>
  <si>
    <t>"v.č, D.1.1.3 - charakteristické řezy, TZ"</t>
  </si>
  <si>
    <t>(56,71+12,661+8,611)*0,4*1*0,5</t>
  </si>
  <si>
    <t>(36,03+27,06)*0,3*0,15*0,5</t>
  </si>
  <si>
    <t>132201109</t>
  </si>
  <si>
    <t>Hloubení zapažených i nezapažených rýh šířky do 600 mm s urovnáním dna do předepsaného profilu a spádu v hornině tř. 3 Příplatek k cenám za lepivost horniny tř. 3</t>
  </si>
  <si>
    <t>306582633</t>
  </si>
  <si>
    <t>132301101</t>
  </si>
  <si>
    <t>Hloubení zapažených i nezapažených rýh šířky do 600 mm s urovnáním dna do předepsaného profilu a spádu v hornině tř. 4 do 100 m3</t>
  </si>
  <si>
    <t>1462095869</t>
  </si>
  <si>
    <t>132301109</t>
  </si>
  <si>
    <t>Hloubení zapažených i nezapažených rýh šířky do 600 mm s urovnáním dna do předepsaného profilu a spádu v hornině tř. 4 Příplatek k cenám za lepivost horniny tř. 4</t>
  </si>
  <si>
    <t>-882615455</t>
  </si>
  <si>
    <t>656437933</t>
  </si>
  <si>
    <t>0,4*0,4*1*(19+14)*0,5</t>
  </si>
  <si>
    <t>0,7*0,7*0,9*0,5</t>
  </si>
  <si>
    <t>-454353283</t>
  </si>
  <si>
    <t>1983971855</t>
  </si>
  <si>
    <t>150252651</t>
  </si>
  <si>
    <t>-1309862965</t>
  </si>
  <si>
    <t>1627998421</t>
  </si>
  <si>
    <t>-zás1</t>
  </si>
  <si>
    <t>1547045848</t>
  </si>
  <si>
    <t>1193477543</t>
  </si>
  <si>
    <t>(36,6+27,06)*0,25*0,1</t>
  </si>
  <si>
    <t>271532R211</t>
  </si>
  <si>
    <t>Podsyp pod základové konstrukce se zhutněním a urovnáním povrchu z kameniva hrubého, frakce 0 - 63 mm D+M</t>
  </si>
  <si>
    <t>-1555001647</t>
  </si>
  <si>
    <t>0,4*0,4*0,1*(19+14)+0,7*0,7*0,1*6</t>
  </si>
  <si>
    <t>-262376416</t>
  </si>
  <si>
    <t>(56,71+12,661+8,611)*0,4*0,8*1,035</t>
  </si>
  <si>
    <t>1040106688</t>
  </si>
  <si>
    <t>(56,71+12,661+8,611)*5*2*0,8*0,617*1,3*0,001</t>
  </si>
  <si>
    <t>(56,71+12,661+8,611)*2*3*0,617*1,3*0,001</t>
  </si>
  <si>
    <t>275313711</t>
  </si>
  <si>
    <t>Základy z betonu prostého patky a bloky z betonu kamenem neprokládaného tř. C 20/25</t>
  </si>
  <si>
    <t>2090453160</t>
  </si>
  <si>
    <t>0,4*0,4*0,8*(19+14)*1,035+0,7*0,7*0,6*6*1,035</t>
  </si>
  <si>
    <t>275353102</t>
  </si>
  <si>
    <t>Bednění kotevních otvorů a prostupů v základových konstrukcích v patkách včetně polohového zajištění a odbednění, popř. ztraceného bednění z pletiva apod. průřezu do 0,01 m2, hl. přes 0,25 do 0,50 m</t>
  </si>
  <si>
    <t>764025427</t>
  </si>
  <si>
    <t>19+14</t>
  </si>
  <si>
    <t>278311161</t>
  </si>
  <si>
    <t>Zálivka kotevních otvorů z betonu bez zvýšených nároků na prostředí tř. C 25/30 při objemu jednoho otvoru do 0,02 m3</t>
  </si>
  <si>
    <t>650658066</t>
  </si>
  <si>
    <t>otv1*0,05*0,05*0,5</t>
  </si>
  <si>
    <t>311311973</t>
  </si>
  <si>
    <t>Nadzákladové zdi z betonu prostého nosné do ztraceného bednění z desek, beton tř. C 20/25</t>
  </si>
  <si>
    <t>-524419641</t>
  </si>
  <si>
    <t>sokl1*0,2*0,606</t>
  </si>
  <si>
    <t>311361821</t>
  </si>
  <si>
    <t>Výztuž nadzákladových zdí nosných svislých nebo odkloněných od svislice, rovných nebo oblých z betonářské oceli 10 505 (R) nebo BSt 500</t>
  </si>
  <si>
    <t>1718733053</t>
  </si>
  <si>
    <t>338171121</t>
  </si>
  <si>
    <t>Montáž sloupků a vzpěr plotových ocelových trubkových nebo profilovaných výšky do 2,60 m se zalitím cementovou maltou do vynechaných otvorů</t>
  </si>
  <si>
    <t>-1339457334</t>
  </si>
  <si>
    <t>55342R182</t>
  </si>
  <si>
    <t xml:space="preserve">plotový  sloupek D 40-50mm dl 2,5-3,0m pro  pletivo  povrchová úprava Pz a PVC</t>
  </si>
  <si>
    <t>-227494051</t>
  </si>
  <si>
    <t>55342R190</t>
  </si>
  <si>
    <t xml:space="preserve">plotová vzpěra D 40-50mm dl 2,0-2,5m bez hlavy a objímky pro  pletivo  povrchová úprava Pz a PVC</t>
  </si>
  <si>
    <t>1360649778</t>
  </si>
  <si>
    <t>55342R195</t>
  </si>
  <si>
    <t>hlava plotové vzpěry D 40-50mm pro pletivo povrchová úprava Pz a PVC</t>
  </si>
  <si>
    <t>-2037441259</t>
  </si>
  <si>
    <t>55342202</t>
  </si>
  <si>
    <t>objímka pro uchycení vzpěry na sloupek D 40-50mm</t>
  </si>
  <si>
    <t>-1935828288</t>
  </si>
  <si>
    <t>59231R010</t>
  </si>
  <si>
    <t>držák plotové desky na sloupek</t>
  </si>
  <si>
    <t>1848308150</t>
  </si>
  <si>
    <t>338171125</t>
  </si>
  <si>
    <t>Montáž sloupků a vzpěr plotových ocelových trubkových nebo profilovaných výšky do 2,60 m ukotvením k pevnému podkladu</t>
  </si>
  <si>
    <t>504994584</t>
  </si>
  <si>
    <t>12+12+10</t>
  </si>
  <si>
    <t>55342R0157</t>
  </si>
  <si>
    <t xml:space="preserve">plotový sloupek  pro rámové oplocení 60x60mm dl 1,9 m povrchová úprava žárově zinkovaný</t>
  </si>
  <si>
    <t>1297866441</t>
  </si>
  <si>
    <t>55342R28</t>
  </si>
  <si>
    <t xml:space="preserve">sloupek pro branku  v 1,9m povrchová úprava žárově zinkovaný</t>
  </si>
  <si>
    <t>1832360680</t>
  </si>
  <si>
    <t>348101220</t>
  </si>
  <si>
    <t>Osazení vrat a vrátek k oplocení na sloupky ocelové, plochy jednotlivě přes 2 do 4 m2</t>
  </si>
  <si>
    <t>-192619953</t>
  </si>
  <si>
    <t>55342R0341</t>
  </si>
  <si>
    <t xml:space="preserve">vjezdová vrata 2 kř 1600 x 1800 mm ozn. BR1 v systému žár. zinkovaného oplocení pro el. ovládání vč. všech doplňků </t>
  </si>
  <si>
    <t>946355204</t>
  </si>
  <si>
    <t>55342R0342</t>
  </si>
  <si>
    <t xml:space="preserve">vjezdová vrata 1 kř 1200 x 1800 mm ozn. BR2 v systému žár. zinkovaného oplocení pro el. ovládání vč. všech doplňků </t>
  </si>
  <si>
    <t>1063367207</t>
  </si>
  <si>
    <t>348121211</t>
  </si>
  <si>
    <t>Osazení podhrabových desek na ocelové sloupky, délky desek do 2 m</t>
  </si>
  <si>
    <t>1909433867</t>
  </si>
  <si>
    <t>59233119</t>
  </si>
  <si>
    <t>deska plotová betonová 2000x50x290mm</t>
  </si>
  <si>
    <t>-521739706</t>
  </si>
  <si>
    <t>348272535</t>
  </si>
  <si>
    <t>Ploty z tvárnic betonových plotová stříška lepená mrazuvzdorným lepidlem z tvarovek hladkých nebo štípaných, sedlového tvaru bílých, tloušťka zdiva 295 mm</t>
  </si>
  <si>
    <t>1772411231</t>
  </si>
  <si>
    <t>56,71+12,661+8,611</t>
  </si>
  <si>
    <t>34827R0133</t>
  </si>
  <si>
    <t>Ploty z tvárnic betonových plotová zeď včetně spárování současně při zdění z tvarovek hladkých, dutých bílých, tloušťka zdiva 200 mm D+M</t>
  </si>
  <si>
    <t>-1704853966</t>
  </si>
  <si>
    <t>(56,71+12,661+8,611)*0,75</t>
  </si>
  <si>
    <t>348401230</t>
  </si>
  <si>
    <t>Montáž oplocení z pletiva strojového bez napínacích drátů přes 1,6 do 2,0 m</t>
  </si>
  <si>
    <t>-1846388413</t>
  </si>
  <si>
    <t>36,03+27,06</t>
  </si>
  <si>
    <t>31327R514</t>
  </si>
  <si>
    <t>pletivo drátěné plastifikované se čtvercovými oky 55/2,5mm v 1800mm</t>
  </si>
  <si>
    <t>1044331736</t>
  </si>
  <si>
    <t>plet1*1,1</t>
  </si>
  <si>
    <t>348401350</t>
  </si>
  <si>
    <t>Montáž oplocení z pletiva rozvinutí, uchycení a napnutí drátu napínacího</t>
  </si>
  <si>
    <t>242392054</t>
  </si>
  <si>
    <t>plet1*2</t>
  </si>
  <si>
    <t>15615R300</t>
  </si>
  <si>
    <t xml:space="preserve">drát kruhový Pz + PVC napínací  D 2,80mm</t>
  </si>
  <si>
    <t>-1979749309</t>
  </si>
  <si>
    <t>plet1*2*1,1</t>
  </si>
  <si>
    <t>348941111</t>
  </si>
  <si>
    <t>Osazování rámového oplocení na ocelové sloupky, výška rámu do 1500 mm</t>
  </si>
  <si>
    <t>946350508</t>
  </si>
  <si>
    <t>55342R012</t>
  </si>
  <si>
    <t>pole plotové kovové 1300x2000mm žárově pozinkované</t>
  </si>
  <si>
    <t>-183573265</t>
  </si>
  <si>
    <t>55342R013</t>
  </si>
  <si>
    <t>pole plotové kovové atypický rozměr žárově pozinkované</t>
  </si>
  <si>
    <t>-744009708</t>
  </si>
  <si>
    <t>348R101</t>
  </si>
  <si>
    <t>pozink. poštovní schránka s integrovaným zvonkovým panelem 1 x zvonek + 6 x jmenovka s přípravou pro hlas osazená na rámové oplocení vč. všech souv. dodávek a prací D+M</t>
  </si>
  <si>
    <t>1797176742</t>
  </si>
  <si>
    <t>348R201</t>
  </si>
  <si>
    <t>kompletní soubor doplňků pro montáž rámového oplocení žárově zinkovaného</t>
  </si>
  <si>
    <t>1828224193</t>
  </si>
  <si>
    <t>348R202</t>
  </si>
  <si>
    <t>kompletní soubor doplňků pro montáž drátěného oplocení</t>
  </si>
  <si>
    <t>1426331748</t>
  </si>
  <si>
    <t>348R301</t>
  </si>
  <si>
    <t>statické posouzení kce oplocení výrobcem systému rámového oplocení žár. zinkovaného</t>
  </si>
  <si>
    <t>95987787</t>
  </si>
  <si>
    <t>348R302</t>
  </si>
  <si>
    <t xml:space="preserve">statické posouzení kce oplocení výrobcem systému drátěného oplocení </t>
  </si>
  <si>
    <t>-1564477760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</si>
  <si>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</si>
  <si>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</si>
  <si>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-1894894561</t>
  </si>
  <si>
    <t>2,051</t>
  </si>
  <si>
    <t>13,516</t>
  </si>
  <si>
    <t>4,707</t>
  </si>
  <si>
    <t>11,237</t>
  </si>
  <si>
    <t>ERPLAN-01051 - D.1.1 - SO08 - oplocení po změně ÚP - vedlejší výdaj</t>
  </si>
  <si>
    <t>2,279</t>
  </si>
  <si>
    <t xml:space="preserve">    9 - Ostatní konstrukce a práce, bourání</t>
  </si>
  <si>
    <t xml:space="preserve">    997 - Přesun sutě</t>
  </si>
  <si>
    <t>1953620385</t>
  </si>
  <si>
    <t>"v.č.D.1.1.2 - půdorys oplocení,TZ"</t>
  </si>
  <si>
    <t>"v.č.D.1.1.3 - charakteristické řezy,TZ"</t>
  </si>
  <si>
    <t>(12,485+64,979+13,709)*0,3*0,15*0,5</t>
  </si>
  <si>
    <t>1885735228</t>
  </si>
  <si>
    <t>1901580518</t>
  </si>
  <si>
    <t>1766127134</t>
  </si>
  <si>
    <t>-1025527273</t>
  </si>
  <si>
    <t>0,4*0,4*0,9*(7+33+7)*0,5</t>
  </si>
  <si>
    <t>0,7*0,7*0,9*6*0,5</t>
  </si>
  <si>
    <t>-1292496115</t>
  </si>
  <si>
    <t>2068724919</t>
  </si>
  <si>
    <t>1133932568</t>
  </si>
  <si>
    <t>-1738998239</t>
  </si>
  <si>
    <t>1262166951</t>
  </si>
  <si>
    <t>-2020642786</t>
  </si>
  <si>
    <t>-2033866913</t>
  </si>
  <si>
    <t>(12,485+64,979+13,709)*0,25*0,1</t>
  </si>
  <si>
    <t>-1477021295</t>
  </si>
  <si>
    <t>0,4*0,4*0,1*(33+7*2)</t>
  </si>
  <si>
    <t>0,7*0,7*0,1*6</t>
  </si>
  <si>
    <t>-587395342</t>
  </si>
  <si>
    <t>0,4*0,4*0,8*(33+7*2)*1,035</t>
  </si>
  <si>
    <t>0,7*0,7*0,6*6*1,035</t>
  </si>
  <si>
    <t>-1234032287</t>
  </si>
  <si>
    <t>33+7*2</t>
  </si>
  <si>
    <t>623937138</t>
  </si>
  <si>
    <t>-1552567797</t>
  </si>
  <si>
    <t xml:space="preserve">plotový  sloupek D 40-50mm dl 2,5-3,0m pro pletivo  povrchová úprava Pz a PVC</t>
  </si>
  <si>
    <t>281435637</t>
  </si>
  <si>
    <t xml:space="preserve">plotová  vzpěra D 40-50mm dl 2,0-2,5m bez hlavy a objímky  pletivo  povrchová úprava Pz a PVC</t>
  </si>
  <si>
    <t>1827088476</t>
  </si>
  <si>
    <t xml:space="preserve">hlava plotové vzpěry D 40-50mm pro  pletivo povrchová úprava Pz a PVC</t>
  </si>
  <si>
    <t>-1150007786</t>
  </si>
  <si>
    <t>-1076301879</t>
  </si>
  <si>
    <t>594406798</t>
  </si>
  <si>
    <t>185879145</t>
  </si>
  <si>
    <t>7+33+7</t>
  </si>
  <si>
    <t>-1494088015</t>
  </si>
  <si>
    <t>-57946346</t>
  </si>
  <si>
    <t>12,485+64,979+13,709</t>
  </si>
  <si>
    <t>920571604</t>
  </si>
  <si>
    <t>(12,485+64,979+13,709)*1,1</t>
  </si>
  <si>
    <t>1299887269</t>
  </si>
  <si>
    <t>(12,485+64,979+13,709)*3</t>
  </si>
  <si>
    <t>642016993</t>
  </si>
  <si>
    <t>(12,485+64,979+13,709)*3*1,1</t>
  </si>
  <si>
    <t>-614592775</t>
  </si>
  <si>
    <t>406416867</t>
  </si>
  <si>
    <t>Ostatní konstrukce a práce, bourání</t>
  </si>
  <si>
    <t>961044111</t>
  </si>
  <si>
    <t>Bourání základů z betonu prostého</t>
  </si>
  <si>
    <t>-1070141482</t>
  </si>
  <si>
    <t>34*0,4*0,4*0,8</t>
  </si>
  <si>
    <t>966071721</t>
  </si>
  <si>
    <t>Bourání plotových sloupků a vzpěr ocelových trubkových nebo profilovaných výšky do 2,50 m odřezáním</t>
  </si>
  <si>
    <t>127395500</t>
  </si>
  <si>
    <t>966071822</t>
  </si>
  <si>
    <t>Rozebrání oplocení z pletiva drátěného se čtvercovými oky, výšky přes 1,6 do 2,0 m</t>
  </si>
  <si>
    <t>1256074017</t>
  </si>
  <si>
    <t>997</t>
  </si>
  <si>
    <t>Přesun sutě</t>
  </si>
  <si>
    <t>997013111</t>
  </si>
  <si>
    <t>Vnitrostaveništní doprava suti a vybouraných hmot vodorovně do 50 m svisle s použitím mechanizace pro budovy a haly výšky do 6 m</t>
  </si>
  <si>
    <t>-1187616259</t>
  </si>
  <si>
    <t>997013501</t>
  </si>
  <si>
    <t>Odvoz suti a vybouraných hmot na skládku nebo meziskládku se složením, na vzdálenost do 1 km</t>
  </si>
  <si>
    <t>1363373486</t>
  </si>
  <si>
    <t>997013509</t>
  </si>
  <si>
    <t>Odvoz suti a vybouraných hmot na skládku nebo meziskládku se složením, na vzdálenost Příplatek k ceně za každý další i započatý 1 km přes 1 km</t>
  </si>
  <si>
    <t>-1966178482</t>
  </si>
  <si>
    <t>9,069*15</t>
  </si>
  <si>
    <t>997013831</t>
  </si>
  <si>
    <t>Poplatek za uložení stavebního odpadu na skládce (skládkovné) směsného stavebního a demoličního zatříděného do Katalogu odpadů pod kódem 170 904</t>
  </si>
  <si>
    <t>239859624</t>
  </si>
  <si>
    <t>9,069</t>
  </si>
  <si>
    <t>998153131</t>
  </si>
  <si>
    <t>Přesun hmot pro zdi a valy samostatné se svislou nosnou konstrukcí zděnou nebo monolitickou betonovou tyčovou nebo plošnou vodorovná dopravní vzdálenost do 50 m, pro zdi výšky do 12 m</t>
  </si>
  <si>
    <t>1758136641</t>
  </si>
  <si>
    <t>ERPLAN-01052 - D.1.4. c) silnoproudá a slaboproudá elektrotechnika SO07 - vedljší výdaj</t>
  </si>
  <si>
    <t>7401 - Elektromontáže</t>
  </si>
  <si>
    <t>7401</t>
  </si>
  <si>
    <t>Elektromontáže</t>
  </si>
  <si>
    <t>R7401001</t>
  </si>
  <si>
    <t>silnoproudá a slaboproudá elektrotechnika - SO07</t>
  </si>
  <si>
    <t>kpl</t>
  </si>
  <si>
    <t>641399043</t>
  </si>
  <si>
    <t>"kompletní cena stanovená na základě samostně oceněného soupisu prací"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</si>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</sst>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28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28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28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1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ERPLAN-0012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Záměr výstavby zařízení pro zdravotně postižené v Třebechovicích p. Orebem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Třebechovice pod Orebem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3. 12. 2019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7.9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Královehradecký kraj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ERPLAN s.r.o., Havlíčkův Brod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28</v>
      </c>
      <c r="AR54" s="106"/>
      <c r="AS54" s="107">
        <f>ROUND(SUM(AS55:AS60),2)</f>
        <v>0</v>
      </c>
      <c r="AT54" s="108">
        <f>ROUND(SUM(AV54:AW54),2)</f>
        <v>0</v>
      </c>
      <c r="AU54" s="109">
        <f>ROUND(SUM(AU55:AU60),5)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ROUND(SUM(AZ55:AZ60),2)</f>
        <v>0</v>
      </c>
      <c r="BA54" s="108">
        <f>ROUND(SUM(BA55:BA60),2)</f>
        <v>0</v>
      </c>
      <c r="BB54" s="108">
        <f>ROUND(SUM(BB55:BB60),2)</f>
        <v>0</v>
      </c>
      <c r="BC54" s="108">
        <f>ROUND(SUM(BC55:BC60),2)</f>
        <v>0</v>
      </c>
      <c r="BD54" s="110">
        <f>ROUND(SUM(BD55:BD60),2)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27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'ERPLAN-0103 - D.1.1 - SO0...'!J30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'ERPLAN-0103 - D.1.1 - SO0...'!P84</f>
        <v>0</v>
      </c>
      <c r="AV55" s="122">
        <f>'ERPLAN-0103 - D.1.1 - SO0...'!J33</f>
        <v>0</v>
      </c>
      <c r="AW55" s="122">
        <f>'ERPLAN-0103 - D.1.1 - SO0...'!J34</f>
        <v>0</v>
      </c>
      <c r="AX55" s="122">
        <f>'ERPLAN-0103 - D.1.1 - SO0...'!J35</f>
        <v>0</v>
      </c>
      <c r="AY55" s="122">
        <f>'ERPLAN-0103 - D.1.1 - SO0...'!J36</f>
        <v>0</v>
      </c>
      <c r="AZ55" s="122">
        <f>'ERPLAN-0103 - D.1.1 - SO0...'!F33</f>
        <v>0</v>
      </c>
      <c r="BA55" s="122">
        <f>'ERPLAN-0103 - D.1.1 - SO0...'!F34</f>
        <v>0</v>
      </c>
      <c r="BB55" s="122">
        <f>'ERPLAN-0103 - D.1.1 - SO0...'!F35</f>
        <v>0</v>
      </c>
      <c r="BC55" s="122">
        <f>'ERPLAN-0103 - D.1.1 - SO0...'!F36</f>
        <v>0</v>
      </c>
      <c r="BD55" s="124">
        <f>'ERPLAN-0103 - D.1.1 - SO0...'!F37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27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'ERPLAN-0104 - D.1.1 - SO0...'!J30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'ERPLAN-0104 - D.1.1 - SO0...'!P84</f>
        <v>0</v>
      </c>
      <c r="AV56" s="122">
        <f>'ERPLAN-0104 - D.1.1 - SO0...'!J33</f>
        <v>0</v>
      </c>
      <c r="AW56" s="122">
        <f>'ERPLAN-0104 - D.1.1 - SO0...'!J34</f>
        <v>0</v>
      </c>
      <c r="AX56" s="122">
        <f>'ERPLAN-0104 - D.1.1 - SO0...'!J35</f>
        <v>0</v>
      </c>
      <c r="AY56" s="122">
        <f>'ERPLAN-0104 - D.1.1 - SO0...'!J36</f>
        <v>0</v>
      </c>
      <c r="AZ56" s="122">
        <f>'ERPLAN-0104 - D.1.1 - SO0...'!F33</f>
        <v>0</v>
      </c>
      <c r="BA56" s="122">
        <f>'ERPLAN-0104 - D.1.1 - SO0...'!F34</f>
        <v>0</v>
      </c>
      <c r="BB56" s="122">
        <f>'ERPLAN-0104 - D.1.1 - SO0...'!F35</f>
        <v>0</v>
      </c>
      <c r="BC56" s="122">
        <f>'ERPLAN-0104 - D.1.1 - SO0...'!F36</f>
        <v>0</v>
      </c>
      <c r="BD56" s="124">
        <f>'ERPLAN-0104 - D.1.1 - SO0...'!F37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40.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'ERPLAN-01041 - D.1., D.1....'!J30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90</v>
      </c>
      <c r="AR57" s="120"/>
      <c r="AS57" s="121">
        <v>0</v>
      </c>
      <c r="AT57" s="122">
        <f>ROUND(SUM(AV57:AW57),2)</f>
        <v>0</v>
      </c>
      <c r="AU57" s="123">
        <f>'ERPLAN-01041 - D.1., D.1....'!P99</f>
        <v>0</v>
      </c>
      <c r="AV57" s="122">
        <f>'ERPLAN-01041 - D.1., D.1....'!J33</f>
        <v>0</v>
      </c>
      <c r="AW57" s="122">
        <f>'ERPLAN-01041 - D.1., D.1....'!J34</f>
        <v>0</v>
      </c>
      <c r="AX57" s="122">
        <f>'ERPLAN-01041 - D.1., D.1....'!J35</f>
        <v>0</v>
      </c>
      <c r="AY57" s="122">
        <f>'ERPLAN-01041 - D.1., D.1....'!J36</f>
        <v>0</v>
      </c>
      <c r="AZ57" s="122">
        <f>'ERPLAN-01041 - D.1., D.1....'!F33</f>
        <v>0</v>
      </c>
      <c r="BA57" s="122">
        <f>'ERPLAN-01041 - D.1., D.1....'!F34</f>
        <v>0</v>
      </c>
      <c r="BB57" s="122">
        <f>'ERPLAN-01041 - D.1., D.1....'!F35</f>
        <v>0</v>
      </c>
      <c r="BC57" s="122">
        <f>'ERPLAN-01041 - D.1., D.1....'!F36</f>
        <v>0</v>
      </c>
      <c r="BD57" s="124">
        <f>'ERPLAN-01041 - D.1., D.1....'!F37</f>
        <v>0</v>
      </c>
      <c r="BE57" s="7"/>
      <c r="BT57" s="125" t="s">
        <v>82</v>
      </c>
      <c r="BV57" s="125" t="s">
        <v>76</v>
      </c>
      <c r="BW57" s="125" t="s">
        <v>91</v>
      </c>
      <c r="BX57" s="125" t="s">
        <v>5</v>
      </c>
      <c r="CL57" s="125" t="s">
        <v>19</v>
      </c>
      <c r="CM57" s="125" t="s">
        <v>84</v>
      </c>
    </row>
    <row r="58" s="7" customFormat="1" ht="27" customHeight="1">
      <c r="A58" s="113" t="s">
        <v>78</v>
      </c>
      <c r="B58" s="114"/>
      <c r="C58" s="115"/>
      <c r="D58" s="116" t="s">
        <v>92</v>
      </c>
      <c r="E58" s="116"/>
      <c r="F58" s="116"/>
      <c r="G58" s="116"/>
      <c r="H58" s="116"/>
      <c r="I58" s="117"/>
      <c r="J58" s="116" t="s">
        <v>93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'ERPLAN-0105 - D.1.1 - SO0...'!J30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1">
        <v>0</v>
      </c>
      <c r="AT58" s="122">
        <f>ROUND(SUM(AV58:AW58),2)</f>
        <v>0</v>
      </c>
      <c r="AU58" s="123">
        <f>'ERPLAN-0105 - D.1.1 - SO0...'!P84</f>
        <v>0</v>
      </c>
      <c r="AV58" s="122">
        <f>'ERPLAN-0105 - D.1.1 - SO0...'!J33</f>
        <v>0</v>
      </c>
      <c r="AW58" s="122">
        <f>'ERPLAN-0105 - D.1.1 - SO0...'!J34</f>
        <v>0</v>
      </c>
      <c r="AX58" s="122">
        <f>'ERPLAN-0105 - D.1.1 - SO0...'!J35</f>
        <v>0</v>
      </c>
      <c r="AY58" s="122">
        <f>'ERPLAN-0105 - D.1.1 - SO0...'!J36</f>
        <v>0</v>
      </c>
      <c r="AZ58" s="122">
        <f>'ERPLAN-0105 - D.1.1 - SO0...'!F33</f>
        <v>0</v>
      </c>
      <c r="BA58" s="122">
        <f>'ERPLAN-0105 - D.1.1 - SO0...'!F34</f>
        <v>0</v>
      </c>
      <c r="BB58" s="122">
        <f>'ERPLAN-0105 - D.1.1 - SO0...'!F35</f>
        <v>0</v>
      </c>
      <c r="BC58" s="122">
        <f>'ERPLAN-0105 - D.1.1 - SO0...'!F36</f>
        <v>0</v>
      </c>
      <c r="BD58" s="124">
        <f>'ERPLAN-0105 - D.1.1 - SO0...'!F37</f>
        <v>0</v>
      </c>
      <c r="BE58" s="7"/>
      <c r="BT58" s="125" t="s">
        <v>82</v>
      </c>
      <c r="BV58" s="125" t="s">
        <v>76</v>
      </c>
      <c r="BW58" s="125" t="s">
        <v>94</v>
      </c>
      <c r="BX58" s="125" t="s">
        <v>5</v>
      </c>
      <c r="CL58" s="125" t="s">
        <v>19</v>
      </c>
      <c r="CM58" s="125" t="s">
        <v>84</v>
      </c>
    </row>
    <row r="59" s="7" customFormat="1" ht="27" customHeight="1">
      <c r="A59" s="113" t="s">
        <v>78</v>
      </c>
      <c r="B59" s="114"/>
      <c r="C59" s="115"/>
      <c r="D59" s="116" t="s">
        <v>95</v>
      </c>
      <c r="E59" s="116"/>
      <c r="F59" s="116"/>
      <c r="G59" s="116"/>
      <c r="H59" s="116"/>
      <c r="I59" s="117"/>
      <c r="J59" s="116" t="s">
        <v>96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'ERPLAN-01051 - D.1.1 - SO...'!J30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81</v>
      </c>
      <c r="AR59" s="120"/>
      <c r="AS59" s="121">
        <v>0</v>
      </c>
      <c r="AT59" s="122">
        <f>ROUND(SUM(AV59:AW59),2)</f>
        <v>0</v>
      </c>
      <c r="AU59" s="123">
        <f>'ERPLAN-01051 - D.1.1 - SO...'!P86</f>
        <v>0</v>
      </c>
      <c r="AV59" s="122">
        <f>'ERPLAN-01051 - D.1.1 - SO...'!J33</f>
        <v>0</v>
      </c>
      <c r="AW59" s="122">
        <f>'ERPLAN-01051 - D.1.1 - SO...'!J34</f>
        <v>0</v>
      </c>
      <c r="AX59" s="122">
        <f>'ERPLAN-01051 - D.1.1 - SO...'!J35</f>
        <v>0</v>
      </c>
      <c r="AY59" s="122">
        <f>'ERPLAN-01051 - D.1.1 - SO...'!J36</f>
        <v>0</v>
      </c>
      <c r="AZ59" s="122">
        <f>'ERPLAN-01051 - D.1.1 - SO...'!F33</f>
        <v>0</v>
      </c>
      <c r="BA59" s="122">
        <f>'ERPLAN-01051 - D.1.1 - SO...'!F34</f>
        <v>0</v>
      </c>
      <c r="BB59" s="122">
        <f>'ERPLAN-01051 - D.1.1 - SO...'!F35</f>
        <v>0</v>
      </c>
      <c r="BC59" s="122">
        <f>'ERPLAN-01051 - D.1.1 - SO...'!F36</f>
        <v>0</v>
      </c>
      <c r="BD59" s="124">
        <f>'ERPLAN-01051 - D.1.1 - SO...'!F37</f>
        <v>0</v>
      </c>
      <c r="BE59" s="7"/>
      <c r="BT59" s="125" t="s">
        <v>82</v>
      </c>
      <c r="BV59" s="125" t="s">
        <v>76</v>
      </c>
      <c r="BW59" s="125" t="s">
        <v>97</v>
      </c>
      <c r="BX59" s="125" t="s">
        <v>5</v>
      </c>
      <c r="CL59" s="125" t="s">
        <v>19</v>
      </c>
      <c r="CM59" s="125" t="s">
        <v>84</v>
      </c>
    </row>
    <row r="60" s="7" customFormat="1" ht="27" customHeight="1">
      <c r="A60" s="113" t="s">
        <v>78</v>
      </c>
      <c r="B60" s="114"/>
      <c r="C60" s="115"/>
      <c r="D60" s="116" t="s">
        <v>98</v>
      </c>
      <c r="E60" s="116"/>
      <c r="F60" s="116"/>
      <c r="G60" s="116"/>
      <c r="H60" s="116"/>
      <c r="I60" s="117"/>
      <c r="J60" s="116" t="s">
        <v>99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'ERPLAN-01052 - D.1.4. c) 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90</v>
      </c>
      <c r="AR60" s="120"/>
      <c r="AS60" s="126">
        <v>0</v>
      </c>
      <c r="AT60" s="127">
        <f>ROUND(SUM(AV60:AW60),2)</f>
        <v>0</v>
      </c>
      <c r="AU60" s="128">
        <f>'ERPLAN-01052 - D.1.4. c) ...'!P80</f>
        <v>0</v>
      </c>
      <c r="AV60" s="127">
        <f>'ERPLAN-01052 - D.1.4. c) ...'!J33</f>
        <v>0</v>
      </c>
      <c r="AW60" s="127">
        <f>'ERPLAN-01052 - D.1.4. c) ...'!J34</f>
        <v>0</v>
      </c>
      <c r="AX60" s="127">
        <f>'ERPLAN-01052 - D.1.4. c) ...'!J35</f>
        <v>0</v>
      </c>
      <c r="AY60" s="127">
        <f>'ERPLAN-01052 - D.1.4. c) ...'!J36</f>
        <v>0</v>
      </c>
      <c r="AZ60" s="127">
        <f>'ERPLAN-01052 - D.1.4. c) ...'!F33</f>
        <v>0</v>
      </c>
      <c r="BA60" s="127">
        <f>'ERPLAN-01052 - D.1.4. c) ...'!F34</f>
        <v>0</v>
      </c>
      <c r="BB60" s="127">
        <f>'ERPLAN-01052 - D.1.4. c) ...'!F35</f>
        <v>0</v>
      </c>
      <c r="BC60" s="127">
        <f>'ERPLAN-01052 - D.1.4. c) ...'!F36</f>
        <v>0</v>
      </c>
      <c r="BD60" s="129">
        <f>'ERPLAN-01052 - D.1.4. c) ...'!F37</f>
        <v>0</v>
      </c>
      <c r="BE60" s="7"/>
      <c r="BT60" s="125" t="s">
        <v>82</v>
      </c>
      <c r="BV60" s="125" t="s">
        <v>76</v>
      </c>
      <c r="BW60" s="125" t="s">
        <v>100</v>
      </c>
      <c r="BX60" s="125" t="s">
        <v>5</v>
      </c>
      <c r="CL60" s="125" t="s">
        <v>19</v>
      </c>
      <c r="CM60" s="125" t="s">
        <v>84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zGgaIc3rfmpNia61f3TkEHAwJTcfAvGyWnYdf6X7wm5xcjnqnzhwL14dJm5/W3VcSX2uKC3GfjLWYEyWEvAbtA==" hashValue="XQF9Mb0nqHmgzSmhmLBbvjlXiu8r3BASCfqjQLsL12GJ8z6jk/j5qP8DnSoQdOem0AsU0cLgjhLLB/0xTFI+0w==" algorithmName="SHA-512" password="CC35"/>
  <mergeCells count="6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D60:H60"/>
    <mergeCell ref="J60:AF60"/>
  </mergeCells>
  <hyperlinks>
    <hyperlink ref="A55" location="'ERPLAN-0103 - D.1.1 - SO0...'!C2" display="/"/>
    <hyperlink ref="A56" location="'ERPLAN-0104 - D.1.1 - SO0...'!C2" display="/"/>
    <hyperlink ref="A57" location="'ERPLAN-01041 - D.1., D.1....'!C2" display="/"/>
    <hyperlink ref="A58" location="'ERPLAN-0105 - D.1.1 - SO0...'!C2" display="/"/>
    <hyperlink ref="A59" location="'ERPLAN-01051 - D.1.1 - SO...'!C2" display="/"/>
    <hyperlink ref="A60" location="'ERPLAN-01052 - D.1.4. c)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  <c r="AZ2" s="131" t="s">
        <v>101</v>
      </c>
      <c r="BA2" s="131" t="s">
        <v>28</v>
      </c>
      <c r="BB2" s="131" t="s">
        <v>28</v>
      </c>
      <c r="BC2" s="131" t="s">
        <v>102</v>
      </c>
      <c r="BD2" s="131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2"/>
      <c r="AT3" s="19" t="s">
        <v>84</v>
      </c>
      <c r="AZ3" s="131" t="s">
        <v>103</v>
      </c>
      <c r="BA3" s="131" t="s">
        <v>28</v>
      </c>
      <c r="BB3" s="131" t="s">
        <v>28</v>
      </c>
      <c r="BC3" s="131" t="s">
        <v>104</v>
      </c>
      <c r="BD3" s="131" t="s">
        <v>84</v>
      </c>
    </row>
    <row r="4" s="1" customFormat="1" ht="24.96" customHeight="1">
      <c r="B4" s="22"/>
      <c r="D4" s="135" t="s">
        <v>105</v>
      </c>
      <c r="I4" s="130"/>
      <c r="L4" s="22"/>
      <c r="M4" s="136" t="s">
        <v>10</v>
      </c>
      <c r="AT4" s="19" t="s">
        <v>4</v>
      </c>
      <c r="AZ4" s="131" t="s">
        <v>106</v>
      </c>
      <c r="BA4" s="131" t="s">
        <v>28</v>
      </c>
      <c r="BB4" s="131" t="s">
        <v>28</v>
      </c>
      <c r="BC4" s="131" t="s">
        <v>107</v>
      </c>
      <c r="BD4" s="131" t="s">
        <v>84</v>
      </c>
    </row>
    <row r="5" s="1" customFormat="1" ht="6.96" customHeight="1">
      <c r="B5" s="22"/>
      <c r="I5" s="130"/>
      <c r="L5" s="22"/>
      <c r="AZ5" s="131" t="s">
        <v>108</v>
      </c>
      <c r="BA5" s="131" t="s">
        <v>28</v>
      </c>
      <c r="BB5" s="131" t="s">
        <v>28</v>
      </c>
      <c r="BC5" s="131" t="s">
        <v>109</v>
      </c>
      <c r="BD5" s="131" t="s">
        <v>84</v>
      </c>
    </row>
    <row r="6" s="1" customFormat="1" ht="12" customHeight="1">
      <c r="B6" s="22"/>
      <c r="D6" s="137" t="s">
        <v>16</v>
      </c>
      <c r="I6" s="130"/>
      <c r="L6" s="22"/>
      <c r="AZ6" s="131" t="s">
        <v>110</v>
      </c>
      <c r="BA6" s="131" t="s">
        <v>28</v>
      </c>
      <c r="BB6" s="131" t="s">
        <v>28</v>
      </c>
      <c r="BC6" s="131" t="s">
        <v>111</v>
      </c>
      <c r="BD6" s="131" t="s">
        <v>84</v>
      </c>
    </row>
    <row r="7" s="1" customFormat="1" ht="16.5" customHeight="1">
      <c r="B7" s="22"/>
      <c r="E7" s="138" t="str">
        <f>'Rekapitulace stavby'!K6</f>
        <v>Záměr výstavby zařízení pro zdravotně postižené v Třebechovicích p. Orebem</v>
      </c>
      <c r="F7" s="137"/>
      <c r="G7" s="137"/>
      <c r="H7" s="137"/>
      <c r="I7" s="130"/>
      <c r="L7" s="22"/>
      <c r="AZ7" s="131" t="s">
        <v>112</v>
      </c>
      <c r="BA7" s="131" t="s">
        <v>28</v>
      </c>
      <c r="BB7" s="131" t="s">
        <v>28</v>
      </c>
      <c r="BC7" s="131" t="s">
        <v>113</v>
      </c>
      <c r="BD7" s="131" t="s">
        <v>84</v>
      </c>
    </row>
    <row r="8" s="2" customFormat="1" ht="12" customHeight="1">
      <c r="A8" s="40"/>
      <c r="B8" s="46"/>
      <c r="C8" s="40"/>
      <c r="D8" s="137" t="s">
        <v>114</v>
      </c>
      <c r="E8" s="40"/>
      <c r="F8" s="40"/>
      <c r="G8" s="40"/>
      <c r="H8" s="40"/>
      <c r="I8" s="139"/>
      <c r="J8" s="40"/>
      <c r="K8" s="40"/>
      <c r="L8" s="1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1" t="s">
        <v>115</v>
      </c>
      <c r="BA8" s="131" t="s">
        <v>28</v>
      </c>
      <c r="BB8" s="131" t="s">
        <v>28</v>
      </c>
      <c r="BC8" s="131" t="s">
        <v>116</v>
      </c>
      <c r="BD8" s="131" t="s">
        <v>84</v>
      </c>
    </row>
    <row r="9" s="2" customFormat="1" ht="16.5" customHeight="1">
      <c r="A9" s="40"/>
      <c r="B9" s="46"/>
      <c r="C9" s="40"/>
      <c r="D9" s="40"/>
      <c r="E9" s="141" t="s">
        <v>117</v>
      </c>
      <c r="F9" s="40"/>
      <c r="G9" s="40"/>
      <c r="H9" s="40"/>
      <c r="I9" s="139"/>
      <c r="J9" s="40"/>
      <c r="K9" s="40"/>
      <c r="L9" s="1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1" t="s">
        <v>118</v>
      </c>
      <c r="BA9" s="131" t="s">
        <v>28</v>
      </c>
      <c r="BB9" s="131" t="s">
        <v>28</v>
      </c>
      <c r="BC9" s="131" t="s">
        <v>119</v>
      </c>
      <c r="BD9" s="131" t="s">
        <v>84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9"/>
      <c r="J10" s="40"/>
      <c r="K10" s="40"/>
      <c r="L10" s="1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1" t="s">
        <v>120</v>
      </c>
      <c r="BA10" s="131" t="s">
        <v>28</v>
      </c>
      <c r="BB10" s="131" t="s">
        <v>28</v>
      </c>
      <c r="BC10" s="131" t="s">
        <v>121</v>
      </c>
      <c r="BD10" s="131" t="s">
        <v>84</v>
      </c>
    </row>
    <row r="11" s="2" customFormat="1" ht="12" customHeight="1">
      <c r="A11" s="40"/>
      <c r="B11" s="46"/>
      <c r="C11" s="40"/>
      <c r="D11" s="137" t="s">
        <v>18</v>
      </c>
      <c r="E11" s="40"/>
      <c r="F11" s="142" t="s">
        <v>19</v>
      </c>
      <c r="G11" s="40"/>
      <c r="H11" s="40"/>
      <c r="I11" s="143" t="s">
        <v>20</v>
      </c>
      <c r="J11" s="142" t="s">
        <v>28</v>
      </c>
      <c r="K11" s="40"/>
      <c r="L11" s="1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1" t="s">
        <v>122</v>
      </c>
      <c r="BA11" s="131" t="s">
        <v>28</v>
      </c>
      <c r="BB11" s="131" t="s">
        <v>28</v>
      </c>
      <c r="BC11" s="131" t="s">
        <v>123</v>
      </c>
      <c r="BD11" s="131" t="s">
        <v>84</v>
      </c>
    </row>
    <row r="12" s="2" customFormat="1" ht="12" customHeight="1">
      <c r="A12" s="40"/>
      <c r="B12" s="46"/>
      <c r="C12" s="40"/>
      <c r="D12" s="137" t="s">
        <v>22</v>
      </c>
      <c r="E12" s="40"/>
      <c r="F12" s="142" t="s">
        <v>23</v>
      </c>
      <c r="G12" s="40"/>
      <c r="H12" s="40"/>
      <c r="I12" s="143" t="s">
        <v>24</v>
      </c>
      <c r="J12" s="144" t="str">
        <f>'Rekapitulace stavby'!AN8</f>
        <v>3. 12. 2019</v>
      </c>
      <c r="K12" s="40"/>
      <c r="L12" s="1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1" t="s">
        <v>124</v>
      </c>
      <c r="BA12" s="131" t="s">
        <v>28</v>
      </c>
      <c r="BB12" s="131" t="s">
        <v>28</v>
      </c>
      <c r="BC12" s="131" t="s">
        <v>125</v>
      </c>
      <c r="BD12" s="131" t="s">
        <v>84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9"/>
      <c r="J13" s="40"/>
      <c r="K13" s="40"/>
      <c r="L13" s="1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31" t="s">
        <v>126</v>
      </c>
      <c r="BA13" s="131" t="s">
        <v>28</v>
      </c>
      <c r="BB13" s="131" t="s">
        <v>28</v>
      </c>
      <c r="BC13" s="131" t="s">
        <v>127</v>
      </c>
      <c r="BD13" s="131" t="s">
        <v>84</v>
      </c>
    </row>
    <row r="14" s="2" customFormat="1" ht="12" customHeight="1">
      <c r="A14" s="40"/>
      <c r="B14" s="46"/>
      <c r="C14" s="40"/>
      <c r="D14" s="137" t="s">
        <v>26</v>
      </c>
      <c r="E14" s="40"/>
      <c r="F14" s="40"/>
      <c r="G14" s="40"/>
      <c r="H14" s="40"/>
      <c r="I14" s="143" t="s">
        <v>27</v>
      </c>
      <c r="J14" s="142" t="s">
        <v>28</v>
      </c>
      <c r="K14" s="40"/>
      <c r="L14" s="1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31" t="s">
        <v>128</v>
      </c>
      <c r="BA14" s="131" t="s">
        <v>28</v>
      </c>
      <c r="BB14" s="131" t="s">
        <v>28</v>
      </c>
      <c r="BC14" s="131" t="s">
        <v>129</v>
      </c>
      <c r="BD14" s="131" t="s">
        <v>84</v>
      </c>
    </row>
    <row r="15" s="2" customFormat="1" ht="18" customHeight="1">
      <c r="A15" s="40"/>
      <c r="B15" s="46"/>
      <c r="C15" s="40"/>
      <c r="D15" s="40"/>
      <c r="E15" s="142" t="s">
        <v>29</v>
      </c>
      <c r="F15" s="40"/>
      <c r="G15" s="40"/>
      <c r="H15" s="40"/>
      <c r="I15" s="143" t="s">
        <v>30</v>
      </c>
      <c r="J15" s="142" t="s">
        <v>28</v>
      </c>
      <c r="K15" s="40"/>
      <c r="L15" s="1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9"/>
      <c r="J16" s="40"/>
      <c r="K16" s="40"/>
      <c r="L16" s="1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7" t="s">
        <v>31</v>
      </c>
      <c r="E17" s="40"/>
      <c r="F17" s="40"/>
      <c r="G17" s="40"/>
      <c r="H17" s="40"/>
      <c r="I17" s="143" t="s">
        <v>27</v>
      </c>
      <c r="J17" s="35" t="str">
        <f>'Rekapitulace stavby'!AN13</f>
        <v>Vyplň údaj</v>
      </c>
      <c r="K17" s="40"/>
      <c r="L17" s="1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2"/>
      <c r="G18" s="142"/>
      <c r="H18" s="142"/>
      <c r="I18" s="143" t="s">
        <v>30</v>
      </c>
      <c r="J18" s="35" t="str">
        <f>'Rekapitulace stavby'!AN14</f>
        <v>Vyplň údaj</v>
      </c>
      <c r="K18" s="40"/>
      <c r="L18" s="1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9"/>
      <c r="J19" s="40"/>
      <c r="K19" s="40"/>
      <c r="L19" s="1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7" t="s">
        <v>33</v>
      </c>
      <c r="E20" s="40"/>
      <c r="F20" s="40"/>
      <c r="G20" s="40"/>
      <c r="H20" s="40"/>
      <c r="I20" s="143" t="s">
        <v>27</v>
      </c>
      <c r="J20" s="142" t="s">
        <v>28</v>
      </c>
      <c r="K20" s="40"/>
      <c r="L20" s="1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2" t="s">
        <v>34</v>
      </c>
      <c r="F21" s="40"/>
      <c r="G21" s="40"/>
      <c r="H21" s="40"/>
      <c r="I21" s="143" t="s">
        <v>30</v>
      </c>
      <c r="J21" s="142" t="s">
        <v>28</v>
      </c>
      <c r="K21" s="40"/>
      <c r="L21" s="1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9"/>
      <c r="J22" s="40"/>
      <c r="K22" s="40"/>
      <c r="L22" s="1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7" t="s">
        <v>36</v>
      </c>
      <c r="E23" s="40"/>
      <c r="F23" s="40"/>
      <c r="G23" s="40"/>
      <c r="H23" s="40"/>
      <c r="I23" s="143" t="s">
        <v>27</v>
      </c>
      <c r="J23" s="142" t="str">
        <f>IF('Rekapitulace stavby'!AN19="","",'Rekapitulace stavby'!AN19)</f>
        <v/>
      </c>
      <c r="K23" s="40"/>
      <c r="L23" s="1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2" t="str">
        <f>IF('Rekapitulace stavby'!E20="","",'Rekapitulace stavby'!E20)</f>
        <v xml:space="preserve"> </v>
      </c>
      <c r="F24" s="40"/>
      <c r="G24" s="40"/>
      <c r="H24" s="40"/>
      <c r="I24" s="143" t="s">
        <v>30</v>
      </c>
      <c r="J24" s="142" t="str">
        <f>IF('Rekapitulace stavby'!AN20="","",'Rekapitulace stavby'!AN20)</f>
        <v/>
      </c>
      <c r="K24" s="40"/>
      <c r="L24" s="1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9"/>
      <c r="J25" s="40"/>
      <c r="K25" s="40"/>
      <c r="L25" s="1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7" t="s">
        <v>38</v>
      </c>
      <c r="E26" s="40"/>
      <c r="F26" s="40"/>
      <c r="G26" s="40"/>
      <c r="H26" s="40"/>
      <c r="I26" s="139"/>
      <c r="J26" s="40"/>
      <c r="K26" s="40"/>
      <c r="L26" s="1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91.25" customHeight="1">
      <c r="A27" s="145"/>
      <c r="B27" s="146"/>
      <c r="C27" s="145"/>
      <c r="D27" s="145"/>
      <c r="E27" s="147" t="s">
        <v>130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9"/>
      <c r="J28" s="40"/>
      <c r="K28" s="40"/>
      <c r="L28" s="1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40</v>
      </c>
      <c r="E30" s="40"/>
      <c r="F30" s="40"/>
      <c r="G30" s="40"/>
      <c r="H30" s="40"/>
      <c r="I30" s="139"/>
      <c r="J30" s="153">
        <f>ROUND(J84, 2)</f>
        <v>0</v>
      </c>
      <c r="K30" s="40"/>
      <c r="L30" s="1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42</v>
      </c>
      <c r="G32" s="40"/>
      <c r="H32" s="40"/>
      <c r="I32" s="155" t="s">
        <v>41</v>
      </c>
      <c r="J32" s="154" t="s">
        <v>43</v>
      </c>
      <c r="K32" s="40"/>
      <c r="L32" s="1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6" t="s">
        <v>44</v>
      </c>
      <c r="E33" s="137" t="s">
        <v>45</v>
      </c>
      <c r="F33" s="157">
        <f>ROUND((SUM(BE84:BE171)),  2)</f>
        <v>0</v>
      </c>
      <c r="G33" s="40"/>
      <c r="H33" s="40"/>
      <c r="I33" s="158">
        <v>0.20999999999999999</v>
      </c>
      <c r="J33" s="157">
        <f>ROUND(((SUM(BE84:BE171))*I33),  2)</f>
        <v>0</v>
      </c>
      <c r="K33" s="40"/>
      <c r="L33" s="1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7" t="s">
        <v>46</v>
      </c>
      <c r="F34" s="157">
        <f>ROUND((SUM(BF84:BF171)),  2)</f>
        <v>0</v>
      </c>
      <c r="G34" s="40"/>
      <c r="H34" s="40"/>
      <c r="I34" s="158">
        <v>0.14999999999999999</v>
      </c>
      <c r="J34" s="157">
        <f>ROUND(((SUM(BF84:BF171))*I34),  2)</f>
        <v>0</v>
      </c>
      <c r="K34" s="40"/>
      <c r="L34" s="1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7" t="s">
        <v>47</v>
      </c>
      <c r="F35" s="157">
        <f>ROUND((SUM(BG84:BG171)),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7" t="s">
        <v>48</v>
      </c>
      <c r="F36" s="157">
        <f>ROUND((SUM(BH84:BH171)),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7" t="s">
        <v>49</v>
      </c>
      <c r="F37" s="157">
        <f>ROUND((SUM(BI84:BI171)),  2)</f>
        <v>0</v>
      </c>
      <c r="G37" s="40"/>
      <c r="H37" s="40"/>
      <c r="I37" s="158">
        <v>0</v>
      </c>
      <c r="J37" s="157">
        <f>0</f>
        <v>0</v>
      </c>
      <c r="K37" s="40"/>
      <c r="L37" s="1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9"/>
      <c r="J38" s="40"/>
      <c r="K38" s="40"/>
      <c r="L38" s="1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50</v>
      </c>
      <c r="E39" s="161"/>
      <c r="F39" s="161"/>
      <c r="G39" s="162" t="s">
        <v>51</v>
      </c>
      <c r="H39" s="163" t="s">
        <v>52</v>
      </c>
      <c r="I39" s="164"/>
      <c r="J39" s="165">
        <f>SUM(J30:J37)</f>
        <v>0</v>
      </c>
      <c r="K39" s="166"/>
      <c r="L39" s="1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131</v>
      </c>
      <c r="D45" s="42"/>
      <c r="E45" s="42"/>
      <c r="F45" s="42"/>
      <c r="G45" s="42"/>
      <c r="H45" s="42"/>
      <c r="I45" s="139"/>
      <c r="J45" s="42"/>
      <c r="K45" s="42"/>
      <c r="L45" s="1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9"/>
      <c r="J46" s="42"/>
      <c r="K46" s="42"/>
      <c r="L46" s="1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9"/>
      <c r="J47" s="42"/>
      <c r="K47" s="42"/>
      <c r="L47" s="1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3" t="str">
        <f>E7</f>
        <v>Záměr výstavby zařízení pro zdravotně postižené v Třebechovicích p. Orebem</v>
      </c>
      <c r="F48" s="34"/>
      <c r="G48" s="34"/>
      <c r="H48" s="34"/>
      <c r="I48" s="139"/>
      <c r="J48" s="42"/>
      <c r="K48" s="42"/>
      <c r="L48" s="1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139"/>
      <c r="J49" s="42"/>
      <c r="K49" s="42"/>
      <c r="L49" s="1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ERPLAN-0103 - D.1.1 - SO06 - zpevněné plochy - vedlejší výdaj</v>
      </c>
      <c r="F50" s="42"/>
      <c r="G50" s="42"/>
      <c r="H50" s="42"/>
      <c r="I50" s="139"/>
      <c r="J50" s="42"/>
      <c r="K50" s="42"/>
      <c r="L50" s="1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9"/>
      <c r="J51" s="42"/>
      <c r="K51" s="42"/>
      <c r="L51" s="1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Třebechovice pod Orebem</v>
      </c>
      <c r="G52" s="42"/>
      <c r="H52" s="42"/>
      <c r="I52" s="143" t="s">
        <v>24</v>
      </c>
      <c r="J52" s="74" t="str">
        <f>IF(J12="","",J12)</f>
        <v>3. 12. 2019</v>
      </c>
      <c r="K52" s="42"/>
      <c r="L52" s="1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9"/>
      <c r="J53" s="42"/>
      <c r="K53" s="42"/>
      <c r="L53" s="1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7.9" customHeight="1">
      <c r="A54" s="40"/>
      <c r="B54" s="41"/>
      <c r="C54" s="34" t="s">
        <v>26</v>
      </c>
      <c r="D54" s="42"/>
      <c r="E54" s="42"/>
      <c r="F54" s="29" t="str">
        <f>E15</f>
        <v>Královehradecký kraj</v>
      </c>
      <c r="G54" s="42"/>
      <c r="H54" s="42"/>
      <c r="I54" s="143" t="s">
        <v>33</v>
      </c>
      <c r="J54" s="38" t="str">
        <f>E21</f>
        <v>ERPLAN s.r.o., Havlíčkův Brod</v>
      </c>
      <c r="K54" s="42"/>
      <c r="L54" s="1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3" t="s">
        <v>36</v>
      </c>
      <c r="J55" s="38" t="str">
        <f>E24</f>
        <v xml:space="preserve"> </v>
      </c>
      <c r="K55" s="42"/>
      <c r="L55" s="1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9"/>
      <c r="J56" s="42"/>
      <c r="K56" s="42"/>
      <c r="L56" s="1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132</v>
      </c>
      <c r="D57" s="175"/>
      <c r="E57" s="175"/>
      <c r="F57" s="175"/>
      <c r="G57" s="175"/>
      <c r="H57" s="175"/>
      <c r="I57" s="176"/>
      <c r="J57" s="177" t="s">
        <v>133</v>
      </c>
      <c r="K57" s="175"/>
      <c r="L57" s="1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9"/>
      <c r="J58" s="42"/>
      <c r="K58" s="42"/>
      <c r="L58" s="1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8" t="s">
        <v>72</v>
      </c>
      <c r="D59" s="42"/>
      <c r="E59" s="42"/>
      <c r="F59" s="42"/>
      <c r="G59" s="42"/>
      <c r="H59" s="42"/>
      <c r="I59" s="139"/>
      <c r="J59" s="104">
        <f>J84</f>
        <v>0</v>
      </c>
      <c r="K59" s="42"/>
      <c r="L59" s="1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134</v>
      </c>
    </row>
    <row r="60" s="9" customFormat="1" ht="24.96" customHeight="1">
      <c r="A60" s="9"/>
      <c r="B60" s="179"/>
      <c r="C60" s="180"/>
      <c r="D60" s="181" t="s">
        <v>135</v>
      </c>
      <c r="E60" s="182"/>
      <c r="F60" s="182"/>
      <c r="G60" s="182"/>
      <c r="H60" s="182"/>
      <c r="I60" s="183"/>
      <c r="J60" s="184">
        <f>J85</f>
        <v>0</v>
      </c>
      <c r="K60" s="180"/>
      <c r="L60" s="18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6"/>
      <c r="C61" s="187"/>
      <c r="D61" s="188" t="s">
        <v>136</v>
      </c>
      <c r="E61" s="189"/>
      <c r="F61" s="189"/>
      <c r="G61" s="189"/>
      <c r="H61" s="189"/>
      <c r="I61" s="190"/>
      <c r="J61" s="191">
        <f>J86</f>
        <v>0</v>
      </c>
      <c r="K61" s="187"/>
      <c r="L61" s="19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6"/>
      <c r="C62" s="187"/>
      <c r="D62" s="188" t="s">
        <v>137</v>
      </c>
      <c r="E62" s="189"/>
      <c r="F62" s="189"/>
      <c r="G62" s="189"/>
      <c r="H62" s="189"/>
      <c r="I62" s="190"/>
      <c r="J62" s="191">
        <f>J117</f>
        <v>0</v>
      </c>
      <c r="K62" s="187"/>
      <c r="L62" s="19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6"/>
      <c r="C63" s="187"/>
      <c r="D63" s="188" t="s">
        <v>138</v>
      </c>
      <c r="E63" s="189"/>
      <c r="F63" s="189"/>
      <c r="G63" s="189"/>
      <c r="H63" s="189"/>
      <c r="I63" s="190"/>
      <c r="J63" s="191">
        <f>J153</f>
        <v>0</v>
      </c>
      <c r="K63" s="187"/>
      <c r="L63" s="19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6"/>
      <c r="C64" s="187"/>
      <c r="D64" s="188" t="s">
        <v>139</v>
      </c>
      <c r="E64" s="189"/>
      <c r="F64" s="189"/>
      <c r="G64" s="189"/>
      <c r="H64" s="189"/>
      <c r="I64" s="190"/>
      <c r="J64" s="191">
        <f>J170</f>
        <v>0</v>
      </c>
      <c r="K64" s="187"/>
      <c r="L64" s="19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39"/>
      <c r="J65" s="42"/>
      <c r="K65" s="42"/>
      <c r="L65" s="1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72"/>
      <c r="J70" s="64"/>
      <c r="K70" s="64"/>
      <c r="L70" s="1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140</v>
      </c>
      <c r="D71" s="42"/>
      <c r="E71" s="42"/>
      <c r="F71" s="42"/>
      <c r="G71" s="42"/>
      <c r="H71" s="42"/>
      <c r="I71" s="139"/>
      <c r="J71" s="42"/>
      <c r="K71" s="42"/>
      <c r="L71" s="1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39"/>
      <c r="J72" s="42"/>
      <c r="K72" s="42"/>
      <c r="L72" s="1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139"/>
      <c r="J73" s="42"/>
      <c r="K73" s="42"/>
      <c r="L73" s="1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3" t="str">
        <f>E7</f>
        <v>Záměr výstavby zařízení pro zdravotně postižené v Třebechovicích p. Orebem</v>
      </c>
      <c r="F74" s="34"/>
      <c r="G74" s="34"/>
      <c r="H74" s="34"/>
      <c r="I74" s="139"/>
      <c r="J74" s="42"/>
      <c r="K74" s="42"/>
      <c r="L74" s="1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114</v>
      </c>
      <c r="D75" s="42"/>
      <c r="E75" s="42"/>
      <c r="F75" s="42"/>
      <c r="G75" s="42"/>
      <c r="H75" s="42"/>
      <c r="I75" s="139"/>
      <c r="J75" s="42"/>
      <c r="K75" s="42"/>
      <c r="L75" s="1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ERPLAN-0103 - D.1.1 - SO06 - zpevněné plochy - vedlejší výdaj</v>
      </c>
      <c r="F76" s="42"/>
      <c r="G76" s="42"/>
      <c r="H76" s="42"/>
      <c r="I76" s="139"/>
      <c r="J76" s="42"/>
      <c r="K76" s="42"/>
      <c r="L76" s="1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39"/>
      <c r="J77" s="42"/>
      <c r="K77" s="42"/>
      <c r="L77" s="1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Třebechovice pod Orebem</v>
      </c>
      <c r="G78" s="42"/>
      <c r="H78" s="42"/>
      <c r="I78" s="143" t="s">
        <v>24</v>
      </c>
      <c r="J78" s="74" t="str">
        <f>IF(J12="","",J12)</f>
        <v>3. 12. 2019</v>
      </c>
      <c r="K78" s="42"/>
      <c r="L78" s="1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9"/>
      <c r="J79" s="42"/>
      <c r="K79" s="42"/>
      <c r="L79" s="1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7.9" customHeight="1">
      <c r="A80" s="40"/>
      <c r="B80" s="41"/>
      <c r="C80" s="34" t="s">
        <v>26</v>
      </c>
      <c r="D80" s="42"/>
      <c r="E80" s="42"/>
      <c r="F80" s="29" t="str">
        <f>E15</f>
        <v>Královehradecký kraj</v>
      </c>
      <c r="G80" s="42"/>
      <c r="H80" s="42"/>
      <c r="I80" s="143" t="s">
        <v>33</v>
      </c>
      <c r="J80" s="38" t="str">
        <f>E21</f>
        <v>ERPLAN s.r.o., Havlíčkův Brod</v>
      </c>
      <c r="K80" s="42"/>
      <c r="L80" s="1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143" t="s">
        <v>36</v>
      </c>
      <c r="J81" s="38" t="str">
        <f>E24</f>
        <v xml:space="preserve"> </v>
      </c>
      <c r="K81" s="42"/>
      <c r="L81" s="1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139"/>
      <c r="J82" s="42"/>
      <c r="K82" s="42"/>
      <c r="L82" s="1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93"/>
      <c r="B83" s="194"/>
      <c r="C83" s="195" t="s">
        <v>141</v>
      </c>
      <c r="D83" s="196" t="s">
        <v>59</v>
      </c>
      <c r="E83" s="196" t="s">
        <v>55</v>
      </c>
      <c r="F83" s="196" t="s">
        <v>56</v>
      </c>
      <c r="G83" s="196" t="s">
        <v>142</v>
      </c>
      <c r="H83" s="196" t="s">
        <v>143</v>
      </c>
      <c r="I83" s="197" t="s">
        <v>144</v>
      </c>
      <c r="J83" s="196" t="s">
        <v>133</v>
      </c>
      <c r="K83" s="198" t="s">
        <v>145</v>
      </c>
      <c r="L83" s="199"/>
      <c r="M83" s="94" t="s">
        <v>28</v>
      </c>
      <c r="N83" s="95" t="s">
        <v>44</v>
      </c>
      <c r="O83" s="95" t="s">
        <v>146</v>
      </c>
      <c r="P83" s="95" t="s">
        <v>147</v>
      </c>
      <c r="Q83" s="95" t="s">
        <v>148</v>
      </c>
      <c r="R83" s="95" t="s">
        <v>149</v>
      </c>
      <c r="S83" s="95" t="s">
        <v>150</v>
      </c>
      <c r="T83" s="96" t="s">
        <v>151</v>
      </c>
      <c r="U83" s="193"/>
      <c r="V83" s="193"/>
      <c r="W83" s="193"/>
      <c r="X83" s="193"/>
      <c r="Y83" s="193"/>
      <c r="Z83" s="193"/>
      <c r="AA83" s="193"/>
      <c r="AB83" s="193"/>
      <c r="AC83" s="193"/>
      <c r="AD83" s="193"/>
      <c r="AE83" s="193"/>
    </row>
    <row r="84" s="2" customFormat="1" ht="22.8" customHeight="1">
      <c r="A84" s="40"/>
      <c r="B84" s="41"/>
      <c r="C84" s="101" t="s">
        <v>152</v>
      </c>
      <c r="D84" s="42"/>
      <c r="E84" s="42"/>
      <c r="F84" s="42"/>
      <c r="G84" s="42"/>
      <c r="H84" s="42"/>
      <c r="I84" s="139"/>
      <c r="J84" s="200">
        <f>BK84</f>
        <v>0</v>
      </c>
      <c r="K84" s="42"/>
      <c r="L84" s="46"/>
      <c r="M84" s="97"/>
      <c r="N84" s="201"/>
      <c r="O84" s="98"/>
      <c r="P84" s="202">
        <f>P85</f>
        <v>0</v>
      </c>
      <c r="Q84" s="98"/>
      <c r="R84" s="202">
        <f>R85</f>
        <v>682.60686276000001</v>
      </c>
      <c r="S84" s="98"/>
      <c r="T84" s="203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134</v>
      </c>
      <c r="BK84" s="204">
        <f>BK85</f>
        <v>0</v>
      </c>
    </row>
    <row r="85" s="12" customFormat="1" ht="25.92" customHeight="1">
      <c r="A85" s="12"/>
      <c r="B85" s="205"/>
      <c r="C85" s="206"/>
      <c r="D85" s="207" t="s">
        <v>73</v>
      </c>
      <c r="E85" s="208" t="s">
        <v>153</v>
      </c>
      <c r="F85" s="208" t="s">
        <v>154</v>
      </c>
      <c r="G85" s="206"/>
      <c r="H85" s="206"/>
      <c r="I85" s="209"/>
      <c r="J85" s="210">
        <f>BK85</f>
        <v>0</v>
      </c>
      <c r="K85" s="206"/>
      <c r="L85" s="211"/>
      <c r="M85" s="212"/>
      <c r="N85" s="213"/>
      <c r="O85" s="213"/>
      <c r="P85" s="214">
        <f>P86+P117+P153+P170</f>
        <v>0</v>
      </c>
      <c r="Q85" s="213"/>
      <c r="R85" s="214">
        <f>R86+R117+R153+R170</f>
        <v>682.60686276000001</v>
      </c>
      <c r="S85" s="213"/>
      <c r="T85" s="215">
        <f>T86+T117+T153+T170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6" t="s">
        <v>82</v>
      </c>
      <c r="AT85" s="217" t="s">
        <v>73</v>
      </c>
      <c r="AU85" s="217" t="s">
        <v>74</v>
      </c>
      <c r="AY85" s="216" t="s">
        <v>155</v>
      </c>
      <c r="BK85" s="218">
        <f>BK86+BK117+BK153+BK170</f>
        <v>0</v>
      </c>
    </row>
    <row r="86" s="12" customFormat="1" ht="22.8" customHeight="1">
      <c r="A86" s="12"/>
      <c r="B86" s="205"/>
      <c r="C86" s="206"/>
      <c r="D86" s="207" t="s">
        <v>73</v>
      </c>
      <c r="E86" s="219" t="s">
        <v>82</v>
      </c>
      <c r="F86" s="219" t="s">
        <v>156</v>
      </c>
      <c r="G86" s="206"/>
      <c r="H86" s="206"/>
      <c r="I86" s="209"/>
      <c r="J86" s="220">
        <f>BK86</f>
        <v>0</v>
      </c>
      <c r="K86" s="206"/>
      <c r="L86" s="211"/>
      <c r="M86" s="212"/>
      <c r="N86" s="213"/>
      <c r="O86" s="213"/>
      <c r="P86" s="214">
        <f>SUM(P87:P116)</f>
        <v>0</v>
      </c>
      <c r="Q86" s="213"/>
      <c r="R86" s="214">
        <f>SUM(R87:R116)</f>
        <v>0</v>
      </c>
      <c r="S86" s="213"/>
      <c r="T86" s="215">
        <f>SUM(T87:T116)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6" t="s">
        <v>82</v>
      </c>
      <c r="AT86" s="217" t="s">
        <v>73</v>
      </c>
      <c r="AU86" s="217" t="s">
        <v>82</v>
      </c>
      <c r="AY86" s="216" t="s">
        <v>155</v>
      </c>
      <c r="BK86" s="218">
        <f>SUM(BK87:BK116)</f>
        <v>0</v>
      </c>
    </row>
    <row r="87" s="2" customFormat="1" ht="24" customHeight="1">
      <c r="A87" s="40"/>
      <c r="B87" s="41"/>
      <c r="C87" s="221" t="s">
        <v>82</v>
      </c>
      <c r="D87" s="221" t="s">
        <v>157</v>
      </c>
      <c r="E87" s="222" t="s">
        <v>158</v>
      </c>
      <c r="F87" s="223" t="s">
        <v>159</v>
      </c>
      <c r="G87" s="224" t="s">
        <v>160</v>
      </c>
      <c r="H87" s="225">
        <v>161.25</v>
      </c>
      <c r="I87" s="226"/>
      <c r="J87" s="227">
        <f>ROUND(I87*H87,2)</f>
        <v>0</v>
      </c>
      <c r="K87" s="223" t="s">
        <v>161</v>
      </c>
      <c r="L87" s="46"/>
      <c r="M87" s="228" t="s">
        <v>28</v>
      </c>
      <c r="N87" s="229" t="s">
        <v>45</v>
      </c>
      <c r="O87" s="86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2" t="s">
        <v>162</v>
      </c>
      <c r="AT87" s="232" t="s">
        <v>157</v>
      </c>
      <c r="AU87" s="232" t="s">
        <v>84</v>
      </c>
      <c r="AY87" s="19" t="s">
        <v>155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19" t="s">
        <v>82</v>
      </c>
      <c r="BK87" s="233">
        <f>ROUND(I87*H87,2)</f>
        <v>0</v>
      </c>
      <c r="BL87" s="19" t="s">
        <v>162</v>
      </c>
      <c r="BM87" s="232" t="s">
        <v>163</v>
      </c>
    </row>
    <row r="88" s="13" customFormat="1">
      <c r="A88" s="13"/>
      <c r="B88" s="234"/>
      <c r="C88" s="235"/>
      <c r="D88" s="236" t="s">
        <v>164</v>
      </c>
      <c r="E88" s="237" t="s">
        <v>28</v>
      </c>
      <c r="F88" s="238" t="s">
        <v>165</v>
      </c>
      <c r="G88" s="235"/>
      <c r="H88" s="237" t="s">
        <v>28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4" t="s">
        <v>164</v>
      </c>
      <c r="AU88" s="244" t="s">
        <v>84</v>
      </c>
      <c r="AV88" s="13" t="s">
        <v>82</v>
      </c>
      <c r="AW88" s="13" t="s">
        <v>35</v>
      </c>
      <c r="AX88" s="13" t="s">
        <v>74</v>
      </c>
      <c r="AY88" s="244" t="s">
        <v>155</v>
      </c>
    </row>
    <row r="89" s="13" customFormat="1">
      <c r="A89" s="13"/>
      <c r="B89" s="234"/>
      <c r="C89" s="235"/>
      <c r="D89" s="236" t="s">
        <v>164</v>
      </c>
      <c r="E89" s="237" t="s">
        <v>28</v>
      </c>
      <c r="F89" s="238" t="s">
        <v>166</v>
      </c>
      <c r="G89" s="235"/>
      <c r="H89" s="237" t="s">
        <v>28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164</v>
      </c>
      <c r="AU89" s="244" t="s">
        <v>84</v>
      </c>
      <c r="AV89" s="13" t="s">
        <v>82</v>
      </c>
      <c r="AW89" s="13" t="s">
        <v>35</v>
      </c>
      <c r="AX89" s="13" t="s">
        <v>74</v>
      </c>
      <c r="AY89" s="244" t="s">
        <v>155</v>
      </c>
    </row>
    <row r="90" s="14" customFormat="1">
      <c r="A90" s="14"/>
      <c r="B90" s="245"/>
      <c r="C90" s="246"/>
      <c r="D90" s="236" t="s">
        <v>164</v>
      </c>
      <c r="E90" s="247" t="s">
        <v>28</v>
      </c>
      <c r="F90" s="248" t="s">
        <v>167</v>
      </c>
      <c r="G90" s="246"/>
      <c r="H90" s="249">
        <v>68.150000000000006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5" t="s">
        <v>164</v>
      </c>
      <c r="AU90" s="255" t="s">
        <v>84</v>
      </c>
      <c r="AV90" s="14" t="s">
        <v>84</v>
      </c>
      <c r="AW90" s="14" t="s">
        <v>35</v>
      </c>
      <c r="AX90" s="14" t="s">
        <v>74</v>
      </c>
      <c r="AY90" s="255" t="s">
        <v>155</v>
      </c>
    </row>
    <row r="91" s="14" customFormat="1">
      <c r="A91" s="14"/>
      <c r="B91" s="245"/>
      <c r="C91" s="246"/>
      <c r="D91" s="236" t="s">
        <v>164</v>
      </c>
      <c r="E91" s="247" t="s">
        <v>115</v>
      </c>
      <c r="F91" s="248" t="s">
        <v>168</v>
      </c>
      <c r="G91" s="246"/>
      <c r="H91" s="249">
        <v>6.0750000000000002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5" t="s">
        <v>164</v>
      </c>
      <c r="AU91" s="255" t="s">
        <v>84</v>
      </c>
      <c r="AV91" s="14" t="s">
        <v>84</v>
      </c>
      <c r="AW91" s="14" t="s">
        <v>35</v>
      </c>
      <c r="AX91" s="14" t="s">
        <v>74</v>
      </c>
      <c r="AY91" s="255" t="s">
        <v>155</v>
      </c>
    </row>
    <row r="92" s="14" customFormat="1">
      <c r="A92" s="14"/>
      <c r="B92" s="245"/>
      <c r="C92" s="246"/>
      <c r="D92" s="236" t="s">
        <v>164</v>
      </c>
      <c r="E92" s="247" t="s">
        <v>28</v>
      </c>
      <c r="F92" s="248" t="s">
        <v>169</v>
      </c>
      <c r="G92" s="246"/>
      <c r="H92" s="249">
        <v>64.799999999999997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5" t="s">
        <v>164</v>
      </c>
      <c r="AU92" s="255" t="s">
        <v>84</v>
      </c>
      <c r="AV92" s="14" t="s">
        <v>84</v>
      </c>
      <c r="AW92" s="14" t="s">
        <v>35</v>
      </c>
      <c r="AX92" s="14" t="s">
        <v>74</v>
      </c>
      <c r="AY92" s="255" t="s">
        <v>155</v>
      </c>
    </row>
    <row r="93" s="14" customFormat="1">
      <c r="A93" s="14"/>
      <c r="B93" s="245"/>
      <c r="C93" s="246"/>
      <c r="D93" s="236" t="s">
        <v>164</v>
      </c>
      <c r="E93" s="247" t="s">
        <v>118</v>
      </c>
      <c r="F93" s="248" t="s">
        <v>170</v>
      </c>
      <c r="G93" s="246"/>
      <c r="H93" s="249">
        <v>20.992000000000001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5" t="s">
        <v>164</v>
      </c>
      <c r="AU93" s="255" t="s">
        <v>84</v>
      </c>
      <c r="AV93" s="14" t="s">
        <v>84</v>
      </c>
      <c r="AW93" s="14" t="s">
        <v>35</v>
      </c>
      <c r="AX93" s="14" t="s">
        <v>74</v>
      </c>
      <c r="AY93" s="255" t="s">
        <v>155</v>
      </c>
    </row>
    <row r="94" s="14" customFormat="1">
      <c r="A94" s="14"/>
      <c r="B94" s="245"/>
      <c r="C94" s="246"/>
      <c r="D94" s="236" t="s">
        <v>164</v>
      </c>
      <c r="E94" s="247" t="s">
        <v>28</v>
      </c>
      <c r="F94" s="248" t="s">
        <v>171</v>
      </c>
      <c r="G94" s="246"/>
      <c r="H94" s="249">
        <v>0.999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5" t="s">
        <v>164</v>
      </c>
      <c r="AU94" s="255" t="s">
        <v>84</v>
      </c>
      <c r="AV94" s="14" t="s">
        <v>84</v>
      </c>
      <c r="AW94" s="14" t="s">
        <v>35</v>
      </c>
      <c r="AX94" s="14" t="s">
        <v>74</v>
      </c>
      <c r="AY94" s="255" t="s">
        <v>155</v>
      </c>
    </row>
    <row r="95" s="14" customFormat="1">
      <c r="A95" s="14"/>
      <c r="B95" s="245"/>
      <c r="C95" s="246"/>
      <c r="D95" s="236" t="s">
        <v>164</v>
      </c>
      <c r="E95" s="247" t="s">
        <v>120</v>
      </c>
      <c r="F95" s="248" t="s">
        <v>172</v>
      </c>
      <c r="G95" s="246"/>
      <c r="H95" s="249">
        <v>0.23400000000000001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5" t="s">
        <v>164</v>
      </c>
      <c r="AU95" s="255" t="s">
        <v>84</v>
      </c>
      <c r="AV95" s="14" t="s">
        <v>84</v>
      </c>
      <c r="AW95" s="14" t="s">
        <v>35</v>
      </c>
      <c r="AX95" s="14" t="s">
        <v>74</v>
      </c>
      <c r="AY95" s="255" t="s">
        <v>155</v>
      </c>
    </row>
    <row r="96" s="15" customFormat="1">
      <c r="A96" s="15"/>
      <c r="B96" s="256"/>
      <c r="C96" s="257"/>
      <c r="D96" s="236" t="s">
        <v>164</v>
      </c>
      <c r="E96" s="258" t="s">
        <v>112</v>
      </c>
      <c r="F96" s="259" t="s">
        <v>173</v>
      </c>
      <c r="G96" s="257"/>
      <c r="H96" s="260">
        <v>161.25</v>
      </c>
      <c r="I96" s="261"/>
      <c r="J96" s="257"/>
      <c r="K96" s="257"/>
      <c r="L96" s="262"/>
      <c r="M96" s="263"/>
      <c r="N96" s="264"/>
      <c r="O96" s="264"/>
      <c r="P96" s="264"/>
      <c r="Q96" s="264"/>
      <c r="R96" s="264"/>
      <c r="S96" s="264"/>
      <c r="T96" s="26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6" t="s">
        <v>164</v>
      </c>
      <c r="AU96" s="266" t="s">
        <v>84</v>
      </c>
      <c r="AV96" s="15" t="s">
        <v>162</v>
      </c>
      <c r="AW96" s="15" t="s">
        <v>35</v>
      </c>
      <c r="AX96" s="15" t="s">
        <v>82</v>
      </c>
      <c r="AY96" s="266" t="s">
        <v>155</v>
      </c>
    </row>
    <row r="97" s="2" customFormat="1" ht="24" customHeight="1">
      <c r="A97" s="40"/>
      <c r="B97" s="41"/>
      <c r="C97" s="221" t="s">
        <v>84</v>
      </c>
      <c r="D97" s="221" t="s">
        <v>157</v>
      </c>
      <c r="E97" s="222" t="s">
        <v>174</v>
      </c>
      <c r="F97" s="223" t="s">
        <v>175</v>
      </c>
      <c r="G97" s="224" t="s">
        <v>160</v>
      </c>
      <c r="H97" s="225">
        <v>161.25</v>
      </c>
      <c r="I97" s="226"/>
      <c r="J97" s="227">
        <f>ROUND(I97*H97,2)</f>
        <v>0</v>
      </c>
      <c r="K97" s="223" t="s">
        <v>161</v>
      </c>
      <c r="L97" s="46"/>
      <c r="M97" s="228" t="s">
        <v>28</v>
      </c>
      <c r="N97" s="229" t="s">
        <v>45</v>
      </c>
      <c r="O97" s="8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2" t="s">
        <v>162</v>
      </c>
      <c r="AT97" s="232" t="s">
        <v>157</v>
      </c>
      <c r="AU97" s="232" t="s">
        <v>84</v>
      </c>
      <c r="AY97" s="19" t="s">
        <v>155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19" t="s">
        <v>82</v>
      </c>
      <c r="BK97" s="233">
        <f>ROUND(I97*H97,2)</f>
        <v>0</v>
      </c>
      <c r="BL97" s="19" t="s">
        <v>162</v>
      </c>
      <c r="BM97" s="232" t="s">
        <v>176</v>
      </c>
    </row>
    <row r="98" s="14" customFormat="1">
      <c r="A98" s="14"/>
      <c r="B98" s="245"/>
      <c r="C98" s="246"/>
      <c r="D98" s="236" t="s">
        <v>164</v>
      </c>
      <c r="E98" s="247" t="s">
        <v>28</v>
      </c>
      <c r="F98" s="248" t="s">
        <v>112</v>
      </c>
      <c r="G98" s="246"/>
      <c r="H98" s="249">
        <v>161.25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164</v>
      </c>
      <c r="AU98" s="255" t="s">
        <v>84</v>
      </c>
      <c r="AV98" s="14" t="s">
        <v>84</v>
      </c>
      <c r="AW98" s="14" t="s">
        <v>35</v>
      </c>
      <c r="AX98" s="14" t="s">
        <v>82</v>
      </c>
      <c r="AY98" s="255" t="s">
        <v>155</v>
      </c>
    </row>
    <row r="99" s="2" customFormat="1" ht="24" customHeight="1">
      <c r="A99" s="40"/>
      <c r="B99" s="41"/>
      <c r="C99" s="221" t="s">
        <v>177</v>
      </c>
      <c r="D99" s="221" t="s">
        <v>157</v>
      </c>
      <c r="E99" s="222" t="s">
        <v>178</v>
      </c>
      <c r="F99" s="223" t="s">
        <v>179</v>
      </c>
      <c r="G99" s="224" t="s">
        <v>160</v>
      </c>
      <c r="H99" s="225">
        <v>161.25</v>
      </c>
      <c r="I99" s="226"/>
      <c r="J99" s="227">
        <f>ROUND(I99*H99,2)</f>
        <v>0</v>
      </c>
      <c r="K99" s="223" t="s">
        <v>161</v>
      </c>
      <c r="L99" s="46"/>
      <c r="M99" s="228" t="s">
        <v>28</v>
      </c>
      <c r="N99" s="229" t="s">
        <v>45</v>
      </c>
      <c r="O99" s="86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2" t="s">
        <v>162</v>
      </c>
      <c r="AT99" s="232" t="s">
        <v>157</v>
      </c>
      <c r="AU99" s="232" t="s">
        <v>84</v>
      </c>
      <c r="AY99" s="19" t="s">
        <v>155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19" t="s">
        <v>82</v>
      </c>
      <c r="BK99" s="233">
        <f>ROUND(I99*H99,2)</f>
        <v>0</v>
      </c>
      <c r="BL99" s="19" t="s">
        <v>162</v>
      </c>
      <c r="BM99" s="232" t="s">
        <v>180</v>
      </c>
    </row>
    <row r="100" s="14" customFormat="1">
      <c r="A100" s="14"/>
      <c r="B100" s="245"/>
      <c r="C100" s="246"/>
      <c r="D100" s="236" t="s">
        <v>164</v>
      </c>
      <c r="E100" s="247" t="s">
        <v>28</v>
      </c>
      <c r="F100" s="248" t="s">
        <v>112</v>
      </c>
      <c r="G100" s="246"/>
      <c r="H100" s="249">
        <v>161.25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5" t="s">
        <v>164</v>
      </c>
      <c r="AU100" s="255" t="s">
        <v>84</v>
      </c>
      <c r="AV100" s="14" t="s">
        <v>84</v>
      </c>
      <c r="AW100" s="14" t="s">
        <v>35</v>
      </c>
      <c r="AX100" s="14" t="s">
        <v>82</v>
      </c>
      <c r="AY100" s="255" t="s">
        <v>155</v>
      </c>
    </row>
    <row r="101" s="2" customFormat="1" ht="24" customHeight="1">
      <c r="A101" s="40"/>
      <c r="B101" s="41"/>
      <c r="C101" s="221" t="s">
        <v>162</v>
      </c>
      <c r="D101" s="221" t="s">
        <v>157</v>
      </c>
      <c r="E101" s="222" t="s">
        <v>181</v>
      </c>
      <c r="F101" s="223" t="s">
        <v>182</v>
      </c>
      <c r="G101" s="224" t="s">
        <v>160</v>
      </c>
      <c r="H101" s="225">
        <v>161.25</v>
      </c>
      <c r="I101" s="226"/>
      <c r="J101" s="227">
        <f>ROUND(I101*H101,2)</f>
        <v>0</v>
      </c>
      <c r="K101" s="223" t="s">
        <v>161</v>
      </c>
      <c r="L101" s="46"/>
      <c r="M101" s="228" t="s">
        <v>28</v>
      </c>
      <c r="N101" s="229" t="s">
        <v>45</v>
      </c>
      <c r="O101" s="86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2" t="s">
        <v>162</v>
      </c>
      <c r="AT101" s="232" t="s">
        <v>157</v>
      </c>
      <c r="AU101" s="232" t="s">
        <v>84</v>
      </c>
      <c r="AY101" s="19" t="s">
        <v>155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19" t="s">
        <v>82</v>
      </c>
      <c r="BK101" s="233">
        <f>ROUND(I101*H101,2)</f>
        <v>0</v>
      </c>
      <c r="BL101" s="19" t="s">
        <v>162</v>
      </c>
      <c r="BM101" s="232" t="s">
        <v>183</v>
      </c>
    </row>
    <row r="102" s="14" customFormat="1">
      <c r="A102" s="14"/>
      <c r="B102" s="245"/>
      <c r="C102" s="246"/>
      <c r="D102" s="236" t="s">
        <v>164</v>
      </c>
      <c r="E102" s="247" t="s">
        <v>28</v>
      </c>
      <c r="F102" s="248" t="s">
        <v>112</v>
      </c>
      <c r="G102" s="246"/>
      <c r="H102" s="249">
        <v>161.25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164</v>
      </c>
      <c r="AU102" s="255" t="s">
        <v>84</v>
      </c>
      <c r="AV102" s="14" t="s">
        <v>84</v>
      </c>
      <c r="AW102" s="14" t="s">
        <v>35</v>
      </c>
      <c r="AX102" s="14" t="s">
        <v>82</v>
      </c>
      <c r="AY102" s="255" t="s">
        <v>155</v>
      </c>
    </row>
    <row r="103" s="2" customFormat="1" ht="24" customHeight="1">
      <c r="A103" s="40"/>
      <c r="B103" s="41"/>
      <c r="C103" s="221" t="s">
        <v>184</v>
      </c>
      <c r="D103" s="221" t="s">
        <v>157</v>
      </c>
      <c r="E103" s="222" t="s">
        <v>185</v>
      </c>
      <c r="F103" s="223" t="s">
        <v>186</v>
      </c>
      <c r="G103" s="224" t="s">
        <v>160</v>
      </c>
      <c r="H103" s="225">
        <v>267.89800000000002</v>
      </c>
      <c r="I103" s="226"/>
      <c r="J103" s="227">
        <f>ROUND(I103*H103,2)</f>
        <v>0</v>
      </c>
      <c r="K103" s="223" t="s">
        <v>161</v>
      </c>
      <c r="L103" s="46"/>
      <c r="M103" s="228" t="s">
        <v>28</v>
      </c>
      <c r="N103" s="229" t="s">
        <v>45</v>
      </c>
      <c r="O103" s="86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2" t="s">
        <v>162</v>
      </c>
      <c r="AT103" s="232" t="s">
        <v>157</v>
      </c>
      <c r="AU103" s="232" t="s">
        <v>84</v>
      </c>
      <c r="AY103" s="19" t="s">
        <v>155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19" t="s">
        <v>82</v>
      </c>
      <c r="BK103" s="233">
        <f>ROUND(I103*H103,2)</f>
        <v>0</v>
      </c>
      <c r="BL103" s="19" t="s">
        <v>162</v>
      </c>
      <c r="BM103" s="232" t="s">
        <v>187</v>
      </c>
    </row>
    <row r="104" s="14" customFormat="1">
      <c r="A104" s="14"/>
      <c r="B104" s="245"/>
      <c r="C104" s="246"/>
      <c r="D104" s="236" t="s">
        <v>164</v>
      </c>
      <c r="E104" s="247" t="s">
        <v>28</v>
      </c>
      <c r="F104" s="248" t="s">
        <v>188</v>
      </c>
      <c r="G104" s="246"/>
      <c r="H104" s="249">
        <v>322.5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164</v>
      </c>
      <c r="AU104" s="255" t="s">
        <v>84</v>
      </c>
      <c r="AV104" s="14" t="s">
        <v>84</v>
      </c>
      <c r="AW104" s="14" t="s">
        <v>35</v>
      </c>
      <c r="AX104" s="14" t="s">
        <v>74</v>
      </c>
      <c r="AY104" s="255" t="s">
        <v>155</v>
      </c>
    </row>
    <row r="105" s="14" customFormat="1">
      <c r="A105" s="14"/>
      <c r="B105" s="245"/>
      <c r="C105" s="246"/>
      <c r="D105" s="236" t="s">
        <v>164</v>
      </c>
      <c r="E105" s="247" t="s">
        <v>28</v>
      </c>
      <c r="F105" s="248" t="s">
        <v>189</v>
      </c>
      <c r="G105" s="246"/>
      <c r="H105" s="249">
        <v>-54.601999999999997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164</v>
      </c>
      <c r="AU105" s="255" t="s">
        <v>84</v>
      </c>
      <c r="AV105" s="14" t="s">
        <v>84</v>
      </c>
      <c r="AW105" s="14" t="s">
        <v>35</v>
      </c>
      <c r="AX105" s="14" t="s">
        <v>74</v>
      </c>
      <c r="AY105" s="255" t="s">
        <v>155</v>
      </c>
    </row>
    <row r="106" s="15" customFormat="1">
      <c r="A106" s="15"/>
      <c r="B106" s="256"/>
      <c r="C106" s="257"/>
      <c r="D106" s="236" t="s">
        <v>164</v>
      </c>
      <c r="E106" s="258" t="s">
        <v>126</v>
      </c>
      <c r="F106" s="259" t="s">
        <v>173</v>
      </c>
      <c r="G106" s="257"/>
      <c r="H106" s="260">
        <v>267.89800000000002</v>
      </c>
      <c r="I106" s="261"/>
      <c r="J106" s="257"/>
      <c r="K106" s="257"/>
      <c r="L106" s="262"/>
      <c r="M106" s="263"/>
      <c r="N106" s="264"/>
      <c r="O106" s="264"/>
      <c r="P106" s="264"/>
      <c r="Q106" s="264"/>
      <c r="R106" s="264"/>
      <c r="S106" s="264"/>
      <c r="T106" s="26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6" t="s">
        <v>164</v>
      </c>
      <c r="AU106" s="266" t="s">
        <v>84</v>
      </c>
      <c r="AV106" s="15" t="s">
        <v>162</v>
      </c>
      <c r="AW106" s="15" t="s">
        <v>35</v>
      </c>
      <c r="AX106" s="15" t="s">
        <v>82</v>
      </c>
      <c r="AY106" s="266" t="s">
        <v>155</v>
      </c>
    </row>
    <row r="107" s="2" customFormat="1" ht="16.5" customHeight="1">
      <c r="A107" s="40"/>
      <c r="B107" s="41"/>
      <c r="C107" s="221" t="s">
        <v>190</v>
      </c>
      <c r="D107" s="221" t="s">
        <v>157</v>
      </c>
      <c r="E107" s="222" t="s">
        <v>191</v>
      </c>
      <c r="F107" s="223" t="s">
        <v>192</v>
      </c>
      <c r="G107" s="224" t="s">
        <v>160</v>
      </c>
      <c r="H107" s="225">
        <v>267.89800000000002</v>
      </c>
      <c r="I107" s="226"/>
      <c r="J107" s="227">
        <f>ROUND(I107*H107,2)</f>
        <v>0</v>
      </c>
      <c r="K107" s="223" t="s">
        <v>161</v>
      </c>
      <c r="L107" s="46"/>
      <c r="M107" s="228" t="s">
        <v>28</v>
      </c>
      <c r="N107" s="229" t="s">
        <v>45</v>
      </c>
      <c r="O107" s="86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2" t="s">
        <v>162</v>
      </c>
      <c r="AT107" s="232" t="s">
        <v>157</v>
      </c>
      <c r="AU107" s="232" t="s">
        <v>84</v>
      </c>
      <c r="AY107" s="19" t="s">
        <v>155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19" t="s">
        <v>82</v>
      </c>
      <c r="BK107" s="233">
        <f>ROUND(I107*H107,2)</f>
        <v>0</v>
      </c>
      <c r="BL107" s="19" t="s">
        <v>162</v>
      </c>
      <c r="BM107" s="232" t="s">
        <v>193</v>
      </c>
    </row>
    <row r="108" s="14" customFormat="1">
      <c r="A108" s="14"/>
      <c r="B108" s="245"/>
      <c r="C108" s="246"/>
      <c r="D108" s="236" t="s">
        <v>164</v>
      </c>
      <c r="E108" s="247" t="s">
        <v>28</v>
      </c>
      <c r="F108" s="248" t="s">
        <v>126</v>
      </c>
      <c r="G108" s="246"/>
      <c r="H108" s="249">
        <v>267.89800000000002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164</v>
      </c>
      <c r="AU108" s="255" t="s">
        <v>84</v>
      </c>
      <c r="AV108" s="14" t="s">
        <v>84</v>
      </c>
      <c r="AW108" s="14" t="s">
        <v>35</v>
      </c>
      <c r="AX108" s="14" t="s">
        <v>82</v>
      </c>
      <c r="AY108" s="255" t="s">
        <v>155</v>
      </c>
    </row>
    <row r="109" s="2" customFormat="1" ht="16.5" customHeight="1">
      <c r="A109" s="40"/>
      <c r="B109" s="41"/>
      <c r="C109" s="221" t="s">
        <v>194</v>
      </c>
      <c r="D109" s="221" t="s">
        <v>157</v>
      </c>
      <c r="E109" s="222" t="s">
        <v>195</v>
      </c>
      <c r="F109" s="223" t="s">
        <v>196</v>
      </c>
      <c r="G109" s="224" t="s">
        <v>197</v>
      </c>
      <c r="H109" s="225">
        <v>857.29600000000005</v>
      </c>
      <c r="I109" s="226"/>
      <c r="J109" s="227">
        <f>ROUND(I109*H109,2)</f>
        <v>0</v>
      </c>
      <c r="K109" s="223" t="s">
        <v>161</v>
      </c>
      <c r="L109" s="46"/>
      <c r="M109" s="228" t="s">
        <v>28</v>
      </c>
      <c r="N109" s="229" t="s">
        <v>45</v>
      </c>
      <c r="O109" s="86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2" t="s">
        <v>162</v>
      </c>
      <c r="AT109" s="232" t="s">
        <v>157</v>
      </c>
      <c r="AU109" s="232" t="s">
        <v>84</v>
      </c>
      <c r="AY109" s="19" t="s">
        <v>155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19" t="s">
        <v>82</v>
      </c>
      <c r="BK109" s="233">
        <f>ROUND(I109*H109,2)</f>
        <v>0</v>
      </c>
      <c r="BL109" s="19" t="s">
        <v>162</v>
      </c>
      <c r="BM109" s="232" t="s">
        <v>198</v>
      </c>
    </row>
    <row r="110" s="13" customFormat="1">
      <c r="A110" s="13"/>
      <c r="B110" s="234"/>
      <c r="C110" s="235"/>
      <c r="D110" s="236" t="s">
        <v>164</v>
      </c>
      <c r="E110" s="237" t="s">
        <v>28</v>
      </c>
      <c r="F110" s="238" t="s">
        <v>165</v>
      </c>
      <c r="G110" s="235"/>
      <c r="H110" s="237" t="s">
        <v>28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164</v>
      </c>
      <c r="AU110" s="244" t="s">
        <v>84</v>
      </c>
      <c r="AV110" s="13" t="s">
        <v>82</v>
      </c>
      <c r="AW110" s="13" t="s">
        <v>35</v>
      </c>
      <c r="AX110" s="13" t="s">
        <v>74</v>
      </c>
      <c r="AY110" s="244" t="s">
        <v>155</v>
      </c>
    </row>
    <row r="111" s="13" customFormat="1">
      <c r="A111" s="13"/>
      <c r="B111" s="234"/>
      <c r="C111" s="235"/>
      <c r="D111" s="236" t="s">
        <v>164</v>
      </c>
      <c r="E111" s="237" t="s">
        <v>28</v>
      </c>
      <c r="F111" s="238" t="s">
        <v>166</v>
      </c>
      <c r="G111" s="235"/>
      <c r="H111" s="237" t="s">
        <v>28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164</v>
      </c>
      <c r="AU111" s="244" t="s">
        <v>84</v>
      </c>
      <c r="AV111" s="13" t="s">
        <v>82</v>
      </c>
      <c r="AW111" s="13" t="s">
        <v>35</v>
      </c>
      <c r="AX111" s="13" t="s">
        <v>74</v>
      </c>
      <c r="AY111" s="244" t="s">
        <v>155</v>
      </c>
    </row>
    <row r="112" s="14" customFormat="1">
      <c r="A112" s="14"/>
      <c r="B112" s="245"/>
      <c r="C112" s="246"/>
      <c r="D112" s="236" t="s">
        <v>164</v>
      </c>
      <c r="E112" s="247" t="s">
        <v>28</v>
      </c>
      <c r="F112" s="248" t="s">
        <v>199</v>
      </c>
      <c r="G112" s="246"/>
      <c r="H112" s="249">
        <v>321.096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164</v>
      </c>
      <c r="AU112" s="255" t="s">
        <v>84</v>
      </c>
      <c r="AV112" s="14" t="s">
        <v>84</v>
      </c>
      <c r="AW112" s="14" t="s">
        <v>35</v>
      </c>
      <c r="AX112" s="14" t="s">
        <v>74</v>
      </c>
      <c r="AY112" s="255" t="s">
        <v>155</v>
      </c>
    </row>
    <row r="113" s="16" customFormat="1">
      <c r="A113" s="16"/>
      <c r="B113" s="267"/>
      <c r="C113" s="268"/>
      <c r="D113" s="236" t="s">
        <v>164</v>
      </c>
      <c r="E113" s="269" t="s">
        <v>122</v>
      </c>
      <c r="F113" s="270" t="s">
        <v>200</v>
      </c>
      <c r="G113" s="268"/>
      <c r="H113" s="271">
        <v>321.096</v>
      </c>
      <c r="I113" s="272"/>
      <c r="J113" s="268"/>
      <c r="K113" s="268"/>
      <c r="L113" s="273"/>
      <c r="M113" s="274"/>
      <c r="N113" s="275"/>
      <c r="O113" s="275"/>
      <c r="P113" s="275"/>
      <c r="Q113" s="275"/>
      <c r="R113" s="275"/>
      <c r="S113" s="275"/>
      <c r="T113" s="27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T113" s="277" t="s">
        <v>164</v>
      </c>
      <c r="AU113" s="277" t="s">
        <v>84</v>
      </c>
      <c r="AV113" s="16" t="s">
        <v>177</v>
      </c>
      <c r="AW113" s="16" t="s">
        <v>35</v>
      </c>
      <c r="AX113" s="16" t="s">
        <v>74</v>
      </c>
      <c r="AY113" s="277" t="s">
        <v>155</v>
      </c>
    </row>
    <row r="114" s="14" customFormat="1">
      <c r="A114" s="14"/>
      <c r="B114" s="245"/>
      <c r="C114" s="246"/>
      <c r="D114" s="236" t="s">
        <v>164</v>
      </c>
      <c r="E114" s="247" t="s">
        <v>28</v>
      </c>
      <c r="F114" s="248" t="s">
        <v>201</v>
      </c>
      <c r="G114" s="246"/>
      <c r="H114" s="249">
        <v>536.20000000000005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164</v>
      </c>
      <c r="AU114" s="255" t="s">
        <v>84</v>
      </c>
      <c r="AV114" s="14" t="s">
        <v>84</v>
      </c>
      <c r="AW114" s="14" t="s">
        <v>35</v>
      </c>
      <c r="AX114" s="14" t="s">
        <v>74</v>
      </c>
      <c r="AY114" s="255" t="s">
        <v>155</v>
      </c>
    </row>
    <row r="115" s="16" customFormat="1">
      <c r="A115" s="16"/>
      <c r="B115" s="267"/>
      <c r="C115" s="268"/>
      <c r="D115" s="236" t="s">
        <v>164</v>
      </c>
      <c r="E115" s="269" t="s">
        <v>124</v>
      </c>
      <c r="F115" s="270" t="s">
        <v>200</v>
      </c>
      <c r="G115" s="268"/>
      <c r="H115" s="271">
        <v>536.20000000000005</v>
      </c>
      <c r="I115" s="272"/>
      <c r="J115" s="268"/>
      <c r="K115" s="268"/>
      <c r="L115" s="273"/>
      <c r="M115" s="274"/>
      <c r="N115" s="275"/>
      <c r="O115" s="275"/>
      <c r="P115" s="275"/>
      <c r="Q115" s="275"/>
      <c r="R115" s="275"/>
      <c r="S115" s="275"/>
      <c r="T115" s="27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T115" s="277" t="s">
        <v>164</v>
      </c>
      <c r="AU115" s="277" t="s">
        <v>84</v>
      </c>
      <c r="AV115" s="16" t="s">
        <v>177</v>
      </c>
      <c r="AW115" s="16" t="s">
        <v>35</v>
      </c>
      <c r="AX115" s="16" t="s">
        <v>74</v>
      </c>
      <c r="AY115" s="277" t="s">
        <v>155</v>
      </c>
    </row>
    <row r="116" s="15" customFormat="1">
      <c r="A116" s="15"/>
      <c r="B116" s="256"/>
      <c r="C116" s="257"/>
      <c r="D116" s="236" t="s">
        <v>164</v>
      </c>
      <c r="E116" s="258" t="s">
        <v>28</v>
      </c>
      <c r="F116" s="259" t="s">
        <v>173</v>
      </c>
      <c r="G116" s="257"/>
      <c r="H116" s="260">
        <v>857.29600000000005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164</v>
      </c>
      <c r="AU116" s="266" t="s">
        <v>84</v>
      </c>
      <c r="AV116" s="15" t="s">
        <v>162</v>
      </c>
      <c r="AW116" s="15" t="s">
        <v>35</v>
      </c>
      <c r="AX116" s="15" t="s">
        <v>82</v>
      </c>
      <c r="AY116" s="266" t="s">
        <v>155</v>
      </c>
    </row>
    <row r="117" s="12" customFormat="1" ht="22.8" customHeight="1">
      <c r="A117" s="12"/>
      <c r="B117" s="205"/>
      <c r="C117" s="206"/>
      <c r="D117" s="207" t="s">
        <v>73</v>
      </c>
      <c r="E117" s="219" t="s">
        <v>184</v>
      </c>
      <c r="F117" s="219" t="s">
        <v>202</v>
      </c>
      <c r="G117" s="206"/>
      <c r="H117" s="206"/>
      <c r="I117" s="209"/>
      <c r="J117" s="220">
        <f>BK117</f>
        <v>0</v>
      </c>
      <c r="K117" s="206"/>
      <c r="L117" s="211"/>
      <c r="M117" s="212"/>
      <c r="N117" s="213"/>
      <c r="O117" s="213"/>
      <c r="P117" s="214">
        <f>SUM(P118:P152)</f>
        <v>0</v>
      </c>
      <c r="Q117" s="213"/>
      <c r="R117" s="214">
        <f>SUM(R118:R152)</f>
        <v>558.22827400000006</v>
      </c>
      <c r="S117" s="213"/>
      <c r="T117" s="215">
        <f>SUM(T118:T152)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6" t="s">
        <v>82</v>
      </c>
      <c r="AT117" s="217" t="s">
        <v>73</v>
      </c>
      <c r="AU117" s="217" t="s">
        <v>82</v>
      </c>
      <c r="AY117" s="216" t="s">
        <v>155</v>
      </c>
      <c r="BK117" s="218">
        <f>SUM(BK118:BK152)</f>
        <v>0</v>
      </c>
    </row>
    <row r="118" s="2" customFormat="1" ht="16.5" customHeight="1">
      <c r="A118" s="40"/>
      <c r="B118" s="41"/>
      <c r="C118" s="221" t="s">
        <v>203</v>
      </c>
      <c r="D118" s="221" t="s">
        <v>157</v>
      </c>
      <c r="E118" s="222" t="s">
        <v>204</v>
      </c>
      <c r="F118" s="223" t="s">
        <v>205</v>
      </c>
      <c r="G118" s="224" t="s">
        <v>197</v>
      </c>
      <c r="H118" s="225">
        <v>294.25</v>
      </c>
      <c r="I118" s="226"/>
      <c r="J118" s="227">
        <f>ROUND(I118*H118,2)</f>
        <v>0</v>
      </c>
      <c r="K118" s="223" t="s">
        <v>28</v>
      </c>
      <c r="L118" s="46"/>
      <c r="M118" s="228" t="s">
        <v>28</v>
      </c>
      <c r="N118" s="229" t="s">
        <v>45</v>
      </c>
      <c r="O118" s="86"/>
      <c r="P118" s="230">
        <f>O118*H118</f>
        <v>0</v>
      </c>
      <c r="Q118" s="230">
        <v>0.27994000000000002</v>
      </c>
      <c r="R118" s="230">
        <f>Q118*H118</f>
        <v>82.37234500000001</v>
      </c>
      <c r="S118" s="230">
        <v>0</v>
      </c>
      <c r="T118" s="231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2" t="s">
        <v>162</v>
      </c>
      <c r="AT118" s="232" t="s">
        <v>157</v>
      </c>
      <c r="AU118" s="232" t="s">
        <v>84</v>
      </c>
      <c r="AY118" s="19" t="s">
        <v>155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19" t="s">
        <v>82</v>
      </c>
      <c r="BK118" s="233">
        <f>ROUND(I118*H118,2)</f>
        <v>0</v>
      </c>
      <c r="BL118" s="19" t="s">
        <v>162</v>
      </c>
      <c r="BM118" s="232" t="s">
        <v>206</v>
      </c>
    </row>
    <row r="119" s="14" customFormat="1">
      <c r="A119" s="14"/>
      <c r="B119" s="245"/>
      <c r="C119" s="246"/>
      <c r="D119" s="236" t="s">
        <v>164</v>
      </c>
      <c r="E119" s="247" t="s">
        <v>28</v>
      </c>
      <c r="F119" s="248" t="s">
        <v>101</v>
      </c>
      <c r="G119" s="246"/>
      <c r="H119" s="249">
        <v>294.25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164</v>
      </c>
      <c r="AU119" s="255" t="s">
        <v>84</v>
      </c>
      <c r="AV119" s="14" t="s">
        <v>84</v>
      </c>
      <c r="AW119" s="14" t="s">
        <v>35</v>
      </c>
      <c r="AX119" s="14" t="s">
        <v>82</v>
      </c>
      <c r="AY119" s="255" t="s">
        <v>155</v>
      </c>
    </row>
    <row r="120" s="2" customFormat="1" ht="16.5" customHeight="1">
      <c r="A120" s="40"/>
      <c r="B120" s="41"/>
      <c r="C120" s="221" t="s">
        <v>207</v>
      </c>
      <c r="D120" s="221" t="s">
        <v>157</v>
      </c>
      <c r="E120" s="222" t="s">
        <v>208</v>
      </c>
      <c r="F120" s="223" t="s">
        <v>209</v>
      </c>
      <c r="G120" s="224" t="s">
        <v>197</v>
      </c>
      <c r="H120" s="225">
        <v>857.29600000000005</v>
      </c>
      <c r="I120" s="226"/>
      <c r="J120" s="227">
        <f>ROUND(I120*H120,2)</f>
        <v>0</v>
      </c>
      <c r="K120" s="223" t="s">
        <v>28</v>
      </c>
      <c r="L120" s="46"/>
      <c r="M120" s="228" t="s">
        <v>28</v>
      </c>
      <c r="N120" s="229" t="s">
        <v>45</v>
      </c>
      <c r="O120" s="86"/>
      <c r="P120" s="230">
        <f>O120*H120</f>
        <v>0</v>
      </c>
      <c r="Q120" s="230">
        <v>0.378</v>
      </c>
      <c r="R120" s="230">
        <f>Q120*H120</f>
        <v>324.05788800000005</v>
      </c>
      <c r="S120" s="230">
        <v>0</v>
      </c>
      <c r="T120" s="231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2" t="s">
        <v>162</v>
      </c>
      <c r="AT120" s="232" t="s">
        <v>157</v>
      </c>
      <c r="AU120" s="232" t="s">
        <v>84</v>
      </c>
      <c r="AY120" s="19" t="s">
        <v>155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9" t="s">
        <v>82</v>
      </c>
      <c r="BK120" s="233">
        <f>ROUND(I120*H120,2)</f>
        <v>0</v>
      </c>
      <c r="BL120" s="19" t="s">
        <v>162</v>
      </c>
      <c r="BM120" s="232" t="s">
        <v>210</v>
      </c>
    </row>
    <row r="121" s="14" customFormat="1">
      <c r="A121" s="14"/>
      <c r="B121" s="245"/>
      <c r="C121" s="246"/>
      <c r="D121" s="236" t="s">
        <v>164</v>
      </c>
      <c r="E121" s="247" t="s">
        <v>28</v>
      </c>
      <c r="F121" s="248" t="s">
        <v>122</v>
      </c>
      <c r="G121" s="246"/>
      <c r="H121" s="249">
        <v>321.096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164</v>
      </c>
      <c r="AU121" s="255" t="s">
        <v>84</v>
      </c>
      <c r="AV121" s="14" t="s">
        <v>84</v>
      </c>
      <c r="AW121" s="14" t="s">
        <v>35</v>
      </c>
      <c r="AX121" s="14" t="s">
        <v>74</v>
      </c>
      <c r="AY121" s="255" t="s">
        <v>155</v>
      </c>
    </row>
    <row r="122" s="14" customFormat="1">
      <c r="A122" s="14"/>
      <c r="B122" s="245"/>
      <c r="C122" s="246"/>
      <c r="D122" s="236" t="s">
        <v>164</v>
      </c>
      <c r="E122" s="247" t="s">
        <v>28</v>
      </c>
      <c r="F122" s="248" t="s">
        <v>124</v>
      </c>
      <c r="G122" s="246"/>
      <c r="H122" s="249">
        <v>536.20000000000005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164</v>
      </c>
      <c r="AU122" s="255" t="s">
        <v>84</v>
      </c>
      <c r="AV122" s="14" t="s">
        <v>84</v>
      </c>
      <c r="AW122" s="14" t="s">
        <v>35</v>
      </c>
      <c r="AX122" s="14" t="s">
        <v>74</v>
      </c>
      <c r="AY122" s="255" t="s">
        <v>155</v>
      </c>
    </row>
    <row r="123" s="15" customFormat="1">
      <c r="A123" s="15"/>
      <c r="B123" s="256"/>
      <c r="C123" s="257"/>
      <c r="D123" s="236" t="s">
        <v>164</v>
      </c>
      <c r="E123" s="258" t="s">
        <v>28</v>
      </c>
      <c r="F123" s="259" t="s">
        <v>173</v>
      </c>
      <c r="G123" s="257"/>
      <c r="H123" s="260">
        <v>857.29600000000005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6" t="s">
        <v>164</v>
      </c>
      <c r="AU123" s="266" t="s">
        <v>84</v>
      </c>
      <c r="AV123" s="15" t="s">
        <v>162</v>
      </c>
      <c r="AW123" s="15" t="s">
        <v>35</v>
      </c>
      <c r="AX123" s="15" t="s">
        <v>82</v>
      </c>
      <c r="AY123" s="266" t="s">
        <v>155</v>
      </c>
    </row>
    <row r="124" s="2" customFormat="1" ht="16.5" customHeight="1">
      <c r="A124" s="40"/>
      <c r="B124" s="41"/>
      <c r="C124" s="221" t="s">
        <v>211</v>
      </c>
      <c r="D124" s="221" t="s">
        <v>157</v>
      </c>
      <c r="E124" s="222" t="s">
        <v>212</v>
      </c>
      <c r="F124" s="223" t="s">
        <v>213</v>
      </c>
      <c r="G124" s="224" t="s">
        <v>160</v>
      </c>
      <c r="H124" s="225">
        <v>54.601999999999997</v>
      </c>
      <c r="I124" s="226"/>
      <c r="J124" s="227">
        <f>ROUND(I124*H124,2)</f>
        <v>0</v>
      </c>
      <c r="K124" s="223" t="s">
        <v>161</v>
      </c>
      <c r="L124" s="46"/>
      <c r="M124" s="228" t="s">
        <v>28</v>
      </c>
      <c r="N124" s="229" t="s">
        <v>45</v>
      </c>
      <c r="O124" s="86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2" t="s">
        <v>162</v>
      </c>
      <c r="AT124" s="232" t="s">
        <v>157</v>
      </c>
      <c r="AU124" s="232" t="s">
        <v>84</v>
      </c>
      <c r="AY124" s="19" t="s">
        <v>155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9" t="s">
        <v>82</v>
      </c>
      <c r="BK124" s="233">
        <f>ROUND(I124*H124,2)</f>
        <v>0</v>
      </c>
      <c r="BL124" s="19" t="s">
        <v>162</v>
      </c>
      <c r="BM124" s="232" t="s">
        <v>214</v>
      </c>
    </row>
    <row r="125" s="14" customFormat="1">
      <c r="A125" s="14"/>
      <c r="B125" s="245"/>
      <c r="C125" s="246"/>
      <c r="D125" s="236" t="s">
        <v>164</v>
      </c>
      <c r="E125" s="247" t="s">
        <v>28</v>
      </c>
      <c r="F125" s="248" t="s">
        <v>215</v>
      </c>
      <c r="G125" s="246"/>
      <c r="H125" s="249">
        <v>12.15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164</v>
      </c>
      <c r="AU125" s="255" t="s">
        <v>84</v>
      </c>
      <c r="AV125" s="14" t="s">
        <v>84</v>
      </c>
      <c r="AW125" s="14" t="s">
        <v>35</v>
      </c>
      <c r="AX125" s="14" t="s">
        <v>74</v>
      </c>
      <c r="AY125" s="255" t="s">
        <v>155</v>
      </c>
    </row>
    <row r="126" s="14" customFormat="1">
      <c r="A126" s="14"/>
      <c r="B126" s="245"/>
      <c r="C126" s="246"/>
      <c r="D126" s="236" t="s">
        <v>164</v>
      </c>
      <c r="E126" s="247" t="s">
        <v>28</v>
      </c>
      <c r="F126" s="248" t="s">
        <v>216</v>
      </c>
      <c r="G126" s="246"/>
      <c r="H126" s="249">
        <v>41.984000000000002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164</v>
      </c>
      <c r="AU126" s="255" t="s">
        <v>84</v>
      </c>
      <c r="AV126" s="14" t="s">
        <v>84</v>
      </c>
      <c r="AW126" s="14" t="s">
        <v>35</v>
      </c>
      <c r="AX126" s="14" t="s">
        <v>74</v>
      </c>
      <c r="AY126" s="255" t="s">
        <v>155</v>
      </c>
    </row>
    <row r="127" s="14" customFormat="1">
      <c r="A127" s="14"/>
      <c r="B127" s="245"/>
      <c r="C127" s="246"/>
      <c r="D127" s="236" t="s">
        <v>164</v>
      </c>
      <c r="E127" s="247" t="s">
        <v>28</v>
      </c>
      <c r="F127" s="248" t="s">
        <v>217</v>
      </c>
      <c r="G127" s="246"/>
      <c r="H127" s="249">
        <v>0.46800000000000003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164</v>
      </c>
      <c r="AU127" s="255" t="s">
        <v>84</v>
      </c>
      <c r="AV127" s="14" t="s">
        <v>84</v>
      </c>
      <c r="AW127" s="14" t="s">
        <v>35</v>
      </c>
      <c r="AX127" s="14" t="s">
        <v>74</v>
      </c>
      <c r="AY127" s="255" t="s">
        <v>155</v>
      </c>
    </row>
    <row r="128" s="15" customFormat="1">
      <c r="A128" s="15"/>
      <c r="B128" s="256"/>
      <c r="C128" s="257"/>
      <c r="D128" s="236" t="s">
        <v>164</v>
      </c>
      <c r="E128" s="258" t="s">
        <v>128</v>
      </c>
      <c r="F128" s="259" t="s">
        <v>173</v>
      </c>
      <c r="G128" s="257"/>
      <c r="H128" s="260">
        <v>54.601999999999997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164</v>
      </c>
      <c r="AU128" s="266" t="s">
        <v>84</v>
      </c>
      <c r="AV128" s="15" t="s">
        <v>162</v>
      </c>
      <c r="AW128" s="15" t="s">
        <v>35</v>
      </c>
      <c r="AX128" s="15" t="s">
        <v>82</v>
      </c>
      <c r="AY128" s="266" t="s">
        <v>155</v>
      </c>
    </row>
    <row r="129" s="2" customFormat="1" ht="36" customHeight="1">
      <c r="A129" s="40"/>
      <c r="B129" s="41"/>
      <c r="C129" s="221" t="s">
        <v>218</v>
      </c>
      <c r="D129" s="221" t="s">
        <v>157</v>
      </c>
      <c r="E129" s="222" t="s">
        <v>219</v>
      </c>
      <c r="F129" s="223" t="s">
        <v>220</v>
      </c>
      <c r="G129" s="224" t="s">
        <v>197</v>
      </c>
      <c r="H129" s="225">
        <v>375</v>
      </c>
      <c r="I129" s="226"/>
      <c r="J129" s="227">
        <f>ROUND(I129*H129,2)</f>
        <v>0</v>
      </c>
      <c r="K129" s="223" t="s">
        <v>161</v>
      </c>
      <c r="L129" s="46"/>
      <c r="M129" s="228" t="s">
        <v>28</v>
      </c>
      <c r="N129" s="229" t="s">
        <v>45</v>
      </c>
      <c r="O129" s="86"/>
      <c r="P129" s="230">
        <f>O129*H129</f>
        <v>0</v>
      </c>
      <c r="Q129" s="230">
        <v>0.084250000000000005</v>
      </c>
      <c r="R129" s="230">
        <f>Q129*H129</f>
        <v>31.593750000000004</v>
      </c>
      <c r="S129" s="230">
        <v>0</v>
      </c>
      <c r="T129" s="231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2" t="s">
        <v>162</v>
      </c>
      <c r="AT129" s="232" t="s">
        <v>157</v>
      </c>
      <c r="AU129" s="232" t="s">
        <v>84</v>
      </c>
      <c r="AY129" s="19" t="s">
        <v>155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9" t="s">
        <v>82</v>
      </c>
      <c r="BK129" s="233">
        <f>ROUND(I129*H129,2)</f>
        <v>0</v>
      </c>
      <c r="BL129" s="19" t="s">
        <v>162</v>
      </c>
      <c r="BM129" s="232" t="s">
        <v>221</v>
      </c>
    </row>
    <row r="130" s="13" customFormat="1">
      <c r="A130" s="13"/>
      <c r="B130" s="234"/>
      <c r="C130" s="235"/>
      <c r="D130" s="236" t="s">
        <v>164</v>
      </c>
      <c r="E130" s="237" t="s">
        <v>28</v>
      </c>
      <c r="F130" s="238" t="s">
        <v>165</v>
      </c>
      <c r="G130" s="235"/>
      <c r="H130" s="237" t="s">
        <v>28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164</v>
      </c>
      <c r="AU130" s="244" t="s">
        <v>84</v>
      </c>
      <c r="AV130" s="13" t="s">
        <v>82</v>
      </c>
      <c r="AW130" s="13" t="s">
        <v>35</v>
      </c>
      <c r="AX130" s="13" t="s">
        <v>74</v>
      </c>
      <c r="AY130" s="244" t="s">
        <v>155</v>
      </c>
    </row>
    <row r="131" s="13" customFormat="1">
      <c r="A131" s="13"/>
      <c r="B131" s="234"/>
      <c r="C131" s="235"/>
      <c r="D131" s="236" t="s">
        <v>164</v>
      </c>
      <c r="E131" s="237" t="s">
        <v>28</v>
      </c>
      <c r="F131" s="238" t="s">
        <v>166</v>
      </c>
      <c r="G131" s="235"/>
      <c r="H131" s="237" t="s">
        <v>28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164</v>
      </c>
      <c r="AU131" s="244" t="s">
        <v>84</v>
      </c>
      <c r="AV131" s="13" t="s">
        <v>82</v>
      </c>
      <c r="AW131" s="13" t="s">
        <v>35</v>
      </c>
      <c r="AX131" s="13" t="s">
        <v>74</v>
      </c>
      <c r="AY131" s="244" t="s">
        <v>155</v>
      </c>
    </row>
    <row r="132" s="14" customFormat="1">
      <c r="A132" s="14"/>
      <c r="B132" s="245"/>
      <c r="C132" s="246"/>
      <c r="D132" s="236" t="s">
        <v>164</v>
      </c>
      <c r="E132" s="247" t="s">
        <v>103</v>
      </c>
      <c r="F132" s="248" t="s">
        <v>104</v>
      </c>
      <c r="G132" s="246"/>
      <c r="H132" s="249">
        <v>240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164</v>
      </c>
      <c r="AU132" s="255" t="s">
        <v>84</v>
      </c>
      <c r="AV132" s="14" t="s">
        <v>84</v>
      </c>
      <c r="AW132" s="14" t="s">
        <v>35</v>
      </c>
      <c r="AX132" s="14" t="s">
        <v>74</v>
      </c>
      <c r="AY132" s="255" t="s">
        <v>155</v>
      </c>
    </row>
    <row r="133" s="14" customFormat="1">
      <c r="A133" s="14"/>
      <c r="B133" s="245"/>
      <c r="C133" s="246"/>
      <c r="D133" s="236" t="s">
        <v>164</v>
      </c>
      <c r="E133" s="247" t="s">
        <v>106</v>
      </c>
      <c r="F133" s="248" t="s">
        <v>107</v>
      </c>
      <c r="G133" s="246"/>
      <c r="H133" s="249">
        <v>135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164</v>
      </c>
      <c r="AU133" s="255" t="s">
        <v>84</v>
      </c>
      <c r="AV133" s="14" t="s">
        <v>84</v>
      </c>
      <c r="AW133" s="14" t="s">
        <v>35</v>
      </c>
      <c r="AX133" s="14" t="s">
        <v>74</v>
      </c>
      <c r="AY133" s="255" t="s">
        <v>155</v>
      </c>
    </row>
    <row r="134" s="15" customFormat="1">
      <c r="A134" s="15"/>
      <c r="B134" s="256"/>
      <c r="C134" s="257"/>
      <c r="D134" s="236" t="s">
        <v>164</v>
      </c>
      <c r="E134" s="258" t="s">
        <v>28</v>
      </c>
      <c r="F134" s="259" t="s">
        <v>173</v>
      </c>
      <c r="G134" s="257"/>
      <c r="H134" s="260">
        <v>375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164</v>
      </c>
      <c r="AU134" s="266" t="s">
        <v>84</v>
      </c>
      <c r="AV134" s="15" t="s">
        <v>162</v>
      </c>
      <c r="AW134" s="15" t="s">
        <v>35</v>
      </c>
      <c r="AX134" s="15" t="s">
        <v>82</v>
      </c>
      <c r="AY134" s="266" t="s">
        <v>155</v>
      </c>
    </row>
    <row r="135" s="2" customFormat="1" ht="16.5" customHeight="1">
      <c r="A135" s="40"/>
      <c r="B135" s="41"/>
      <c r="C135" s="278" t="s">
        <v>222</v>
      </c>
      <c r="D135" s="278" t="s">
        <v>223</v>
      </c>
      <c r="E135" s="279" t="s">
        <v>224</v>
      </c>
      <c r="F135" s="280" t="s">
        <v>225</v>
      </c>
      <c r="G135" s="281" t="s">
        <v>197</v>
      </c>
      <c r="H135" s="282">
        <v>247.19999999999999</v>
      </c>
      <c r="I135" s="283"/>
      <c r="J135" s="284">
        <f>ROUND(I135*H135,2)</f>
        <v>0</v>
      </c>
      <c r="K135" s="280" t="s">
        <v>28</v>
      </c>
      <c r="L135" s="285"/>
      <c r="M135" s="286" t="s">
        <v>28</v>
      </c>
      <c r="N135" s="287" t="s">
        <v>45</v>
      </c>
      <c r="O135" s="86"/>
      <c r="P135" s="230">
        <f>O135*H135</f>
        <v>0</v>
      </c>
      <c r="Q135" s="230">
        <v>0.113</v>
      </c>
      <c r="R135" s="230">
        <f>Q135*H135</f>
        <v>27.933599999999998</v>
      </c>
      <c r="S135" s="230">
        <v>0</v>
      </c>
      <c r="T135" s="231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2" t="s">
        <v>203</v>
      </c>
      <c r="AT135" s="232" t="s">
        <v>223</v>
      </c>
      <c r="AU135" s="232" t="s">
        <v>84</v>
      </c>
      <c r="AY135" s="19" t="s">
        <v>155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9" t="s">
        <v>82</v>
      </c>
      <c r="BK135" s="233">
        <f>ROUND(I135*H135,2)</f>
        <v>0</v>
      </c>
      <c r="BL135" s="19" t="s">
        <v>162</v>
      </c>
      <c r="BM135" s="232" t="s">
        <v>226</v>
      </c>
    </row>
    <row r="136" s="14" customFormat="1">
      <c r="A136" s="14"/>
      <c r="B136" s="245"/>
      <c r="C136" s="246"/>
      <c r="D136" s="236" t="s">
        <v>164</v>
      </c>
      <c r="E136" s="247" t="s">
        <v>28</v>
      </c>
      <c r="F136" s="248" t="s">
        <v>227</v>
      </c>
      <c r="G136" s="246"/>
      <c r="H136" s="249">
        <v>247.19999999999999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164</v>
      </c>
      <c r="AU136" s="255" t="s">
        <v>84</v>
      </c>
      <c r="AV136" s="14" t="s">
        <v>84</v>
      </c>
      <c r="AW136" s="14" t="s">
        <v>35</v>
      </c>
      <c r="AX136" s="14" t="s">
        <v>82</v>
      </c>
      <c r="AY136" s="255" t="s">
        <v>155</v>
      </c>
    </row>
    <row r="137" s="2" customFormat="1" ht="16.5" customHeight="1">
      <c r="A137" s="40"/>
      <c r="B137" s="41"/>
      <c r="C137" s="278" t="s">
        <v>228</v>
      </c>
      <c r="D137" s="278" t="s">
        <v>223</v>
      </c>
      <c r="E137" s="279" t="s">
        <v>229</v>
      </c>
      <c r="F137" s="280" t="s">
        <v>230</v>
      </c>
      <c r="G137" s="281" t="s">
        <v>197</v>
      </c>
      <c r="H137" s="282">
        <v>139.05000000000001</v>
      </c>
      <c r="I137" s="283"/>
      <c r="J137" s="284">
        <f>ROUND(I137*H137,2)</f>
        <v>0</v>
      </c>
      <c r="K137" s="280" t="s">
        <v>28</v>
      </c>
      <c r="L137" s="285"/>
      <c r="M137" s="286" t="s">
        <v>28</v>
      </c>
      <c r="N137" s="287" t="s">
        <v>45</v>
      </c>
      <c r="O137" s="86"/>
      <c r="P137" s="230">
        <f>O137*H137</f>
        <v>0</v>
      </c>
      <c r="Q137" s="230">
        <v>0.113</v>
      </c>
      <c r="R137" s="230">
        <f>Q137*H137</f>
        <v>15.712650000000002</v>
      </c>
      <c r="S137" s="230">
        <v>0</v>
      </c>
      <c r="T137" s="231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2" t="s">
        <v>203</v>
      </c>
      <c r="AT137" s="232" t="s">
        <v>223</v>
      </c>
      <c r="AU137" s="232" t="s">
        <v>84</v>
      </c>
      <c r="AY137" s="19" t="s">
        <v>155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9" t="s">
        <v>82</v>
      </c>
      <c r="BK137" s="233">
        <f>ROUND(I137*H137,2)</f>
        <v>0</v>
      </c>
      <c r="BL137" s="19" t="s">
        <v>162</v>
      </c>
      <c r="BM137" s="232" t="s">
        <v>231</v>
      </c>
    </row>
    <row r="138" s="14" customFormat="1">
      <c r="A138" s="14"/>
      <c r="B138" s="245"/>
      <c r="C138" s="246"/>
      <c r="D138" s="236" t="s">
        <v>164</v>
      </c>
      <c r="E138" s="247" t="s">
        <v>28</v>
      </c>
      <c r="F138" s="248" t="s">
        <v>232</v>
      </c>
      <c r="G138" s="246"/>
      <c r="H138" s="249">
        <v>139.05000000000001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164</v>
      </c>
      <c r="AU138" s="255" t="s">
        <v>84</v>
      </c>
      <c r="AV138" s="14" t="s">
        <v>84</v>
      </c>
      <c r="AW138" s="14" t="s">
        <v>35</v>
      </c>
      <c r="AX138" s="14" t="s">
        <v>82</v>
      </c>
      <c r="AY138" s="255" t="s">
        <v>155</v>
      </c>
    </row>
    <row r="139" s="2" customFormat="1" ht="36" customHeight="1">
      <c r="A139" s="40"/>
      <c r="B139" s="41"/>
      <c r="C139" s="221" t="s">
        <v>233</v>
      </c>
      <c r="D139" s="221" t="s">
        <v>157</v>
      </c>
      <c r="E139" s="222" t="s">
        <v>234</v>
      </c>
      <c r="F139" s="223" t="s">
        <v>235</v>
      </c>
      <c r="G139" s="224" t="s">
        <v>197</v>
      </c>
      <c r="H139" s="225">
        <v>294.25</v>
      </c>
      <c r="I139" s="226"/>
      <c r="J139" s="227">
        <f>ROUND(I139*H139,2)</f>
        <v>0</v>
      </c>
      <c r="K139" s="223" t="s">
        <v>161</v>
      </c>
      <c r="L139" s="46"/>
      <c r="M139" s="228" t="s">
        <v>28</v>
      </c>
      <c r="N139" s="229" t="s">
        <v>45</v>
      </c>
      <c r="O139" s="86"/>
      <c r="P139" s="230">
        <f>O139*H139</f>
        <v>0</v>
      </c>
      <c r="Q139" s="230">
        <v>0.10362</v>
      </c>
      <c r="R139" s="230">
        <f>Q139*H139</f>
        <v>30.490185</v>
      </c>
      <c r="S139" s="230">
        <v>0</v>
      </c>
      <c r="T139" s="231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2" t="s">
        <v>162</v>
      </c>
      <c r="AT139" s="232" t="s">
        <v>157</v>
      </c>
      <c r="AU139" s="232" t="s">
        <v>84</v>
      </c>
      <c r="AY139" s="19" t="s">
        <v>155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9" t="s">
        <v>82</v>
      </c>
      <c r="BK139" s="233">
        <f>ROUND(I139*H139,2)</f>
        <v>0</v>
      </c>
      <c r="BL139" s="19" t="s">
        <v>162</v>
      </c>
      <c r="BM139" s="232" t="s">
        <v>236</v>
      </c>
    </row>
    <row r="140" s="13" customFormat="1">
      <c r="A140" s="13"/>
      <c r="B140" s="234"/>
      <c r="C140" s="235"/>
      <c r="D140" s="236" t="s">
        <v>164</v>
      </c>
      <c r="E140" s="237" t="s">
        <v>28</v>
      </c>
      <c r="F140" s="238" t="s">
        <v>165</v>
      </c>
      <c r="G140" s="235"/>
      <c r="H140" s="237" t="s">
        <v>28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164</v>
      </c>
      <c r="AU140" s="244" t="s">
        <v>84</v>
      </c>
      <c r="AV140" s="13" t="s">
        <v>82</v>
      </c>
      <c r="AW140" s="13" t="s">
        <v>35</v>
      </c>
      <c r="AX140" s="13" t="s">
        <v>74</v>
      </c>
      <c r="AY140" s="244" t="s">
        <v>155</v>
      </c>
    </row>
    <row r="141" s="13" customFormat="1">
      <c r="A141" s="13"/>
      <c r="B141" s="234"/>
      <c r="C141" s="235"/>
      <c r="D141" s="236" t="s">
        <v>164</v>
      </c>
      <c r="E141" s="237" t="s">
        <v>28</v>
      </c>
      <c r="F141" s="238" t="s">
        <v>166</v>
      </c>
      <c r="G141" s="235"/>
      <c r="H141" s="237" t="s">
        <v>28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164</v>
      </c>
      <c r="AU141" s="244" t="s">
        <v>84</v>
      </c>
      <c r="AV141" s="13" t="s">
        <v>82</v>
      </c>
      <c r="AW141" s="13" t="s">
        <v>35</v>
      </c>
      <c r="AX141" s="13" t="s">
        <v>74</v>
      </c>
      <c r="AY141" s="244" t="s">
        <v>155</v>
      </c>
    </row>
    <row r="142" s="14" customFormat="1">
      <c r="A142" s="14"/>
      <c r="B142" s="245"/>
      <c r="C142" s="246"/>
      <c r="D142" s="236" t="s">
        <v>164</v>
      </c>
      <c r="E142" s="247" t="s">
        <v>101</v>
      </c>
      <c r="F142" s="248" t="s">
        <v>237</v>
      </c>
      <c r="G142" s="246"/>
      <c r="H142" s="249">
        <v>294.25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164</v>
      </c>
      <c r="AU142" s="255" t="s">
        <v>84</v>
      </c>
      <c r="AV142" s="14" t="s">
        <v>84</v>
      </c>
      <c r="AW142" s="14" t="s">
        <v>35</v>
      </c>
      <c r="AX142" s="14" t="s">
        <v>82</v>
      </c>
      <c r="AY142" s="255" t="s">
        <v>155</v>
      </c>
    </row>
    <row r="143" s="2" customFormat="1" ht="16.5" customHeight="1">
      <c r="A143" s="40"/>
      <c r="B143" s="41"/>
      <c r="C143" s="278" t="s">
        <v>8</v>
      </c>
      <c r="D143" s="278" t="s">
        <v>223</v>
      </c>
      <c r="E143" s="279" t="s">
        <v>238</v>
      </c>
      <c r="F143" s="280" t="s">
        <v>239</v>
      </c>
      <c r="G143" s="281" t="s">
        <v>197</v>
      </c>
      <c r="H143" s="282">
        <v>303.07799999999997</v>
      </c>
      <c r="I143" s="283"/>
      <c r="J143" s="284">
        <f>ROUND(I143*H143,2)</f>
        <v>0</v>
      </c>
      <c r="K143" s="280" t="s">
        <v>28</v>
      </c>
      <c r="L143" s="285"/>
      <c r="M143" s="286" t="s">
        <v>28</v>
      </c>
      <c r="N143" s="287" t="s">
        <v>45</v>
      </c>
      <c r="O143" s="86"/>
      <c r="P143" s="230">
        <f>O143*H143</f>
        <v>0</v>
      </c>
      <c r="Q143" s="230">
        <v>0.152</v>
      </c>
      <c r="R143" s="230">
        <f>Q143*H143</f>
        <v>46.067855999999992</v>
      </c>
      <c r="S143" s="230">
        <v>0</v>
      </c>
      <c r="T143" s="231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2" t="s">
        <v>203</v>
      </c>
      <c r="AT143" s="232" t="s">
        <v>223</v>
      </c>
      <c r="AU143" s="232" t="s">
        <v>84</v>
      </c>
      <c r="AY143" s="19" t="s">
        <v>155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9" t="s">
        <v>82</v>
      </c>
      <c r="BK143" s="233">
        <f>ROUND(I143*H143,2)</f>
        <v>0</v>
      </c>
      <c r="BL143" s="19" t="s">
        <v>162</v>
      </c>
      <c r="BM143" s="232" t="s">
        <v>240</v>
      </c>
    </row>
    <row r="144" s="14" customFormat="1">
      <c r="A144" s="14"/>
      <c r="B144" s="245"/>
      <c r="C144" s="246"/>
      <c r="D144" s="236" t="s">
        <v>164</v>
      </c>
      <c r="E144" s="247" t="s">
        <v>28</v>
      </c>
      <c r="F144" s="248" t="s">
        <v>241</v>
      </c>
      <c r="G144" s="246"/>
      <c r="H144" s="249">
        <v>303.07799999999997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164</v>
      </c>
      <c r="AU144" s="255" t="s">
        <v>84</v>
      </c>
      <c r="AV144" s="14" t="s">
        <v>84</v>
      </c>
      <c r="AW144" s="14" t="s">
        <v>35</v>
      </c>
      <c r="AX144" s="14" t="s">
        <v>82</v>
      </c>
      <c r="AY144" s="255" t="s">
        <v>155</v>
      </c>
    </row>
    <row r="145" s="2" customFormat="1" ht="16.5" customHeight="1">
      <c r="A145" s="40"/>
      <c r="B145" s="41"/>
      <c r="C145" s="221" t="s">
        <v>242</v>
      </c>
      <c r="D145" s="221" t="s">
        <v>157</v>
      </c>
      <c r="E145" s="222" t="s">
        <v>243</v>
      </c>
      <c r="F145" s="223" t="s">
        <v>244</v>
      </c>
      <c r="G145" s="224" t="s">
        <v>197</v>
      </c>
      <c r="H145" s="225">
        <v>294.25</v>
      </c>
      <c r="I145" s="226"/>
      <c r="J145" s="227">
        <f>ROUND(I145*H145,2)</f>
        <v>0</v>
      </c>
      <c r="K145" s="223" t="s">
        <v>28</v>
      </c>
      <c r="L145" s="46"/>
      <c r="M145" s="228" t="s">
        <v>28</v>
      </c>
      <c r="N145" s="229" t="s">
        <v>45</v>
      </c>
      <c r="O145" s="86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2" t="s">
        <v>162</v>
      </c>
      <c r="AT145" s="232" t="s">
        <v>157</v>
      </c>
      <c r="AU145" s="232" t="s">
        <v>84</v>
      </c>
      <c r="AY145" s="19" t="s">
        <v>155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9" t="s">
        <v>82</v>
      </c>
      <c r="BK145" s="233">
        <f>ROUND(I145*H145,2)</f>
        <v>0</v>
      </c>
      <c r="BL145" s="19" t="s">
        <v>162</v>
      </c>
      <c r="BM145" s="232" t="s">
        <v>245</v>
      </c>
    </row>
    <row r="146" s="14" customFormat="1">
      <c r="A146" s="14"/>
      <c r="B146" s="245"/>
      <c r="C146" s="246"/>
      <c r="D146" s="236" t="s">
        <v>164</v>
      </c>
      <c r="E146" s="247" t="s">
        <v>28</v>
      </c>
      <c r="F146" s="248" t="s">
        <v>101</v>
      </c>
      <c r="G146" s="246"/>
      <c r="H146" s="249">
        <v>294.25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164</v>
      </c>
      <c r="AU146" s="255" t="s">
        <v>84</v>
      </c>
      <c r="AV146" s="14" t="s">
        <v>84</v>
      </c>
      <c r="AW146" s="14" t="s">
        <v>35</v>
      </c>
      <c r="AX146" s="14" t="s">
        <v>82</v>
      </c>
      <c r="AY146" s="255" t="s">
        <v>155</v>
      </c>
    </row>
    <row r="147" s="2" customFormat="1" ht="16.5" customHeight="1">
      <c r="A147" s="40"/>
      <c r="B147" s="41"/>
      <c r="C147" s="221" t="s">
        <v>246</v>
      </c>
      <c r="D147" s="221" t="s">
        <v>157</v>
      </c>
      <c r="E147" s="222" t="s">
        <v>247</v>
      </c>
      <c r="F147" s="223" t="s">
        <v>248</v>
      </c>
      <c r="G147" s="224" t="s">
        <v>249</v>
      </c>
      <c r="H147" s="225">
        <v>3.9209999999999998</v>
      </c>
      <c r="I147" s="226"/>
      <c r="J147" s="227">
        <f>ROUND(I147*H147,2)</f>
        <v>0</v>
      </c>
      <c r="K147" s="223" t="s">
        <v>28</v>
      </c>
      <c r="L147" s="46"/>
      <c r="M147" s="228" t="s">
        <v>28</v>
      </c>
      <c r="N147" s="229" t="s">
        <v>45</v>
      </c>
      <c r="O147" s="86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2" t="s">
        <v>162</v>
      </c>
      <c r="AT147" s="232" t="s">
        <v>157</v>
      </c>
      <c r="AU147" s="232" t="s">
        <v>84</v>
      </c>
      <c r="AY147" s="19" t="s">
        <v>155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9" t="s">
        <v>82</v>
      </c>
      <c r="BK147" s="233">
        <f>ROUND(I147*H147,2)</f>
        <v>0</v>
      </c>
      <c r="BL147" s="19" t="s">
        <v>162</v>
      </c>
      <c r="BM147" s="232" t="s">
        <v>250</v>
      </c>
    </row>
    <row r="148" s="13" customFormat="1">
      <c r="A148" s="13"/>
      <c r="B148" s="234"/>
      <c r="C148" s="235"/>
      <c r="D148" s="236" t="s">
        <v>164</v>
      </c>
      <c r="E148" s="237" t="s">
        <v>28</v>
      </c>
      <c r="F148" s="238" t="s">
        <v>165</v>
      </c>
      <c r="G148" s="235"/>
      <c r="H148" s="237" t="s">
        <v>28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164</v>
      </c>
      <c r="AU148" s="244" t="s">
        <v>84</v>
      </c>
      <c r="AV148" s="13" t="s">
        <v>82</v>
      </c>
      <c r="AW148" s="13" t="s">
        <v>35</v>
      </c>
      <c r="AX148" s="13" t="s">
        <v>74</v>
      </c>
      <c r="AY148" s="244" t="s">
        <v>155</v>
      </c>
    </row>
    <row r="149" s="14" customFormat="1">
      <c r="A149" s="14"/>
      <c r="B149" s="245"/>
      <c r="C149" s="246"/>
      <c r="D149" s="236" t="s">
        <v>164</v>
      </c>
      <c r="E149" s="247" t="s">
        <v>28</v>
      </c>
      <c r="F149" s="248" t="s">
        <v>251</v>
      </c>
      <c r="G149" s="246"/>
      <c r="H149" s="249">
        <v>3.9209999999999998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164</v>
      </c>
      <c r="AU149" s="255" t="s">
        <v>84</v>
      </c>
      <c r="AV149" s="14" t="s">
        <v>84</v>
      </c>
      <c r="AW149" s="14" t="s">
        <v>35</v>
      </c>
      <c r="AX149" s="14" t="s">
        <v>82</v>
      </c>
      <c r="AY149" s="255" t="s">
        <v>155</v>
      </c>
    </row>
    <row r="150" s="2" customFormat="1" ht="16.5" customHeight="1">
      <c r="A150" s="40"/>
      <c r="B150" s="41"/>
      <c r="C150" s="221" t="s">
        <v>252</v>
      </c>
      <c r="D150" s="221" t="s">
        <v>157</v>
      </c>
      <c r="E150" s="222" t="s">
        <v>253</v>
      </c>
      <c r="F150" s="223" t="s">
        <v>254</v>
      </c>
      <c r="G150" s="224" t="s">
        <v>249</v>
      </c>
      <c r="H150" s="225">
        <v>1.3</v>
      </c>
      <c r="I150" s="226"/>
      <c r="J150" s="227">
        <f>ROUND(I150*H150,2)</f>
        <v>0</v>
      </c>
      <c r="K150" s="223" t="s">
        <v>28</v>
      </c>
      <c r="L150" s="46"/>
      <c r="M150" s="228" t="s">
        <v>28</v>
      </c>
      <c r="N150" s="229" t="s">
        <v>45</v>
      </c>
      <c r="O150" s="86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2" t="s">
        <v>162</v>
      </c>
      <c r="AT150" s="232" t="s">
        <v>157</v>
      </c>
      <c r="AU150" s="232" t="s">
        <v>84</v>
      </c>
      <c r="AY150" s="19" t="s">
        <v>155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9" t="s">
        <v>82</v>
      </c>
      <c r="BK150" s="233">
        <f>ROUND(I150*H150,2)</f>
        <v>0</v>
      </c>
      <c r="BL150" s="19" t="s">
        <v>162</v>
      </c>
      <c r="BM150" s="232" t="s">
        <v>255</v>
      </c>
    </row>
    <row r="151" s="13" customFormat="1">
      <c r="A151" s="13"/>
      <c r="B151" s="234"/>
      <c r="C151" s="235"/>
      <c r="D151" s="236" t="s">
        <v>164</v>
      </c>
      <c r="E151" s="237" t="s">
        <v>28</v>
      </c>
      <c r="F151" s="238" t="s">
        <v>165</v>
      </c>
      <c r="G151" s="235"/>
      <c r="H151" s="237" t="s">
        <v>28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164</v>
      </c>
      <c r="AU151" s="244" t="s">
        <v>84</v>
      </c>
      <c r="AV151" s="13" t="s">
        <v>82</v>
      </c>
      <c r="AW151" s="13" t="s">
        <v>35</v>
      </c>
      <c r="AX151" s="13" t="s">
        <v>74</v>
      </c>
      <c r="AY151" s="244" t="s">
        <v>155</v>
      </c>
    </row>
    <row r="152" s="14" customFormat="1">
      <c r="A152" s="14"/>
      <c r="B152" s="245"/>
      <c r="C152" s="246"/>
      <c r="D152" s="236" t="s">
        <v>164</v>
      </c>
      <c r="E152" s="247" t="s">
        <v>28</v>
      </c>
      <c r="F152" s="248" t="s">
        <v>256</v>
      </c>
      <c r="G152" s="246"/>
      <c r="H152" s="249">
        <v>1.3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164</v>
      </c>
      <c r="AU152" s="255" t="s">
        <v>84</v>
      </c>
      <c r="AV152" s="14" t="s">
        <v>84</v>
      </c>
      <c r="AW152" s="14" t="s">
        <v>35</v>
      </c>
      <c r="AX152" s="14" t="s">
        <v>82</v>
      </c>
      <c r="AY152" s="255" t="s">
        <v>155</v>
      </c>
    </row>
    <row r="153" s="12" customFormat="1" ht="22.8" customHeight="1">
      <c r="A153" s="12"/>
      <c r="B153" s="205"/>
      <c r="C153" s="206"/>
      <c r="D153" s="207" t="s">
        <v>73</v>
      </c>
      <c r="E153" s="219" t="s">
        <v>257</v>
      </c>
      <c r="F153" s="219" t="s">
        <v>258</v>
      </c>
      <c r="G153" s="206"/>
      <c r="H153" s="206"/>
      <c r="I153" s="209"/>
      <c r="J153" s="220">
        <f>BK153</f>
        <v>0</v>
      </c>
      <c r="K153" s="206"/>
      <c r="L153" s="211"/>
      <c r="M153" s="212"/>
      <c r="N153" s="213"/>
      <c r="O153" s="213"/>
      <c r="P153" s="214">
        <f>SUM(P154:P169)</f>
        <v>0</v>
      </c>
      <c r="Q153" s="213"/>
      <c r="R153" s="214">
        <f>SUM(R154:R169)</f>
        <v>124.37858875999999</v>
      </c>
      <c r="S153" s="213"/>
      <c r="T153" s="215">
        <f>SUM(T154:T169)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6" t="s">
        <v>82</v>
      </c>
      <c r="AT153" s="217" t="s">
        <v>73</v>
      </c>
      <c r="AU153" s="217" t="s">
        <v>82</v>
      </c>
      <c r="AY153" s="216" t="s">
        <v>155</v>
      </c>
      <c r="BK153" s="218">
        <f>SUM(BK154:BK169)</f>
        <v>0</v>
      </c>
    </row>
    <row r="154" s="2" customFormat="1" ht="24" customHeight="1">
      <c r="A154" s="40"/>
      <c r="B154" s="41"/>
      <c r="C154" s="221" t="s">
        <v>259</v>
      </c>
      <c r="D154" s="221" t="s">
        <v>157</v>
      </c>
      <c r="E154" s="222" t="s">
        <v>260</v>
      </c>
      <c r="F154" s="223" t="s">
        <v>261</v>
      </c>
      <c r="G154" s="224" t="s">
        <v>249</v>
      </c>
      <c r="H154" s="225">
        <v>55</v>
      </c>
      <c r="I154" s="226"/>
      <c r="J154" s="227">
        <f>ROUND(I154*H154,2)</f>
        <v>0</v>
      </c>
      <c r="K154" s="223" t="s">
        <v>161</v>
      </c>
      <c r="L154" s="46"/>
      <c r="M154" s="228" t="s">
        <v>28</v>
      </c>
      <c r="N154" s="229" t="s">
        <v>45</v>
      </c>
      <c r="O154" s="86"/>
      <c r="P154" s="230">
        <f>O154*H154</f>
        <v>0</v>
      </c>
      <c r="Q154" s="230">
        <v>0.15540000000000001</v>
      </c>
      <c r="R154" s="230">
        <f>Q154*H154</f>
        <v>8.5470000000000006</v>
      </c>
      <c r="S154" s="230">
        <v>0</v>
      </c>
      <c r="T154" s="231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2" t="s">
        <v>162</v>
      </c>
      <c r="AT154" s="232" t="s">
        <v>157</v>
      </c>
      <c r="AU154" s="232" t="s">
        <v>84</v>
      </c>
      <c r="AY154" s="19" t="s">
        <v>155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9" t="s">
        <v>82</v>
      </c>
      <c r="BK154" s="233">
        <f>ROUND(I154*H154,2)</f>
        <v>0</v>
      </c>
      <c r="BL154" s="19" t="s">
        <v>162</v>
      </c>
      <c r="BM154" s="232" t="s">
        <v>262</v>
      </c>
    </row>
    <row r="155" s="13" customFormat="1">
      <c r="A155" s="13"/>
      <c r="B155" s="234"/>
      <c r="C155" s="235"/>
      <c r="D155" s="236" t="s">
        <v>164</v>
      </c>
      <c r="E155" s="237" t="s">
        <v>28</v>
      </c>
      <c r="F155" s="238" t="s">
        <v>165</v>
      </c>
      <c r="G155" s="235"/>
      <c r="H155" s="237" t="s">
        <v>28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164</v>
      </c>
      <c r="AU155" s="244" t="s">
        <v>84</v>
      </c>
      <c r="AV155" s="13" t="s">
        <v>82</v>
      </c>
      <c r="AW155" s="13" t="s">
        <v>35</v>
      </c>
      <c r="AX155" s="13" t="s">
        <v>74</v>
      </c>
      <c r="AY155" s="244" t="s">
        <v>155</v>
      </c>
    </row>
    <row r="156" s="13" customFormat="1">
      <c r="A156" s="13"/>
      <c r="B156" s="234"/>
      <c r="C156" s="235"/>
      <c r="D156" s="236" t="s">
        <v>164</v>
      </c>
      <c r="E156" s="237" t="s">
        <v>28</v>
      </c>
      <c r="F156" s="238" t="s">
        <v>166</v>
      </c>
      <c r="G156" s="235"/>
      <c r="H156" s="237" t="s">
        <v>28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164</v>
      </c>
      <c r="AU156" s="244" t="s">
        <v>84</v>
      </c>
      <c r="AV156" s="13" t="s">
        <v>82</v>
      </c>
      <c r="AW156" s="13" t="s">
        <v>35</v>
      </c>
      <c r="AX156" s="13" t="s">
        <v>74</v>
      </c>
      <c r="AY156" s="244" t="s">
        <v>155</v>
      </c>
    </row>
    <row r="157" s="14" customFormat="1">
      <c r="A157" s="14"/>
      <c r="B157" s="245"/>
      <c r="C157" s="246"/>
      <c r="D157" s="236" t="s">
        <v>164</v>
      </c>
      <c r="E157" s="247" t="s">
        <v>108</v>
      </c>
      <c r="F157" s="248" t="s">
        <v>109</v>
      </c>
      <c r="G157" s="246"/>
      <c r="H157" s="249">
        <v>55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164</v>
      </c>
      <c r="AU157" s="255" t="s">
        <v>84</v>
      </c>
      <c r="AV157" s="14" t="s">
        <v>84</v>
      </c>
      <c r="AW157" s="14" t="s">
        <v>35</v>
      </c>
      <c r="AX157" s="14" t="s">
        <v>82</v>
      </c>
      <c r="AY157" s="255" t="s">
        <v>155</v>
      </c>
    </row>
    <row r="158" s="2" customFormat="1" ht="16.5" customHeight="1">
      <c r="A158" s="40"/>
      <c r="B158" s="41"/>
      <c r="C158" s="278" t="s">
        <v>263</v>
      </c>
      <c r="D158" s="278" t="s">
        <v>223</v>
      </c>
      <c r="E158" s="279" t="s">
        <v>264</v>
      </c>
      <c r="F158" s="280" t="s">
        <v>265</v>
      </c>
      <c r="G158" s="281" t="s">
        <v>249</v>
      </c>
      <c r="H158" s="282">
        <v>56.649999999999999</v>
      </c>
      <c r="I158" s="283"/>
      <c r="J158" s="284">
        <f>ROUND(I158*H158,2)</f>
        <v>0</v>
      </c>
      <c r="K158" s="280" t="s">
        <v>28</v>
      </c>
      <c r="L158" s="285"/>
      <c r="M158" s="286" t="s">
        <v>28</v>
      </c>
      <c r="N158" s="287" t="s">
        <v>45</v>
      </c>
      <c r="O158" s="86"/>
      <c r="P158" s="230">
        <f>O158*H158</f>
        <v>0</v>
      </c>
      <c r="Q158" s="230">
        <v>0.081000000000000003</v>
      </c>
      <c r="R158" s="230">
        <f>Q158*H158</f>
        <v>4.5886500000000003</v>
      </c>
      <c r="S158" s="230">
        <v>0</v>
      </c>
      <c r="T158" s="231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2" t="s">
        <v>203</v>
      </c>
      <c r="AT158" s="232" t="s">
        <v>223</v>
      </c>
      <c r="AU158" s="232" t="s">
        <v>84</v>
      </c>
      <c r="AY158" s="19" t="s">
        <v>155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9" t="s">
        <v>82</v>
      </c>
      <c r="BK158" s="233">
        <f>ROUND(I158*H158,2)</f>
        <v>0</v>
      </c>
      <c r="BL158" s="19" t="s">
        <v>162</v>
      </c>
      <c r="BM158" s="232" t="s">
        <v>266</v>
      </c>
    </row>
    <row r="159" s="14" customFormat="1">
      <c r="A159" s="14"/>
      <c r="B159" s="245"/>
      <c r="C159" s="246"/>
      <c r="D159" s="236" t="s">
        <v>164</v>
      </c>
      <c r="E159" s="247" t="s">
        <v>28</v>
      </c>
      <c r="F159" s="248" t="s">
        <v>267</v>
      </c>
      <c r="G159" s="246"/>
      <c r="H159" s="249">
        <v>56.649999999999999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164</v>
      </c>
      <c r="AU159" s="255" t="s">
        <v>84</v>
      </c>
      <c r="AV159" s="14" t="s">
        <v>84</v>
      </c>
      <c r="AW159" s="14" t="s">
        <v>35</v>
      </c>
      <c r="AX159" s="14" t="s">
        <v>82</v>
      </c>
      <c r="AY159" s="255" t="s">
        <v>155</v>
      </c>
    </row>
    <row r="160" s="2" customFormat="1" ht="24" customHeight="1">
      <c r="A160" s="40"/>
      <c r="B160" s="41"/>
      <c r="C160" s="221" t="s">
        <v>7</v>
      </c>
      <c r="D160" s="221" t="s">
        <v>157</v>
      </c>
      <c r="E160" s="222" t="s">
        <v>268</v>
      </c>
      <c r="F160" s="223" t="s">
        <v>269</v>
      </c>
      <c r="G160" s="224" t="s">
        <v>249</v>
      </c>
      <c r="H160" s="225">
        <v>412.12</v>
      </c>
      <c r="I160" s="226"/>
      <c r="J160" s="227">
        <f>ROUND(I160*H160,2)</f>
        <v>0</v>
      </c>
      <c r="K160" s="223" t="s">
        <v>161</v>
      </c>
      <c r="L160" s="46"/>
      <c r="M160" s="228" t="s">
        <v>28</v>
      </c>
      <c r="N160" s="229" t="s">
        <v>45</v>
      </c>
      <c r="O160" s="86"/>
      <c r="P160" s="230">
        <f>O160*H160</f>
        <v>0</v>
      </c>
      <c r="Q160" s="230">
        <v>0.1295</v>
      </c>
      <c r="R160" s="230">
        <f>Q160*H160</f>
        <v>53.369540000000001</v>
      </c>
      <c r="S160" s="230">
        <v>0</v>
      </c>
      <c r="T160" s="231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2" t="s">
        <v>162</v>
      </c>
      <c r="AT160" s="232" t="s">
        <v>157</v>
      </c>
      <c r="AU160" s="232" t="s">
        <v>84</v>
      </c>
      <c r="AY160" s="19" t="s">
        <v>155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9" t="s">
        <v>82</v>
      </c>
      <c r="BK160" s="233">
        <f>ROUND(I160*H160,2)</f>
        <v>0</v>
      </c>
      <c r="BL160" s="19" t="s">
        <v>162</v>
      </c>
      <c r="BM160" s="232" t="s">
        <v>270</v>
      </c>
    </row>
    <row r="161" s="13" customFormat="1">
      <c r="A161" s="13"/>
      <c r="B161" s="234"/>
      <c r="C161" s="235"/>
      <c r="D161" s="236" t="s">
        <v>164</v>
      </c>
      <c r="E161" s="237" t="s">
        <v>28</v>
      </c>
      <c r="F161" s="238" t="s">
        <v>165</v>
      </c>
      <c r="G161" s="235"/>
      <c r="H161" s="237" t="s">
        <v>28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164</v>
      </c>
      <c r="AU161" s="244" t="s">
        <v>84</v>
      </c>
      <c r="AV161" s="13" t="s">
        <v>82</v>
      </c>
      <c r="AW161" s="13" t="s">
        <v>35</v>
      </c>
      <c r="AX161" s="13" t="s">
        <v>74</v>
      </c>
      <c r="AY161" s="244" t="s">
        <v>155</v>
      </c>
    </row>
    <row r="162" s="13" customFormat="1">
      <c r="A162" s="13"/>
      <c r="B162" s="234"/>
      <c r="C162" s="235"/>
      <c r="D162" s="236" t="s">
        <v>164</v>
      </c>
      <c r="E162" s="237" t="s">
        <v>28</v>
      </c>
      <c r="F162" s="238" t="s">
        <v>166</v>
      </c>
      <c r="G162" s="235"/>
      <c r="H162" s="237" t="s">
        <v>28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164</v>
      </c>
      <c r="AU162" s="244" t="s">
        <v>84</v>
      </c>
      <c r="AV162" s="13" t="s">
        <v>82</v>
      </c>
      <c r="AW162" s="13" t="s">
        <v>35</v>
      </c>
      <c r="AX162" s="13" t="s">
        <v>74</v>
      </c>
      <c r="AY162" s="244" t="s">
        <v>155</v>
      </c>
    </row>
    <row r="163" s="14" customFormat="1">
      <c r="A163" s="14"/>
      <c r="B163" s="245"/>
      <c r="C163" s="246"/>
      <c r="D163" s="236" t="s">
        <v>164</v>
      </c>
      <c r="E163" s="247" t="s">
        <v>110</v>
      </c>
      <c r="F163" s="248" t="s">
        <v>271</v>
      </c>
      <c r="G163" s="246"/>
      <c r="H163" s="249">
        <v>412.12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164</v>
      </c>
      <c r="AU163" s="255" t="s">
        <v>84</v>
      </c>
      <c r="AV163" s="14" t="s">
        <v>84</v>
      </c>
      <c r="AW163" s="14" t="s">
        <v>35</v>
      </c>
      <c r="AX163" s="14" t="s">
        <v>82</v>
      </c>
      <c r="AY163" s="255" t="s">
        <v>155</v>
      </c>
    </row>
    <row r="164" s="2" customFormat="1" ht="16.5" customHeight="1">
      <c r="A164" s="40"/>
      <c r="B164" s="41"/>
      <c r="C164" s="278" t="s">
        <v>272</v>
      </c>
      <c r="D164" s="278" t="s">
        <v>223</v>
      </c>
      <c r="E164" s="279" t="s">
        <v>273</v>
      </c>
      <c r="F164" s="280" t="s">
        <v>274</v>
      </c>
      <c r="G164" s="281" t="s">
        <v>249</v>
      </c>
      <c r="H164" s="282">
        <v>848.96699999999998</v>
      </c>
      <c r="I164" s="283"/>
      <c r="J164" s="284">
        <f>ROUND(I164*H164,2)</f>
        <v>0</v>
      </c>
      <c r="K164" s="280" t="s">
        <v>161</v>
      </c>
      <c r="L164" s="285"/>
      <c r="M164" s="286" t="s">
        <v>28</v>
      </c>
      <c r="N164" s="287" t="s">
        <v>45</v>
      </c>
      <c r="O164" s="86"/>
      <c r="P164" s="230">
        <f>O164*H164</f>
        <v>0</v>
      </c>
      <c r="Q164" s="230">
        <v>0.028000000000000001</v>
      </c>
      <c r="R164" s="230">
        <f>Q164*H164</f>
        <v>23.771076000000001</v>
      </c>
      <c r="S164" s="230">
        <v>0</v>
      </c>
      <c r="T164" s="231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2" t="s">
        <v>203</v>
      </c>
      <c r="AT164" s="232" t="s">
        <v>223</v>
      </c>
      <c r="AU164" s="232" t="s">
        <v>84</v>
      </c>
      <c r="AY164" s="19" t="s">
        <v>155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9" t="s">
        <v>82</v>
      </c>
      <c r="BK164" s="233">
        <f>ROUND(I164*H164,2)</f>
        <v>0</v>
      </c>
      <c r="BL164" s="19" t="s">
        <v>162</v>
      </c>
      <c r="BM164" s="232" t="s">
        <v>275</v>
      </c>
    </row>
    <row r="165" s="14" customFormat="1">
      <c r="A165" s="14"/>
      <c r="B165" s="245"/>
      <c r="C165" s="246"/>
      <c r="D165" s="236" t="s">
        <v>164</v>
      </c>
      <c r="E165" s="247" t="s">
        <v>28</v>
      </c>
      <c r="F165" s="248" t="s">
        <v>276</v>
      </c>
      <c r="G165" s="246"/>
      <c r="H165" s="249">
        <v>848.96699999999998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164</v>
      </c>
      <c r="AU165" s="255" t="s">
        <v>84</v>
      </c>
      <c r="AV165" s="14" t="s">
        <v>84</v>
      </c>
      <c r="AW165" s="14" t="s">
        <v>35</v>
      </c>
      <c r="AX165" s="14" t="s">
        <v>82</v>
      </c>
      <c r="AY165" s="255" t="s">
        <v>155</v>
      </c>
    </row>
    <row r="166" s="2" customFormat="1" ht="16.5" customHeight="1">
      <c r="A166" s="40"/>
      <c r="B166" s="41"/>
      <c r="C166" s="221" t="s">
        <v>277</v>
      </c>
      <c r="D166" s="221" t="s">
        <v>157</v>
      </c>
      <c r="E166" s="222" t="s">
        <v>278</v>
      </c>
      <c r="F166" s="223" t="s">
        <v>279</v>
      </c>
      <c r="G166" s="224" t="s">
        <v>160</v>
      </c>
      <c r="H166" s="225">
        <v>15.114000000000001</v>
      </c>
      <c r="I166" s="226"/>
      <c r="J166" s="227">
        <f>ROUND(I166*H166,2)</f>
        <v>0</v>
      </c>
      <c r="K166" s="223" t="s">
        <v>161</v>
      </c>
      <c r="L166" s="46"/>
      <c r="M166" s="228" t="s">
        <v>28</v>
      </c>
      <c r="N166" s="229" t="s">
        <v>45</v>
      </c>
      <c r="O166" s="86"/>
      <c r="P166" s="230">
        <f>O166*H166</f>
        <v>0</v>
      </c>
      <c r="Q166" s="230">
        <v>2.2563399999999998</v>
      </c>
      <c r="R166" s="230">
        <f>Q166*H166</f>
        <v>34.10232276</v>
      </c>
      <c r="S166" s="230">
        <v>0</v>
      </c>
      <c r="T166" s="231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2" t="s">
        <v>162</v>
      </c>
      <c r="AT166" s="232" t="s">
        <v>157</v>
      </c>
      <c r="AU166" s="232" t="s">
        <v>84</v>
      </c>
      <c r="AY166" s="19" t="s">
        <v>155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9" t="s">
        <v>82</v>
      </c>
      <c r="BK166" s="233">
        <f>ROUND(I166*H166,2)</f>
        <v>0</v>
      </c>
      <c r="BL166" s="19" t="s">
        <v>162</v>
      </c>
      <c r="BM166" s="232" t="s">
        <v>280</v>
      </c>
    </row>
    <row r="167" s="14" customFormat="1">
      <c r="A167" s="14"/>
      <c r="B167" s="245"/>
      <c r="C167" s="246"/>
      <c r="D167" s="236" t="s">
        <v>164</v>
      </c>
      <c r="E167" s="247" t="s">
        <v>28</v>
      </c>
      <c r="F167" s="248" t="s">
        <v>281</v>
      </c>
      <c r="G167" s="246"/>
      <c r="H167" s="249">
        <v>2.75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164</v>
      </c>
      <c r="AU167" s="255" t="s">
        <v>84</v>
      </c>
      <c r="AV167" s="14" t="s">
        <v>84</v>
      </c>
      <c r="AW167" s="14" t="s">
        <v>35</v>
      </c>
      <c r="AX167" s="14" t="s">
        <v>74</v>
      </c>
      <c r="AY167" s="255" t="s">
        <v>155</v>
      </c>
    </row>
    <row r="168" s="14" customFormat="1">
      <c r="A168" s="14"/>
      <c r="B168" s="245"/>
      <c r="C168" s="246"/>
      <c r="D168" s="236" t="s">
        <v>164</v>
      </c>
      <c r="E168" s="247" t="s">
        <v>28</v>
      </c>
      <c r="F168" s="248" t="s">
        <v>282</v>
      </c>
      <c r="G168" s="246"/>
      <c r="H168" s="249">
        <v>12.364000000000001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164</v>
      </c>
      <c r="AU168" s="255" t="s">
        <v>84</v>
      </c>
      <c r="AV168" s="14" t="s">
        <v>84</v>
      </c>
      <c r="AW168" s="14" t="s">
        <v>35</v>
      </c>
      <c r="AX168" s="14" t="s">
        <v>74</v>
      </c>
      <c r="AY168" s="255" t="s">
        <v>155</v>
      </c>
    </row>
    <row r="169" s="15" customFormat="1">
      <c r="A169" s="15"/>
      <c r="B169" s="256"/>
      <c r="C169" s="257"/>
      <c r="D169" s="236" t="s">
        <v>164</v>
      </c>
      <c r="E169" s="258" t="s">
        <v>28</v>
      </c>
      <c r="F169" s="259" t="s">
        <v>173</v>
      </c>
      <c r="G169" s="257"/>
      <c r="H169" s="260">
        <v>15.114000000000001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6" t="s">
        <v>164</v>
      </c>
      <c r="AU169" s="266" t="s">
        <v>84</v>
      </c>
      <c r="AV169" s="15" t="s">
        <v>162</v>
      </c>
      <c r="AW169" s="15" t="s">
        <v>35</v>
      </c>
      <c r="AX169" s="15" t="s">
        <v>82</v>
      </c>
      <c r="AY169" s="266" t="s">
        <v>155</v>
      </c>
    </row>
    <row r="170" s="12" customFormat="1" ht="22.8" customHeight="1">
      <c r="A170" s="12"/>
      <c r="B170" s="205"/>
      <c r="C170" s="206"/>
      <c r="D170" s="207" t="s">
        <v>73</v>
      </c>
      <c r="E170" s="219" t="s">
        <v>283</v>
      </c>
      <c r="F170" s="219" t="s">
        <v>284</v>
      </c>
      <c r="G170" s="206"/>
      <c r="H170" s="206"/>
      <c r="I170" s="209"/>
      <c r="J170" s="220">
        <f>BK170</f>
        <v>0</v>
      </c>
      <c r="K170" s="206"/>
      <c r="L170" s="211"/>
      <c r="M170" s="212"/>
      <c r="N170" s="213"/>
      <c r="O170" s="213"/>
      <c r="P170" s="214">
        <f>P171</f>
        <v>0</v>
      </c>
      <c r="Q170" s="213"/>
      <c r="R170" s="214">
        <f>R171</f>
        <v>0</v>
      </c>
      <c r="S170" s="213"/>
      <c r="T170" s="21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6" t="s">
        <v>82</v>
      </c>
      <c r="AT170" s="217" t="s">
        <v>73</v>
      </c>
      <c r="AU170" s="217" t="s">
        <v>82</v>
      </c>
      <c r="AY170" s="216" t="s">
        <v>155</v>
      </c>
      <c r="BK170" s="218">
        <f>BK171</f>
        <v>0</v>
      </c>
    </row>
    <row r="171" s="2" customFormat="1" ht="24" customHeight="1">
      <c r="A171" s="40"/>
      <c r="B171" s="41"/>
      <c r="C171" s="221" t="s">
        <v>285</v>
      </c>
      <c r="D171" s="221" t="s">
        <v>157</v>
      </c>
      <c r="E171" s="222" t="s">
        <v>286</v>
      </c>
      <c r="F171" s="223" t="s">
        <v>287</v>
      </c>
      <c r="G171" s="224" t="s">
        <v>288</v>
      </c>
      <c r="H171" s="225">
        <v>682.60699999999997</v>
      </c>
      <c r="I171" s="226"/>
      <c r="J171" s="227">
        <f>ROUND(I171*H171,2)</f>
        <v>0</v>
      </c>
      <c r="K171" s="223" t="s">
        <v>161</v>
      </c>
      <c r="L171" s="46"/>
      <c r="M171" s="288" t="s">
        <v>28</v>
      </c>
      <c r="N171" s="289" t="s">
        <v>45</v>
      </c>
      <c r="O171" s="290"/>
      <c r="P171" s="291">
        <f>O171*H171</f>
        <v>0</v>
      </c>
      <c r="Q171" s="291">
        <v>0</v>
      </c>
      <c r="R171" s="291">
        <f>Q171*H171</f>
        <v>0</v>
      </c>
      <c r="S171" s="291">
        <v>0</v>
      </c>
      <c r="T171" s="29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2" t="s">
        <v>162</v>
      </c>
      <c r="AT171" s="232" t="s">
        <v>157</v>
      </c>
      <c r="AU171" s="232" t="s">
        <v>84</v>
      </c>
      <c r="AY171" s="19" t="s">
        <v>155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9" t="s">
        <v>82</v>
      </c>
      <c r="BK171" s="233">
        <f>ROUND(I171*H171,2)</f>
        <v>0</v>
      </c>
      <c r="BL171" s="19" t="s">
        <v>162</v>
      </c>
      <c r="BM171" s="232" t="s">
        <v>289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169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fPgm8+mTJu9Sl8cJZyeM5xw+jA0mUccWNhlCnvM1NIAN1wNwxRTXb5HyUhA5mk1sB9iqWNa2T0AQ+WyP+BP8iw==" hashValue="OUpp0Ima27Pd/jhDgZVR8deu+fwBdSXWgtunYaLIHhL/dR978suJAId+6HLGpjLrstb/KjZfAKRyFr0kkdI6Sg==" algorithmName="SHA-512" password="CC35"/>
  <autoFilter ref="C83:K17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  <c r="AZ2" s="131" t="s">
        <v>290</v>
      </c>
      <c r="BA2" s="131" t="s">
        <v>28</v>
      </c>
      <c r="BB2" s="131" t="s">
        <v>28</v>
      </c>
      <c r="BC2" s="131" t="s">
        <v>291</v>
      </c>
      <c r="BD2" s="131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2"/>
      <c r="AT3" s="19" t="s">
        <v>84</v>
      </c>
      <c r="AZ3" s="131" t="s">
        <v>112</v>
      </c>
      <c r="BA3" s="131" t="s">
        <v>112</v>
      </c>
      <c r="BB3" s="131" t="s">
        <v>28</v>
      </c>
      <c r="BC3" s="131" t="s">
        <v>292</v>
      </c>
      <c r="BD3" s="131" t="s">
        <v>84</v>
      </c>
    </row>
    <row r="4" s="1" customFormat="1" ht="24.96" customHeight="1">
      <c r="B4" s="22"/>
      <c r="D4" s="135" t="s">
        <v>105</v>
      </c>
      <c r="I4" s="130"/>
      <c r="L4" s="22"/>
      <c r="M4" s="136" t="s">
        <v>10</v>
      </c>
      <c r="AT4" s="19" t="s">
        <v>4</v>
      </c>
      <c r="AZ4" s="131" t="s">
        <v>293</v>
      </c>
      <c r="BA4" s="131" t="s">
        <v>28</v>
      </c>
      <c r="BB4" s="131" t="s">
        <v>28</v>
      </c>
      <c r="BC4" s="131" t="s">
        <v>294</v>
      </c>
      <c r="BD4" s="131" t="s">
        <v>84</v>
      </c>
    </row>
    <row r="5" s="1" customFormat="1" ht="6.96" customHeight="1">
      <c r="B5" s="22"/>
      <c r="I5" s="130"/>
      <c r="L5" s="22"/>
      <c r="AZ5" s="131" t="s">
        <v>295</v>
      </c>
      <c r="BA5" s="131" t="s">
        <v>295</v>
      </c>
      <c r="BB5" s="131" t="s">
        <v>28</v>
      </c>
      <c r="BC5" s="131" t="s">
        <v>296</v>
      </c>
      <c r="BD5" s="131" t="s">
        <v>84</v>
      </c>
    </row>
    <row r="6" s="1" customFormat="1" ht="12" customHeight="1">
      <c r="B6" s="22"/>
      <c r="D6" s="137" t="s">
        <v>16</v>
      </c>
      <c r="I6" s="130"/>
      <c r="L6" s="22"/>
      <c r="AZ6" s="131" t="s">
        <v>297</v>
      </c>
      <c r="BA6" s="131" t="s">
        <v>297</v>
      </c>
      <c r="BB6" s="131" t="s">
        <v>28</v>
      </c>
      <c r="BC6" s="131" t="s">
        <v>298</v>
      </c>
      <c r="BD6" s="131" t="s">
        <v>84</v>
      </c>
    </row>
    <row r="7" s="1" customFormat="1" ht="16.5" customHeight="1">
      <c r="B7" s="22"/>
      <c r="E7" s="138" t="str">
        <f>'Rekapitulace stavby'!K6</f>
        <v>Záměr výstavby zařízení pro zdravotně postižené v Třebechovicích p. Orebem</v>
      </c>
      <c r="F7" s="137"/>
      <c r="G7" s="137"/>
      <c r="H7" s="137"/>
      <c r="I7" s="130"/>
      <c r="L7" s="22"/>
      <c r="AZ7" s="131" t="s">
        <v>299</v>
      </c>
      <c r="BA7" s="131" t="s">
        <v>28</v>
      </c>
      <c r="BB7" s="131" t="s">
        <v>28</v>
      </c>
      <c r="BC7" s="131" t="s">
        <v>300</v>
      </c>
      <c r="BD7" s="131" t="s">
        <v>84</v>
      </c>
    </row>
    <row r="8" s="2" customFormat="1" ht="12" customHeight="1">
      <c r="A8" s="40"/>
      <c r="B8" s="46"/>
      <c r="C8" s="40"/>
      <c r="D8" s="137" t="s">
        <v>114</v>
      </c>
      <c r="E8" s="40"/>
      <c r="F8" s="40"/>
      <c r="G8" s="40"/>
      <c r="H8" s="40"/>
      <c r="I8" s="139"/>
      <c r="J8" s="40"/>
      <c r="K8" s="40"/>
      <c r="L8" s="1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1" t="s">
        <v>301</v>
      </c>
      <c r="BA8" s="131" t="s">
        <v>28</v>
      </c>
      <c r="BB8" s="131" t="s">
        <v>28</v>
      </c>
      <c r="BC8" s="131" t="s">
        <v>302</v>
      </c>
      <c r="BD8" s="131" t="s">
        <v>84</v>
      </c>
    </row>
    <row r="9" s="2" customFormat="1" ht="16.5" customHeight="1">
      <c r="A9" s="40"/>
      <c r="B9" s="46"/>
      <c r="C9" s="40"/>
      <c r="D9" s="40"/>
      <c r="E9" s="141" t="s">
        <v>303</v>
      </c>
      <c r="F9" s="40"/>
      <c r="G9" s="40"/>
      <c r="H9" s="40"/>
      <c r="I9" s="139"/>
      <c r="J9" s="40"/>
      <c r="K9" s="40"/>
      <c r="L9" s="1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1" t="s">
        <v>304</v>
      </c>
      <c r="BA9" s="131" t="s">
        <v>28</v>
      </c>
      <c r="BB9" s="131" t="s">
        <v>28</v>
      </c>
      <c r="BC9" s="131" t="s">
        <v>305</v>
      </c>
      <c r="BD9" s="131" t="s">
        <v>84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9"/>
      <c r="J10" s="40"/>
      <c r="K10" s="40"/>
      <c r="L10" s="1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7" t="s">
        <v>18</v>
      </c>
      <c r="E11" s="40"/>
      <c r="F11" s="142" t="s">
        <v>19</v>
      </c>
      <c r="G11" s="40"/>
      <c r="H11" s="40"/>
      <c r="I11" s="143" t="s">
        <v>20</v>
      </c>
      <c r="J11" s="142" t="s">
        <v>28</v>
      </c>
      <c r="K11" s="40"/>
      <c r="L11" s="1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7" t="s">
        <v>22</v>
      </c>
      <c r="E12" s="40"/>
      <c r="F12" s="142" t="s">
        <v>23</v>
      </c>
      <c r="G12" s="40"/>
      <c r="H12" s="40"/>
      <c r="I12" s="143" t="s">
        <v>24</v>
      </c>
      <c r="J12" s="144" t="str">
        <f>'Rekapitulace stavby'!AN8</f>
        <v>3. 12. 2019</v>
      </c>
      <c r="K12" s="40"/>
      <c r="L12" s="1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9"/>
      <c r="J13" s="40"/>
      <c r="K13" s="40"/>
      <c r="L13" s="1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7" t="s">
        <v>26</v>
      </c>
      <c r="E14" s="40"/>
      <c r="F14" s="40"/>
      <c r="G14" s="40"/>
      <c r="H14" s="40"/>
      <c r="I14" s="143" t="s">
        <v>27</v>
      </c>
      <c r="J14" s="142" t="s">
        <v>28</v>
      </c>
      <c r="K14" s="40"/>
      <c r="L14" s="1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2" t="s">
        <v>29</v>
      </c>
      <c r="F15" s="40"/>
      <c r="G15" s="40"/>
      <c r="H15" s="40"/>
      <c r="I15" s="143" t="s">
        <v>30</v>
      </c>
      <c r="J15" s="142" t="s">
        <v>28</v>
      </c>
      <c r="K15" s="40"/>
      <c r="L15" s="1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9"/>
      <c r="J16" s="40"/>
      <c r="K16" s="40"/>
      <c r="L16" s="1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7" t="s">
        <v>31</v>
      </c>
      <c r="E17" s="40"/>
      <c r="F17" s="40"/>
      <c r="G17" s="40"/>
      <c r="H17" s="40"/>
      <c r="I17" s="143" t="s">
        <v>27</v>
      </c>
      <c r="J17" s="35" t="str">
        <f>'Rekapitulace stavby'!AN13</f>
        <v>Vyplň údaj</v>
      </c>
      <c r="K17" s="40"/>
      <c r="L17" s="1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2"/>
      <c r="G18" s="142"/>
      <c r="H18" s="142"/>
      <c r="I18" s="143" t="s">
        <v>30</v>
      </c>
      <c r="J18" s="35" t="str">
        <f>'Rekapitulace stavby'!AN14</f>
        <v>Vyplň údaj</v>
      </c>
      <c r="K18" s="40"/>
      <c r="L18" s="1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9"/>
      <c r="J19" s="40"/>
      <c r="K19" s="40"/>
      <c r="L19" s="1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7" t="s">
        <v>33</v>
      </c>
      <c r="E20" s="40"/>
      <c r="F20" s="40"/>
      <c r="G20" s="40"/>
      <c r="H20" s="40"/>
      <c r="I20" s="143" t="s">
        <v>27</v>
      </c>
      <c r="J20" s="142" t="s">
        <v>28</v>
      </c>
      <c r="K20" s="40"/>
      <c r="L20" s="1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2" t="s">
        <v>34</v>
      </c>
      <c r="F21" s="40"/>
      <c r="G21" s="40"/>
      <c r="H21" s="40"/>
      <c r="I21" s="143" t="s">
        <v>30</v>
      </c>
      <c r="J21" s="142" t="s">
        <v>28</v>
      </c>
      <c r="K21" s="40"/>
      <c r="L21" s="1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9"/>
      <c r="J22" s="40"/>
      <c r="K22" s="40"/>
      <c r="L22" s="1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7" t="s">
        <v>36</v>
      </c>
      <c r="E23" s="40"/>
      <c r="F23" s="40"/>
      <c r="G23" s="40"/>
      <c r="H23" s="40"/>
      <c r="I23" s="143" t="s">
        <v>27</v>
      </c>
      <c r="J23" s="142" t="str">
        <f>IF('Rekapitulace stavby'!AN19="","",'Rekapitulace stavby'!AN19)</f>
        <v/>
      </c>
      <c r="K23" s="40"/>
      <c r="L23" s="1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2" t="str">
        <f>IF('Rekapitulace stavby'!E20="","",'Rekapitulace stavby'!E20)</f>
        <v xml:space="preserve"> </v>
      </c>
      <c r="F24" s="40"/>
      <c r="G24" s="40"/>
      <c r="H24" s="40"/>
      <c r="I24" s="143" t="s">
        <v>30</v>
      </c>
      <c r="J24" s="142" t="str">
        <f>IF('Rekapitulace stavby'!AN20="","",'Rekapitulace stavby'!AN20)</f>
        <v/>
      </c>
      <c r="K24" s="40"/>
      <c r="L24" s="1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9"/>
      <c r="J25" s="40"/>
      <c r="K25" s="40"/>
      <c r="L25" s="1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7" t="s">
        <v>38</v>
      </c>
      <c r="E26" s="40"/>
      <c r="F26" s="40"/>
      <c r="G26" s="40"/>
      <c r="H26" s="40"/>
      <c r="I26" s="139"/>
      <c r="J26" s="40"/>
      <c r="K26" s="40"/>
      <c r="L26" s="1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91.25" customHeight="1">
      <c r="A27" s="145"/>
      <c r="B27" s="146"/>
      <c r="C27" s="145"/>
      <c r="D27" s="145"/>
      <c r="E27" s="147" t="s">
        <v>130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9"/>
      <c r="J28" s="40"/>
      <c r="K28" s="40"/>
      <c r="L28" s="1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40</v>
      </c>
      <c r="E30" s="40"/>
      <c r="F30" s="40"/>
      <c r="G30" s="40"/>
      <c r="H30" s="40"/>
      <c r="I30" s="139"/>
      <c r="J30" s="153">
        <f>ROUND(J84, 2)</f>
        <v>0</v>
      </c>
      <c r="K30" s="40"/>
      <c r="L30" s="1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42</v>
      </c>
      <c r="G32" s="40"/>
      <c r="H32" s="40"/>
      <c r="I32" s="155" t="s">
        <v>41</v>
      </c>
      <c r="J32" s="154" t="s">
        <v>43</v>
      </c>
      <c r="K32" s="40"/>
      <c r="L32" s="1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6" t="s">
        <v>44</v>
      </c>
      <c r="E33" s="137" t="s">
        <v>45</v>
      </c>
      <c r="F33" s="157">
        <f>ROUND((SUM(BE84:BE190)),  2)</f>
        <v>0</v>
      </c>
      <c r="G33" s="40"/>
      <c r="H33" s="40"/>
      <c r="I33" s="158">
        <v>0.20999999999999999</v>
      </c>
      <c r="J33" s="157">
        <f>ROUND(((SUM(BE84:BE190))*I33),  2)</f>
        <v>0</v>
      </c>
      <c r="K33" s="40"/>
      <c r="L33" s="1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7" t="s">
        <v>46</v>
      </c>
      <c r="F34" s="157">
        <f>ROUND((SUM(BF84:BF190)),  2)</f>
        <v>0</v>
      </c>
      <c r="G34" s="40"/>
      <c r="H34" s="40"/>
      <c r="I34" s="158">
        <v>0.14999999999999999</v>
      </c>
      <c r="J34" s="157">
        <f>ROUND(((SUM(BF84:BF190))*I34),  2)</f>
        <v>0</v>
      </c>
      <c r="K34" s="40"/>
      <c r="L34" s="1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7" t="s">
        <v>47</v>
      </c>
      <c r="F35" s="157">
        <f>ROUND((SUM(BG84:BG190)),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7" t="s">
        <v>48</v>
      </c>
      <c r="F36" s="157">
        <f>ROUND((SUM(BH84:BH190)),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7" t="s">
        <v>49</v>
      </c>
      <c r="F37" s="157">
        <f>ROUND((SUM(BI84:BI190)),  2)</f>
        <v>0</v>
      </c>
      <c r="G37" s="40"/>
      <c r="H37" s="40"/>
      <c r="I37" s="158">
        <v>0</v>
      </c>
      <c r="J37" s="157">
        <f>0</f>
        <v>0</v>
      </c>
      <c r="K37" s="40"/>
      <c r="L37" s="1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9"/>
      <c r="J38" s="40"/>
      <c r="K38" s="40"/>
      <c r="L38" s="1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50</v>
      </c>
      <c r="E39" s="161"/>
      <c r="F39" s="161"/>
      <c r="G39" s="162" t="s">
        <v>51</v>
      </c>
      <c r="H39" s="163" t="s">
        <v>52</v>
      </c>
      <c r="I39" s="164"/>
      <c r="J39" s="165">
        <f>SUM(J30:J37)</f>
        <v>0</v>
      </c>
      <c r="K39" s="166"/>
      <c r="L39" s="1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131</v>
      </c>
      <c r="D45" s="42"/>
      <c r="E45" s="42"/>
      <c r="F45" s="42"/>
      <c r="G45" s="42"/>
      <c r="H45" s="42"/>
      <c r="I45" s="139"/>
      <c r="J45" s="42"/>
      <c r="K45" s="42"/>
      <c r="L45" s="1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9"/>
      <c r="J46" s="42"/>
      <c r="K46" s="42"/>
      <c r="L46" s="1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9"/>
      <c r="J47" s="42"/>
      <c r="K47" s="42"/>
      <c r="L47" s="1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3" t="str">
        <f>E7</f>
        <v>Záměr výstavby zařízení pro zdravotně postižené v Třebechovicích p. Orebem</v>
      </c>
      <c r="F48" s="34"/>
      <c r="G48" s="34"/>
      <c r="H48" s="34"/>
      <c r="I48" s="139"/>
      <c r="J48" s="42"/>
      <c r="K48" s="42"/>
      <c r="L48" s="1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139"/>
      <c r="J49" s="42"/>
      <c r="K49" s="42"/>
      <c r="L49" s="1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ERPLAN-0104 - D.1.1 - SO07 - sadové úpravy a box na odpadní nádoby - vedlejší výdaj</v>
      </c>
      <c r="F50" s="42"/>
      <c r="G50" s="42"/>
      <c r="H50" s="42"/>
      <c r="I50" s="139"/>
      <c r="J50" s="42"/>
      <c r="K50" s="42"/>
      <c r="L50" s="1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9"/>
      <c r="J51" s="42"/>
      <c r="K51" s="42"/>
      <c r="L51" s="1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Třebechovice pod Orebem</v>
      </c>
      <c r="G52" s="42"/>
      <c r="H52" s="42"/>
      <c r="I52" s="143" t="s">
        <v>24</v>
      </c>
      <c r="J52" s="74" t="str">
        <f>IF(J12="","",J12)</f>
        <v>3. 12. 2019</v>
      </c>
      <c r="K52" s="42"/>
      <c r="L52" s="1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9"/>
      <c r="J53" s="42"/>
      <c r="K53" s="42"/>
      <c r="L53" s="1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7.9" customHeight="1">
      <c r="A54" s="40"/>
      <c r="B54" s="41"/>
      <c r="C54" s="34" t="s">
        <v>26</v>
      </c>
      <c r="D54" s="42"/>
      <c r="E54" s="42"/>
      <c r="F54" s="29" t="str">
        <f>E15</f>
        <v>Královehradecký kraj</v>
      </c>
      <c r="G54" s="42"/>
      <c r="H54" s="42"/>
      <c r="I54" s="143" t="s">
        <v>33</v>
      </c>
      <c r="J54" s="38" t="str">
        <f>E21</f>
        <v>ERPLAN s.r.o., Havlíčkův Brod</v>
      </c>
      <c r="K54" s="42"/>
      <c r="L54" s="1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3" t="s">
        <v>36</v>
      </c>
      <c r="J55" s="38" t="str">
        <f>E24</f>
        <v xml:space="preserve"> </v>
      </c>
      <c r="K55" s="42"/>
      <c r="L55" s="1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9"/>
      <c r="J56" s="42"/>
      <c r="K56" s="42"/>
      <c r="L56" s="1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132</v>
      </c>
      <c r="D57" s="175"/>
      <c r="E57" s="175"/>
      <c r="F57" s="175"/>
      <c r="G57" s="175"/>
      <c r="H57" s="175"/>
      <c r="I57" s="176"/>
      <c r="J57" s="177" t="s">
        <v>133</v>
      </c>
      <c r="K57" s="175"/>
      <c r="L57" s="1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9"/>
      <c r="J58" s="42"/>
      <c r="K58" s="42"/>
      <c r="L58" s="1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8" t="s">
        <v>72</v>
      </c>
      <c r="D59" s="42"/>
      <c r="E59" s="42"/>
      <c r="F59" s="42"/>
      <c r="G59" s="42"/>
      <c r="H59" s="42"/>
      <c r="I59" s="139"/>
      <c r="J59" s="104">
        <f>J84</f>
        <v>0</v>
      </c>
      <c r="K59" s="42"/>
      <c r="L59" s="1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134</v>
      </c>
    </row>
    <row r="60" s="9" customFormat="1" ht="24.96" customHeight="1">
      <c r="A60" s="9"/>
      <c r="B60" s="179"/>
      <c r="C60" s="180"/>
      <c r="D60" s="181" t="s">
        <v>135</v>
      </c>
      <c r="E60" s="182"/>
      <c r="F60" s="182"/>
      <c r="G60" s="182"/>
      <c r="H60" s="182"/>
      <c r="I60" s="183"/>
      <c r="J60" s="184">
        <f>J85</f>
        <v>0</v>
      </c>
      <c r="K60" s="180"/>
      <c r="L60" s="18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6"/>
      <c r="C61" s="187"/>
      <c r="D61" s="188" t="s">
        <v>306</v>
      </c>
      <c r="E61" s="189"/>
      <c r="F61" s="189"/>
      <c r="G61" s="189"/>
      <c r="H61" s="189"/>
      <c r="I61" s="190"/>
      <c r="J61" s="191">
        <f>J86</f>
        <v>0</v>
      </c>
      <c r="K61" s="187"/>
      <c r="L61" s="19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6"/>
      <c r="C62" s="187"/>
      <c r="D62" s="188" t="s">
        <v>307</v>
      </c>
      <c r="E62" s="189"/>
      <c r="F62" s="189"/>
      <c r="G62" s="189"/>
      <c r="H62" s="189"/>
      <c r="I62" s="190"/>
      <c r="J62" s="191">
        <f>J119</f>
        <v>0</v>
      </c>
      <c r="K62" s="187"/>
      <c r="L62" s="19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6"/>
      <c r="C63" s="187"/>
      <c r="D63" s="188" t="s">
        <v>308</v>
      </c>
      <c r="E63" s="189"/>
      <c r="F63" s="189"/>
      <c r="G63" s="189"/>
      <c r="H63" s="189"/>
      <c r="I63" s="190"/>
      <c r="J63" s="191">
        <f>J182</f>
        <v>0</v>
      </c>
      <c r="K63" s="187"/>
      <c r="L63" s="19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6"/>
      <c r="C64" s="187"/>
      <c r="D64" s="188" t="s">
        <v>139</v>
      </c>
      <c r="E64" s="189"/>
      <c r="F64" s="189"/>
      <c r="G64" s="189"/>
      <c r="H64" s="189"/>
      <c r="I64" s="190"/>
      <c r="J64" s="191">
        <f>J189</f>
        <v>0</v>
      </c>
      <c r="K64" s="187"/>
      <c r="L64" s="19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39"/>
      <c r="J65" s="42"/>
      <c r="K65" s="42"/>
      <c r="L65" s="1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72"/>
      <c r="J70" s="64"/>
      <c r="K70" s="64"/>
      <c r="L70" s="1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140</v>
      </c>
      <c r="D71" s="42"/>
      <c r="E71" s="42"/>
      <c r="F71" s="42"/>
      <c r="G71" s="42"/>
      <c r="H71" s="42"/>
      <c r="I71" s="139"/>
      <c r="J71" s="42"/>
      <c r="K71" s="42"/>
      <c r="L71" s="1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39"/>
      <c r="J72" s="42"/>
      <c r="K72" s="42"/>
      <c r="L72" s="1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139"/>
      <c r="J73" s="42"/>
      <c r="K73" s="42"/>
      <c r="L73" s="1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3" t="str">
        <f>E7</f>
        <v>Záměr výstavby zařízení pro zdravotně postižené v Třebechovicích p. Orebem</v>
      </c>
      <c r="F74" s="34"/>
      <c r="G74" s="34"/>
      <c r="H74" s="34"/>
      <c r="I74" s="139"/>
      <c r="J74" s="42"/>
      <c r="K74" s="42"/>
      <c r="L74" s="1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114</v>
      </c>
      <c r="D75" s="42"/>
      <c r="E75" s="42"/>
      <c r="F75" s="42"/>
      <c r="G75" s="42"/>
      <c r="H75" s="42"/>
      <c r="I75" s="139"/>
      <c r="J75" s="42"/>
      <c r="K75" s="42"/>
      <c r="L75" s="1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ERPLAN-0104 - D.1.1 - SO07 - sadové úpravy a box na odpadní nádoby - vedlejší výdaj</v>
      </c>
      <c r="F76" s="42"/>
      <c r="G76" s="42"/>
      <c r="H76" s="42"/>
      <c r="I76" s="139"/>
      <c r="J76" s="42"/>
      <c r="K76" s="42"/>
      <c r="L76" s="1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39"/>
      <c r="J77" s="42"/>
      <c r="K77" s="42"/>
      <c r="L77" s="1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Třebechovice pod Orebem</v>
      </c>
      <c r="G78" s="42"/>
      <c r="H78" s="42"/>
      <c r="I78" s="143" t="s">
        <v>24</v>
      </c>
      <c r="J78" s="74" t="str">
        <f>IF(J12="","",J12)</f>
        <v>3. 12. 2019</v>
      </c>
      <c r="K78" s="42"/>
      <c r="L78" s="1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9"/>
      <c r="J79" s="42"/>
      <c r="K79" s="42"/>
      <c r="L79" s="1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7.9" customHeight="1">
      <c r="A80" s="40"/>
      <c r="B80" s="41"/>
      <c r="C80" s="34" t="s">
        <v>26</v>
      </c>
      <c r="D80" s="42"/>
      <c r="E80" s="42"/>
      <c r="F80" s="29" t="str">
        <f>E15</f>
        <v>Královehradecký kraj</v>
      </c>
      <c r="G80" s="42"/>
      <c r="H80" s="42"/>
      <c r="I80" s="143" t="s">
        <v>33</v>
      </c>
      <c r="J80" s="38" t="str">
        <f>E21</f>
        <v>ERPLAN s.r.o., Havlíčkův Brod</v>
      </c>
      <c r="K80" s="42"/>
      <c r="L80" s="1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143" t="s">
        <v>36</v>
      </c>
      <c r="J81" s="38" t="str">
        <f>E24</f>
        <v xml:space="preserve"> </v>
      </c>
      <c r="K81" s="42"/>
      <c r="L81" s="1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139"/>
      <c r="J82" s="42"/>
      <c r="K82" s="42"/>
      <c r="L82" s="1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93"/>
      <c r="B83" s="194"/>
      <c r="C83" s="195" t="s">
        <v>141</v>
      </c>
      <c r="D83" s="196" t="s">
        <v>59</v>
      </c>
      <c r="E83" s="196" t="s">
        <v>55</v>
      </c>
      <c r="F83" s="196" t="s">
        <v>56</v>
      </c>
      <c r="G83" s="196" t="s">
        <v>142</v>
      </c>
      <c r="H83" s="196" t="s">
        <v>143</v>
      </c>
      <c r="I83" s="197" t="s">
        <v>144</v>
      </c>
      <c r="J83" s="196" t="s">
        <v>133</v>
      </c>
      <c r="K83" s="198" t="s">
        <v>145</v>
      </c>
      <c r="L83" s="199"/>
      <c r="M83" s="94" t="s">
        <v>28</v>
      </c>
      <c r="N83" s="95" t="s">
        <v>44</v>
      </c>
      <c r="O83" s="95" t="s">
        <v>146</v>
      </c>
      <c r="P83" s="95" t="s">
        <v>147</v>
      </c>
      <c r="Q83" s="95" t="s">
        <v>148</v>
      </c>
      <c r="R83" s="95" t="s">
        <v>149</v>
      </c>
      <c r="S83" s="95" t="s">
        <v>150</v>
      </c>
      <c r="T83" s="96" t="s">
        <v>151</v>
      </c>
      <c r="U83" s="193"/>
      <c r="V83" s="193"/>
      <c r="W83" s="193"/>
      <c r="X83" s="193"/>
      <c r="Y83" s="193"/>
      <c r="Z83" s="193"/>
      <c r="AA83" s="193"/>
      <c r="AB83" s="193"/>
      <c r="AC83" s="193"/>
      <c r="AD83" s="193"/>
      <c r="AE83" s="193"/>
    </row>
    <row r="84" s="2" customFormat="1" ht="22.8" customHeight="1">
      <c r="A84" s="40"/>
      <c r="B84" s="41"/>
      <c r="C84" s="101" t="s">
        <v>152</v>
      </c>
      <c r="D84" s="42"/>
      <c r="E84" s="42"/>
      <c r="F84" s="42"/>
      <c r="G84" s="42"/>
      <c r="H84" s="42"/>
      <c r="I84" s="139"/>
      <c r="J84" s="200">
        <f>BK84</f>
        <v>0</v>
      </c>
      <c r="K84" s="42"/>
      <c r="L84" s="46"/>
      <c r="M84" s="97"/>
      <c r="N84" s="201"/>
      <c r="O84" s="98"/>
      <c r="P84" s="202">
        <f>P85</f>
        <v>0</v>
      </c>
      <c r="Q84" s="98"/>
      <c r="R84" s="202">
        <f>R85</f>
        <v>4.8658900000000003</v>
      </c>
      <c r="S84" s="98"/>
      <c r="T84" s="203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134</v>
      </c>
      <c r="BK84" s="204">
        <f>BK85</f>
        <v>0</v>
      </c>
    </row>
    <row r="85" s="12" customFormat="1" ht="25.92" customHeight="1">
      <c r="A85" s="12"/>
      <c r="B85" s="205"/>
      <c r="C85" s="206"/>
      <c r="D85" s="207" t="s">
        <v>73</v>
      </c>
      <c r="E85" s="208" t="s">
        <v>153</v>
      </c>
      <c r="F85" s="208" t="s">
        <v>154</v>
      </c>
      <c r="G85" s="206"/>
      <c r="H85" s="206"/>
      <c r="I85" s="209"/>
      <c r="J85" s="210">
        <f>BK85</f>
        <v>0</v>
      </c>
      <c r="K85" s="206"/>
      <c r="L85" s="211"/>
      <c r="M85" s="212"/>
      <c r="N85" s="213"/>
      <c r="O85" s="213"/>
      <c r="P85" s="214">
        <f>P86+P119+P182+P189</f>
        <v>0</v>
      </c>
      <c r="Q85" s="213"/>
      <c r="R85" s="214">
        <f>R86+R119+R182+R189</f>
        <v>4.8658900000000003</v>
      </c>
      <c r="S85" s="213"/>
      <c r="T85" s="215">
        <f>T86+T119+T182+T189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6" t="s">
        <v>82</v>
      </c>
      <c r="AT85" s="217" t="s">
        <v>73</v>
      </c>
      <c r="AU85" s="217" t="s">
        <v>74</v>
      </c>
      <c r="AY85" s="216" t="s">
        <v>155</v>
      </c>
      <c r="BK85" s="218">
        <f>BK86+BK119+BK182+BK189</f>
        <v>0</v>
      </c>
    </row>
    <row r="86" s="12" customFormat="1" ht="22.8" customHeight="1">
      <c r="A86" s="12"/>
      <c r="B86" s="205"/>
      <c r="C86" s="206"/>
      <c r="D86" s="207" t="s">
        <v>73</v>
      </c>
      <c r="E86" s="219" t="s">
        <v>222</v>
      </c>
      <c r="F86" s="219" t="s">
        <v>309</v>
      </c>
      <c r="G86" s="206"/>
      <c r="H86" s="206"/>
      <c r="I86" s="209"/>
      <c r="J86" s="220">
        <f>BK86</f>
        <v>0</v>
      </c>
      <c r="K86" s="206"/>
      <c r="L86" s="211"/>
      <c r="M86" s="212"/>
      <c r="N86" s="213"/>
      <c r="O86" s="213"/>
      <c r="P86" s="214">
        <f>SUM(P87:P118)</f>
        <v>0</v>
      </c>
      <c r="Q86" s="213"/>
      <c r="R86" s="214">
        <f>SUM(R87:R118)</f>
        <v>0</v>
      </c>
      <c r="S86" s="213"/>
      <c r="T86" s="215">
        <f>SUM(T87:T118)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6" t="s">
        <v>82</v>
      </c>
      <c r="AT86" s="217" t="s">
        <v>73</v>
      </c>
      <c r="AU86" s="217" t="s">
        <v>82</v>
      </c>
      <c r="AY86" s="216" t="s">
        <v>155</v>
      </c>
      <c r="BK86" s="218">
        <f>SUM(BK87:BK118)</f>
        <v>0</v>
      </c>
    </row>
    <row r="87" s="2" customFormat="1" ht="24" customHeight="1">
      <c r="A87" s="40"/>
      <c r="B87" s="41"/>
      <c r="C87" s="221" t="s">
        <v>82</v>
      </c>
      <c r="D87" s="221" t="s">
        <v>157</v>
      </c>
      <c r="E87" s="222" t="s">
        <v>310</v>
      </c>
      <c r="F87" s="223" t="s">
        <v>311</v>
      </c>
      <c r="G87" s="224" t="s">
        <v>160</v>
      </c>
      <c r="H87" s="225">
        <v>336.036</v>
      </c>
      <c r="I87" s="226"/>
      <c r="J87" s="227">
        <f>ROUND(I87*H87,2)</f>
        <v>0</v>
      </c>
      <c r="K87" s="223" t="s">
        <v>161</v>
      </c>
      <c r="L87" s="46"/>
      <c r="M87" s="228" t="s">
        <v>28</v>
      </c>
      <c r="N87" s="229" t="s">
        <v>45</v>
      </c>
      <c r="O87" s="86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2" t="s">
        <v>162</v>
      </c>
      <c r="AT87" s="232" t="s">
        <v>157</v>
      </c>
      <c r="AU87" s="232" t="s">
        <v>84</v>
      </c>
      <c r="AY87" s="19" t="s">
        <v>155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19" t="s">
        <v>82</v>
      </c>
      <c r="BK87" s="233">
        <f>ROUND(I87*H87,2)</f>
        <v>0</v>
      </c>
      <c r="BL87" s="19" t="s">
        <v>162</v>
      </c>
      <c r="BM87" s="232" t="s">
        <v>312</v>
      </c>
    </row>
    <row r="88" s="13" customFormat="1">
      <c r="A88" s="13"/>
      <c r="B88" s="234"/>
      <c r="C88" s="235"/>
      <c r="D88" s="236" t="s">
        <v>164</v>
      </c>
      <c r="E88" s="237" t="s">
        <v>28</v>
      </c>
      <c r="F88" s="238" t="s">
        <v>313</v>
      </c>
      <c r="G88" s="235"/>
      <c r="H88" s="237" t="s">
        <v>28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4" t="s">
        <v>164</v>
      </c>
      <c r="AU88" s="244" t="s">
        <v>84</v>
      </c>
      <c r="AV88" s="13" t="s">
        <v>82</v>
      </c>
      <c r="AW88" s="13" t="s">
        <v>35</v>
      </c>
      <c r="AX88" s="13" t="s">
        <v>74</v>
      </c>
      <c r="AY88" s="244" t="s">
        <v>155</v>
      </c>
    </row>
    <row r="89" s="14" customFormat="1">
      <c r="A89" s="14"/>
      <c r="B89" s="245"/>
      <c r="C89" s="246"/>
      <c r="D89" s="236" t="s">
        <v>164</v>
      </c>
      <c r="E89" s="247" t="s">
        <v>28</v>
      </c>
      <c r="F89" s="248" t="s">
        <v>314</v>
      </c>
      <c r="G89" s="246"/>
      <c r="H89" s="249">
        <v>264.91899999999998</v>
      </c>
      <c r="I89" s="250"/>
      <c r="J89" s="246"/>
      <c r="K89" s="246"/>
      <c r="L89" s="251"/>
      <c r="M89" s="252"/>
      <c r="N89" s="253"/>
      <c r="O89" s="253"/>
      <c r="P89" s="253"/>
      <c r="Q89" s="253"/>
      <c r="R89" s="253"/>
      <c r="S89" s="253"/>
      <c r="T89" s="25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5" t="s">
        <v>164</v>
      </c>
      <c r="AU89" s="255" t="s">
        <v>84</v>
      </c>
      <c r="AV89" s="14" t="s">
        <v>84</v>
      </c>
      <c r="AW89" s="14" t="s">
        <v>35</v>
      </c>
      <c r="AX89" s="14" t="s">
        <v>74</v>
      </c>
      <c r="AY89" s="255" t="s">
        <v>155</v>
      </c>
    </row>
    <row r="90" s="14" customFormat="1">
      <c r="A90" s="14"/>
      <c r="B90" s="245"/>
      <c r="C90" s="246"/>
      <c r="D90" s="236" t="s">
        <v>164</v>
      </c>
      <c r="E90" s="247" t="s">
        <v>28</v>
      </c>
      <c r="F90" s="248" t="s">
        <v>315</v>
      </c>
      <c r="G90" s="246"/>
      <c r="H90" s="249">
        <v>71.117000000000004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5" t="s">
        <v>164</v>
      </c>
      <c r="AU90" s="255" t="s">
        <v>84</v>
      </c>
      <c r="AV90" s="14" t="s">
        <v>84</v>
      </c>
      <c r="AW90" s="14" t="s">
        <v>35</v>
      </c>
      <c r="AX90" s="14" t="s">
        <v>74</v>
      </c>
      <c r="AY90" s="255" t="s">
        <v>155</v>
      </c>
    </row>
    <row r="91" s="15" customFormat="1">
      <c r="A91" s="15"/>
      <c r="B91" s="256"/>
      <c r="C91" s="257"/>
      <c r="D91" s="236" t="s">
        <v>164</v>
      </c>
      <c r="E91" s="258" t="s">
        <v>293</v>
      </c>
      <c r="F91" s="259" t="s">
        <v>173</v>
      </c>
      <c r="G91" s="257"/>
      <c r="H91" s="260">
        <v>336.036</v>
      </c>
      <c r="I91" s="261"/>
      <c r="J91" s="257"/>
      <c r="K91" s="257"/>
      <c r="L91" s="262"/>
      <c r="M91" s="263"/>
      <c r="N91" s="264"/>
      <c r="O91" s="264"/>
      <c r="P91" s="264"/>
      <c r="Q91" s="264"/>
      <c r="R91" s="264"/>
      <c r="S91" s="264"/>
      <c r="T91" s="26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66" t="s">
        <v>164</v>
      </c>
      <c r="AU91" s="266" t="s">
        <v>84</v>
      </c>
      <c r="AV91" s="15" t="s">
        <v>162</v>
      </c>
      <c r="AW91" s="15" t="s">
        <v>35</v>
      </c>
      <c r="AX91" s="15" t="s">
        <v>82</v>
      </c>
      <c r="AY91" s="266" t="s">
        <v>155</v>
      </c>
    </row>
    <row r="92" s="2" customFormat="1" ht="16.5" customHeight="1">
      <c r="A92" s="40"/>
      <c r="B92" s="41"/>
      <c r="C92" s="221" t="s">
        <v>84</v>
      </c>
      <c r="D92" s="221" t="s">
        <v>157</v>
      </c>
      <c r="E92" s="222" t="s">
        <v>316</v>
      </c>
      <c r="F92" s="223" t="s">
        <v>317</v>
      </c>
      <c r="G92" s="224" t="s">
        <v>160</v>
      </c>
      <c r="H92" s="225">
        <v>336.036</v>
      </c>
      <c r="I92" s="226"/>
      <c r="J92" s="227">
        <f>ROUND(I92*H92,2)</f>
        <v>0</v>
      </c>
      <c r="K92" s="223" t="s">
        <v>28</v>
      </c>
      <c r="L92" s="46"/>
      <c r="M92" s="228" t="s">
        <v>28</v>
      </c>
      <c r="N92" s="229" t="s">
        <v>45</v>
      </c>
      <c r="O92" s="8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2" t="s">
        <v>162</v>
      </c>
      <c r="AT92" s="232" t="s">
        <v>157</v>
      </c>
      <c r="AU92" s="232" t="s">
        <v>84</v>
      </c>
      <c r="AY92" s="19" t="s">
        <v>155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19" t="s">
        <v>82</v>
      </c>
      <c r="BK92" s="233">
        <f>ROUND(I92*H92,2)</f>
        <v>0</v>
      </c>
      <c r="BL92" s="19" t="s">
        <v>162</v>
      </c>
      <c r="BM92" s="232" t="s">
        <v>318</v>
      </c>
    </row>
    <row r="93" s="14" customFormat="1">
      <c r="A93" s="14"/>
      <c r="B93" s="245"/>
      <c r="C93" s="246"/>
      <c r="D93" s="236" t="s">
        <v>164</v>
      </c>
      <c r="E93" s="247" t="s">
        <v>28</v>
      </c>
      <c r="F93" s="248" t="s">
        <v>293</v>
      </c>
      <c r="G93" s="246"/>
      <c r="H93" s="249">
        <v>336.036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5" t="s">
        <v>164</v>
      </c>
      <c r="AU93" s="255" t="s">
        <v>84</v>
      </c>
      <c r="AV93" s="14" t="s">
        <v>84</v>
      </c>
      <c r="AW93" s="14" t="s">
        <v>35</v>
      </c>
      <c r="AX93" s="14" t="s">
        <v>82</v>
      </c>
      <c r="AY93" s="255" t="s">
        <v>155</v>
      </c>
    </row>
    <row r="94" s="2" customFormat="1" ht="24" customHeight="1">
      <c r="A94" s="40"/>
      <c r="B94" s="41"/>
      <c r="C94" s="221" t="s">
        <v>177</v>
      </c>
      <c r="D94" s="221" t="s">
        <v>157</v>
      </c>
      <c r="E94" s="222" t="s">
        <v>319</v>
      </c>
      <c r="F94" s="223" t="s">
        <v>320</v>
      </c>
      <c r="G94" s="224" t="s">
        <v>160</v>
      </c>
      <c r="H94" s="225">
        <v>124.45399999999999</v>
      </c>
      <c r="I94" s="226"/>
      <c r="J94" s="227">
        <f>ROUND(I94*H94,2)</f>
        <v>0</v>
      </c>
      <c r="K94" s="223" t="s">
        <v>161</v>
      </c>
      <c r="L94" s="46"/>
      <c r="M94" s="228" t="s">
        <v>28</v>
      </c>
      <c r="N94" s="229" t="s">
        <v>45</v>
      </c>
      <c r="O94" s="86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2" t="s">
        <v>162</v>
      </c>
      <c r="AT94" s="232" t="s">
        <v>157</v>
      </c>
      <c r="AU94" s="232" t="s">
        <v>84</v>
      </c>
      <c r="AY94" s="19" t="s">
        <v>155</v>
      </c>
      <c r="BE94" s="233">
        <f>IF(N94="základní",J94,0)</f>
        <v>0</v>
      </c>
      <c r="BF94" s="233">
        <f>IF(N94="snížená",J94,0)</f>
        <v>0</v>
      </c>
      <c r="BG94" s="233">
        <f>IF(N94="zákl. přenesená",J94,0)</f>
        <v>0</v>
      </c>
      <c r="BH94" s="233">
        <f>IF(N94="sníž. přenesená",J94,0)</f>
        <v>0</v>
      </c>
      <c r="BI94" s="233">
        <f>IF(N94="nulová",J94,0)</f>
        <v>0</v>
      </c>
      <c r="BJ94" s="19" t="s">
        <v>82</v>
      </c>
      <c r="BK94" s="233">
        <f>ROUND(I94*H94,2)</f>
        <v>0</v>
      </c>
      <c r="BL94" s="19" t="s">
        <v>162</v>
      </c>
      <c r="BM94" s="232" t="s">
        <v>321</v>
      </c>
    </row>
    <row r="95" s="13" customFormat="1">
      <c r="A95" s="13"/>
      <c r="B95" s="234"/>
      <c r="C95" s="235"/>
      <c r="D95" s="236" t="s">
        <v>164</v>
      </c>
      <c r="E95" s="237" t="s">
        <v>28</v>
      </c>
      <c r="F95" s="238" t="s">
        <v>313</v>
      </c>
      <c r="G95" s="235"/>
      <c r="H95" s="237" t="s">
        <v>28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164</v>
      </c>
      <c r="AU95" s="244" t="s">
        <v>84</v>
      </c>
      <c r="AV95" s="13" t="s">
        <v>82</v>
      </c>
      <c r="AW95" s="13" t="s">
        <v>35</v>
      </c>
      <c r="AX95" s="13" t="s">
        <v>74</v>
      </c>
      <c r="AY95" s="244" t="s">
        <v>155</v>
      </c>
    </row>
    <row r="96" s="14" customFormat="1">
      <c r="A96" s="14"/>
      <c r="B96" s="245"/>
      <c r="C96" s="246"/>
      <c r="D96" s="236" t="s">
        <v>164</v>
      </c>
      <c r="E96" s="247" t="s">
        <v>112</v>
      </c>
      <c r="F96" s="248" t="s">
        <v>322</v>
      </c>
      <c r="G96" s="246"/>
      <c r="H96" s="249">
        <v>124.45399999999999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5" t="s">
        <v>164</v>
      </c>
      <c r="AU96" s="255" t="s">
        <v>84</v>
      </c>
      <c r="AV96" s="14" t="s">
        <v>84</v>
      </c>
      <c r="AW96" s="14" t="s">
        <v>35</v>
      </c>
      <c r="AX96" s="14" t="s">
        <v>82</v>
      </c>
      <c r="AY96" s="255" t="s">
        <v>155</v>
      </c>
    </row>
    <row r="97" s="2" customFormat="1" ht="24" customHeight="1">
      <c r="A97" s="40"/>
      <c r="B97" s="41"/>
      <c r="C97" s="221" t="s">
        <v>162</v>
      </c>
      <c r="D97" s="221" t="s">
        <v>157</v>
      </c>
      <c r="E97" s="222" t="s">
        <v>323</v>
      </c>
      <c r="F97" s="223" t="s">
        <v>324</v>
      </c>
      <c r="G97" s="224" t="s">
        <v>160</v>
      </c>
      <c r="H97" s="225">
        <v>124.45399999999999</v>
      </c>
      <c r="I97" s="226"/>
      <c r="J97" s="227">
        <f>ROUND(I97*H97,2)</f>
        <v>0</v>
      </c>
      <c r="K97" s="223" t="s">
        <v>161</v>
      </c>
      <c r="L97" s="46"/>
      <c r="M97" s="228" t="s">
        <v>28</v>
      </c>
      <c r="N97" s="229" t="s">
        <v>45</v>
      </c>
      <c r="O97" s="8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2" t="s">
        <v>162</v>
      </c>
      <c r="AT97" s="232" t="s">
        <v>157</v>
      </c>
      <c r="AU97" s="232" t="s">
        <v>84</v>
      </c>
      <c r="AY97" s="19" t="s">
        <v>155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19" t="s">
        <v>82</v>
      </c>
      <c r="BK97" s="233">
        <f>ROUND(I97*H97,2)</f>
        <v>0</v>
      </c>
      <c r="BL97" s="19" t="s">
        <v>162</v>
      </c>
      <c r="BM97" s="232" t="s">
        <v>325</v>
      </c>
    </row>
    <row r="98" s="14" customFormat="1">
      <c r="A98" s="14"/>
      <c r="B98" s="245"/>
      <c r="C98" s="246"/>
      <c r="D98" s="236" t="s">
        <v>164</v>
      </c>
      <c r="E98" s="247" t="s">
        <v>28</v>
      </c>
      <c r="F98" s="248" t="s">
        <v>112</v>
      </c>
      <c r="G98" s="246"/>
      <c r="H98" s="249">
        <v>124.45399999999999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164</v>
      </c>
      <c r="AU98" s="255" t="s">
        <v>84</v>
      </c>
      <c r="AV98" s="14" t="s">
        <v>84</v>
      </c>
      <c r="AW98" s="14" t="s">
        <v>35</v>
      </c>
      <c r="AX98" s="14" t="s">
        <v>82</v>
      </c>
      <c r="AY98" s="255" t="s">
        <v>155</v>
      </c>
    </row>
    <row r="99" s="2" customFormat="1" ht="24" customHeight="1">
      <c r="A99" s="40"/>
      <c r="B99" s="41"/>
      <c r="C99" s="221" t="s">
        <v>184</v>
      </c>
      <c r="D99" s="221" t="s">
        <v>157</v>
      </c>
      <c r="E99" s="222" t="s">
        <v>326</v>
      </c>
      <c r="F99" s="223" t="s">
        <v>327</v>
      </c>
      <c r="G99" s="224" t="s">
        <v>160</v>
      </c>
      <c r="H99" s="225">
        <v>124.45399999999999</v>
      </c>
      <c r="I99" s="226"/>
      <c r="J99" s="227">
        <f>ROUND(I99*H99,2)</f>
        <v>0</v>
      </c>
      <c r="K99" s="223" t="s">
        <v>161</v>
      </c>
      <c r="L99" s="46"/>
      <c r="M99" s="228" t="s">
        <v>28</v>
      </c>
      <c r="N99" s="229" t="s">
        <v>45</v>
      </c>
      <c r="O99" s="86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2" t="s">
        <v>162</v>
      </c>
      <c r="AT99" s="232" t="s">
        <v>157</v>
      </c>
      <c r="AU99" s="232" t="s">
        <v>84</v>
      </c>
      <c r="AY99" s="19" t="s">
        <v>155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19" t="s">
        <v>82</v>
      </c>
      <c r="BK99" s="233">
        <f>ROUND(I99*H99,2)</f>
        <v>0</v>
      </c>
      <c r="BL99" s="19" t="s">
        <v>162</v>
      </c>
      <c r="BM99" s="232" t="s">
        <v>328</v>
      </c>
    </row>
    <row r="100" s="14" customFormat="1">
      <c r="A100" s="14"/>
      <c r="B100" s="245"/>
      <c r="C100" s="246"/>
      <c r="D100" s="236" t="s">
        <v>164</v>
      </c>
      <c r="E100" s="247" t="s">
        <v>28</v>
      </c>
      <c r="F100" s="248" t="s">
        <v>112</v>
      </c>
      <c r="G100" s="246"/>
      <c r="H100" s="249">
        <v>124.45399999999999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5" t="s">
        <v>164</v>
      </c>
      <c r="AU100" s="255" t="s">
        <v>84</v>
      </c>
      <c r="AV100" s="14" t="s">
        <v>84</v>
      </c>
      <c r="AW100" s="14" t="s">
        <v>35</v>
      </c>
      <c r="AX100" s="14" t="s">
        <v>82</v>
      </c>
      <c r="AY100" s="255" t="s">
        <v>155</v>
      </c>
    </row>
    <row r="101" s="2" customFormat="1" ht="24" customHeight="1">
      <c r="A101" s="40"/>
      <c r="B101" s="41"/>
      <c r="C101" s="221" t="s">
        <v>190</v>
      </c>
      <c r="D101" s="221" t="s">
        <v>157</v>
      </c>
      <c r="E101" s="222" t="s">
        <v>329</v>
      </c>
      <c r="F101" s="223" t="s">
        <v>330</v>
      </c>
      <c r="G101" s="224" t="s">
        <v>160</v>
      </c>
      <c r="H101" s="225">
        <v>124.45399999999999</v>
      </c>
      <c r="I101" s="226"/>
      <c r="J101" s="227">
        <f>ROUND(I101*H101,2)</f>
        <v>0</v>
      </c>
      <c r="K101" s="223" t="s">
        <v>161</v>
      </c>
      <c r="L101" s="46"/>
      <c r="M101" s="228" t="s">
        <v>28</v>
      </c>
      <c r="N101" s="229" t="s">
        <v>45</v>
      </c>
      <c r="O101" s="86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2" t="s">
        <v>162</v>
      </c>
      <c r="AT101" s="232" t="s">
        <v>157</v>
      </c>
      <c r="AU101" s="232" t="s">
        <v>84</v>
      </c>
      <c r="AY101" s="19" t="s">
        <v>155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19" t="s">
        <v>82</v>
      </c>
      <c r="BK101" s="233">
        <f>ROUND(I101*H101,2)</f>
        <v>0</v>
      </c>
      <c r="BL101" s="19" t="s">
        <v>162</v>
      </c>
      <c r="BM101" s="232" t="s">
        <v>331</v>
      </c>
    </row>
    <row r="102" s="14" customFormat="1">
      <c r="A102" s="14"/>
      <c r="B102" s="245"/>
      <c r="C102" s="246"/>
      <c r="D102" s="236" t="s">
        <v>164</v>
      </c>
      <c r="E102" s="247" t="s">
        <v>28</v>
      </c>
      <c r="F102" s="248" t="s">
        <v>112</v>
      </c>
      <c r="G102" s="246"/>
      <c r="H102" s="249">
        <v>124.45399999999999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164</v>
      </c>
      <c r="AU102" s="255" t="s">
        <v>84</v>
      </c>
      <c r="AV102" s="14" t="s">
        <v>84</v>
      </c>
      <c r="AW102" s="14" t="s">
        <v>35</v>
      </c>
      <c r="AX102" s="14" t="s">
        <v>82</v>
      </c>
      <c r="AY102" s="255" t="s">
        <v>155</v>
      </c>
    </row>
    <row r="103" s="2" customFormat="1" ht="24" customHeight="1">
      <c r="A103" s="40"/>
      <c r="B103" s="41"/>
      <c r="C103" s="221" t="s">
        <v>194</v>
      </c>
      <c r="D103" s="221" t="s">
        <v>157</v>
      </c>
      <c r="E103" s="222" t="s">
        <v>332</v>
      </c>
      <c r="F103" s="223" t="s">
        <v>333</v>
      </c>
      <c r="G103" s="224" t="s">
        <v>160</v>
      </c>
      <c r="H103" s="225">
        <v>297</v>
      </c>
      <c r="I103" s="226"/>
      <c r="J103" s="227">
        <f>ROUND(I103*H103,2)</f>
        <v>0</v>
      </c>
      <c r="K103" s="223" t="s">
        <v>161</v>
      </c>
      <c r="L103" s="46"/>
      <c r="M103" s="228" t="s">
        <v>28</v>
      </c>
      <c r="N103" s="229" t="s">
        <v>45</v>
      </c>
      <c r="O103" s="86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2" t="s">
        <v>162</v>
      </c>
      <c r="AT103" s="232" t="s">
        <v>157</v>
      </c>
      <c r="AU103" s="232" t="s">
        <v>84</v>
      </c>
      <c r="AY103" s="19" t="s">
        <v>155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19" t="s">
        <v>82</v>
      </c>
      <c r="BK103" s="233">
        <f>ROUND(I103*H103,2)</f>
        <v>0</v>
      </c>
      <c r="BL103" s="19" t="s">
        <v>162</v>
      </c>
      <c r="BM103" s="232" t="s">
        <v>334</v>
      </c>
    </row>
    <row r="104" s="14" customFormat="1">
      <c r="A104" s="14"/>
      <c r="B104" s="245"/>
      <c r="C104" s="246"/>
      <c r="D104" s="236" t="s">
        <v>164</v>
      </c>
      <c r="E104" s="247" t="s">
        <v>28</v>
      </c>
      <c r="F104" s="248" t="s">
        <v>335</v>
      </c>
      <c r="G104" s="246"/>
      <c r="H104" s="249">
        <v>297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164</v>
      </c>
      <c r="AU104" s="255" t="s">
        <v>84</v>
      </c>
      <c r="AV104" s="14" t="s">
        <v>84</v>
      </c>
      <c r="AW104" s="14" t="s">
        <v>35</v>
      </c>
      <c r="AX104" s="14" t="s">
        <v>82</v>
      </c>
      <c r="AY104" s="255" t="s">
        <v>155</v>
      </c>
    </row>
    <row r="105" s="2" customFormat="1" ht="24" customHeight="1">
      <c r="A105" s="40"/>
      <c r="B105" s="41"/>
      <c r="C105" s="221" t="s">
        <v>203</v>
      </c>
      <c r="D105" s="221" t="s">
        <v>157</v>
      </c>
      <c r="E105" s="222" t="s">
        <v>185</v>
      </c>
      <c r="F105" s="223" t="s">
        <v>186</v>
      </c>
      <c r="G105" s="224" t="s">
        <v>160</v>
      </c>
      <c r="H105" s="225">
        <v>1284.944</v>
      </c>
      <c r="I105" s="226"/>
      <c r="J105" s="227">
        <f>ROUND(I105*H105,2)</f>
        <v>0</v>
      </c>
      <c r="K105" s="223" t="s">
        <v>161</v>
      </c>
      <c r="L105" s="46"/>
      <c r="M105" s="228" t="s">
        <v>28</v>
      </c>
      <c r="N105" s="229" t="s">
        <v>45</v>
      </c>
      <c r="O105" s="86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2" t="s">
        <v>162</v>
      </c>
      <c r="AT105" s="232" t="s">
        <v>157</v>
      </c>
      <c r="AU105" s="232" t="s">
        <v>84</v>
      </c>
      <c r="AY105" s="19" t="s">
        <v>155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19" t="s">
        <v>82</v>
      </c>
      <c r="BK105" s="233">
        <f>ROUND(I105*H105,2)</f>
        <v>0</v>
      </c>
      <c r="BL105" s="19" t="s">
        <v>162</v>
      </c>
      <c r="BM105" s="232" t="s">
        <v>336</v>
      </c>
    </row>
    <row r="106" s="14" customFormat="1">
      <c r="A106" s="14"/>
      <c r="B106" s="245"/>
      <c r="C106" s="246"/>
      <c r="D106" s="236" t="s">
        <v>164</v>
      </c>
      <c r="E106" s="247" t="s">
        <v>301</v>
      </c>
      <c r="F106" s="248" t="s">
        <v>188</v>
      </c>
      <c r="G106" s="246"/>
      <c r="H106" s="249">
        <v>248.90799999999999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164</v>
      </c>
      <c r="AU106" s="255" t="s">
        <v>84</v>
      </c>
      <c r="AV106" s="14" t="s">
        <v>84</v>
      </c>
      <c r="AW106" s="14" t="s">
        <v>35</v>
      </c>
      <c r="AX106" s="14" t="s">
        <v>74</v>
      </c>
      <c r="AY106" s="255" t="s">
        <v>155</v>
      </c>
    </row>
    <row r="107" s="14" customFormat="1">
      <c r="A107" s="14"/>
      <c r="B107" s="245"/>
      <c r="C107" s="246"/>
      <c r="D107" s="236" t="s">
        <v>164</v>
      </c>
      <c r="E107" s="247" t="s">
        <v>28</v>
      </c>
      <c r="F107" s="248" t="s">
        <v>290</v>
      </c>
      <c r="G107" s="246"/>
      <c r="H107" s="249">
        <v>700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164</v>
      </c>
      <c r="AU107" s="255" t="s">
        <v>84</v>
      </c>
      <c r="AV107" s="14" t="s">
        <v>84</v>
      </c>
      <c r="AW107" s="14" t="s">
        <v>35</v>
      </c>
      <c r="AX107" s="14" t="s">
        <v>74</v>
      </c>
      <c r="AY107" s="255" t="s">
        <v>155</v>
      </c>
    </row>
    <row r="108" s="14" customFormat="1">
      <c r="A108" s="14"/>
      <c r="B108" s="245"/>
      <c r="C108" s="246"/>
      <c r="D108" s="236" t="s">
        <v>164</v>
      </c>
      <c r="E108" s="247" t="s">
        <v>28</v>
      </c>
      <c r="F108" s="248" t="s">
        <v>293</v>
      </c>
      <c r="G108" s="246"/>
      <c r="H108" s="249">
        <v>336.036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164</v>
      </c>
      <c r="AU108" s="255" t="s">
        <v>84</v>
      </c>
      <c r="AV108" s="14" t="s">
        <v>84</v>
      </c>
      <c r="AW108" s="14" t="s">
        <v>35</v>
      </c>
      <c r="AX108" s="14" t="s">
        <v>74</v>
      </c>
      <c r="AY108" s="255" t="s">
        <v>155</v>
      </c>
    </row>
    <row r="109" s="15" customFormat="1">
      <c r="A109" s="15"/>
      <c r="B109" s="256"/>
      <c r="C109" s="257"/>
      <c r="D109" s="236" t="s">
        <v>164</v>
      </c>
      <c r="E109" s="258" t="s">
        <v>126</v>
      </c>
      <c r="F109" s="259" t="s">
        <v>173</v>
      </c>
      <c r="G109" s="257"/>
      <c r="H109" s="260">
        <v>1284.944</v>
      </c>
      <c r="I109" s="261"/>
      <c r="J109" s="257"/>
      <c r="K109" s="257"/>
      <c r="L109" s="262"/>
      <c r="M109" s="263"/>
      <c r="N109" s="264"/>
      <c r="O109" s="264"/>
      <c r="P109" s="264"/>
      <c r="Q109" s="264"/>
      <c r="R109" s="264"/>
      <c r="S109" s="264"/>
      <c r="T109" s="26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6" t="s">
        <v>164</v>
      </c>
      <c r="AU109" s="266" t="s">
        <v>84</v>
      </c>
      <c r="AV109" s="15" t="s">
        <v>162</v>
      </c>
      <c r="AW109" s="15" t="s">
        <v>35</v>
      </c>
      <c r="AX109" s="15" t="s">
        <v>82</v>
      </c>
      <c r="AY109" s="266" t="s">
        <v>155</v>
      </c>
    </row>
    <row r="110" s="2" customFormat="1" ht="24" customHeight="1">
      <c r="A110" s="40"/>
      <c r="B110" s="41"/>
      <c r="C110" s="221" t="s">
        <v>207</v>
      </c>
      <c r="D110" s="221" t="s">
        <v>157</v>
      </c>
      <c r="E110" s="222" t="s">
        <v>337</v>
      </c>
      <c r="F110" s="223" t="s">
        <v>338</v>
      </c>
      <c r="G110" s="224" t="s">
        <v>160</v>
      </c>
      <c r="H110" s="225">
        <v>1036.0360000000001</v>
      </c>
      <c r="I110" s="226"/>
      <c r="J110" s="227">
        <f>ROUND(I110*H110,2)</f>
        <v>0</v>
      </c>
      <c r="K110" s="223" t="s">
        <v>161</v>
      </c>
      <c r="L110" s="46"/>
      <c r="M110" s="228" t="s">
        <v>28</v>
      </c>
      <c r="N110" s="229" t="s">
        <v>45</v>
      </c>
      <c r="O110" s="86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2" t="s">
        <v>162</v>
      </c>
      <c r="AT110" s="232" t="s">
        <v>157</v>
      </c>
      <c r="AU110" s="232" t="s">
        <v>84</v>
      </c>
      <c r="AY110" s="19" t="s">
        <v>155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19" t="s">
        <v>82</v>
      </c>
      <c r="BK110" s="233">
        <f>ROUND(I110*H110,2)</f>
        <v>0</v>
      </c>
      <c r="BL110" s="19" t="s">
        <v>162</v>
      </c>
      <c r="BM110" s="232" t="s">
        <v>339</v>
      </c>
    </row>
    <row r="111" s="14" customFormat="1">
      <c r="A111" s="14"/>
      <c r="B111" s="245"/>
      <c r="C111" s="246"/>
      <c r="D111" s="236" t="s">
        <v>164</v>
      </c>
      <c r="E111" s="247" t="s">
        <v>28</v>
      </c>
      <c r="F111" s="248" t="s">
        <v>290</v>
      </c>
      <c r="G111" s="246"/>
      <c r="H111" s="249">
        <v>700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164</v>
      </c>
      <c r="AU111" s="255" t="s">
        <v>84</v>
      </c>
      <c r="AV111" s="14" t="s">
        <v>84</v>
      </c>
      <c r="AW111" s="14" t="s">
        <v>35</v>
      </c>
      <c r="AX111" s="14" t="s">
        <v>74</v>
      </c>
      <c r="AY111" s="255" t="s">
        <v>155</v>
      </c>
    </row>
    <row r="112" s="14" customFormat="1">
      <c r="A112" s="14"/>
      <c r="B112" s="245"/>
      <c r="C112" s="246"/>
      <c r="D112" s="236" t="s">
        <v>164</v>
      </c>
      <c r="E112" s="247" t="s">
        <v>28</v>
      </c>
      <c r="F112" s="248" t="s">
        <v>293</v>
      </c>
      <c r="G112" s="246"/>
      <c r="H112" s="249">
        <v>336.036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164</v>
      </c>
      <c r="AU112" s="255" t="s">
        <v>84</v>
      </c>
      <c r="AV112" s="14" t="s">
        <v>84</v>
      </c>
      <c r="AW112" s="14" t="s">
        <v>35</v>
      </c>
      <c r="AX112" s="14" t="s">
        <v>74</v>
      </c>
      <c r="AY112" s="255" t="s">
        <v>155</v>
      </c>
    </row>
    <row r="113" s="15" customFormat="1">
      <c r="A113" s="15"/>
      <c r="B113" s="256"/>
      <c r="C113" s="257"/>
      <c r="D113" s="236" t="s">
        <v>164</v>
      </c>
      <c r="E113" s="258" t="s">
        <v>28</v>
      </c>
      <c r="F113" s="259" t="s">
        <v>173</v>
      </c>
      <c r="G113" s="257"/>
      <c r="H113" s="260">
        <v>1036.0360000000001</v>
      </c>
      <c r="I113" s="261"/>
      <c r="J113" s="257"/>
      <c r="K113" s="257"/>
      <c r="L113" s="262"/>
      <c r="M113" s="263"/>
      <c r="N113" s="264"/>
      <c r="O113" s="264"/>
      <c r="P113" s="264"/>
      <c r="Q113" s="264"/>
      <c r="R113" s="264"/>
      <c r="S113" s="264"/>
      <c r="T113" s="26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6" t="s">
        <v>164</v>
      </c>
      <c r="AU113" s="266" t="s">
        <v>84</v>
      </c>
      <c r="AV113" s="15" t="s">
        <v>162</v>
      </c>
      <c r="AW113" s="15" t="s">
        <v>35</v>
      </c>
      <c r="AX113" s="15" t="s">
        <v>82</v>
      </c>
      <c r="AY113" s="266" t="s">
        <v>155</v>
      </c>
    </row>
    <row r="114" s="2" customFormat="1" ht="36" customHeight="1">
      <c r="A114" s="40"/>
      <c r="B114" s="41"/>
      <c r="C114" s="221" t="s">
        <v>211</v>
      </c>
      <c r="D114" s="221" t="s">
        <v>157</v>
      </c>
      <c r="E114" s="222" t="s">
        <v>340</v>
      </c>
      <c r="F114" s="223" t="s">
        <v>341</v>
      </c>
      <c r="G114" s="224" t="s">
        <v>160</v>
      </c>
      <c r="H114" s="225">
        <v>700</v>
      </c>
      <c r="I114" s="226"/>
      <c r="J114" s="227">
        <f>ROUND(I114*H114,2)</f>
        <v>0</v>
      </c>
      <c r="K114" s="223" t="s">
        <v>161</v>
      </c>
      <c r="L114" s="46"/>
      <c r="M114" s="228" t="s">
        <v>28</v>
      </c>
      <c r="N114" s="229" t="s">
        <v>45</v>
      </c>
      <c r="O114" s="86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2" t="s">
        <v>162</v>
      </c>
      <c r="AT114" s="232" t="s">
        <v>157</v>
      </c>
      <c r="AU114" s="232" t="s">
        <v>84</v>
      </c>
      <c r="AY114" s="19" t="s">
        <v>155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19" t="s">
        <v>82</v>
      </c>
      <c r="BK114" s="233">
        <f>ROUND(I114*H114,2)</f>
        <v>0</v>
      </c>
      <c r="BL114" s="19" t="s">
        <v>162</v>
      </c>
      <c r="BM114" s="232" t="s">
        <v>342</v>
      </c>
    </row>
    <row r="115" s="13" customFormat="1">
      <c r="A115" s="13"/>
      <c r="B115" s="234"/>
      <c r="C115" s="235"/>
      <c r="D115" s="236" t="s">
        <v>164</v>
      </c>
      <c r="E115" s="237" t="s">
        <v>28</v>
      </c>
      <c r="F115" s="238" t="s">
        <v>313</v>
      </c>
      <c r="G115" s="235"/>
      <c r="H115" s="237" t="s">
        <v>28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164</v>
      </c>
      <c r="AU115" s="244" t="s">
        <v>84</v>
      </c>
      <c r="AV115" s="13" t="s">
        <v>82</v>
      </c>
      <c r="AW115" s="13" t="s">
        <v>35</v>
      </c>
      <c r="AX115" s="13" t="s">
        <v>74</v>
      </c>
      <c r="AY115" s="244" t="s">
        <v>155</v>
      </c>
    </row>
    <row r="116" s="14" customFormat="1">
      <c r="A116" s="14"/>
      <c r="B116" s="245"/>
      <c r="C116" s="246"/>
      <c r="D116" s="236" t="s">
        <v>164</v>
      </c>
      <c r="E116" s="247" t="s">
        <v>290</v>
      </c>
      <c r="F116" s="248" t="s">
        <v>343</v>
      </c>
      <c r="G116" s="246"/>
      <c r="H116" s="249">
        <v>700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164</v>
      </c>
      <c r="AU116" s="255" t="s">
        <v>84</v>
      </c>
      <c r="AV116" s="14" t="s">
        <v>84</v>
      </c>
      <c r="AW116" s="14" t="s">
        <v>35</v>
      </c>
      <c r="AX116" s="14" t="s">
        <v>82</v>
      </c>
      <c r="AY116" s="255" t="s">
        <v>155</v>
      </c>
    </row>
    <row r="117" s="2" customFormat="1" ht="16.5" customHeight="1">
      <c r="A117" s="40"/>
      <c r="B117" s="41"/>
      <c r="C117" s="221" t="s">
        <v>218</v>
      </c>
      <c r="D117" s="221" t="s">
        <v>157</v>
      </c>
      <c r="E117" s="222" t="s">
        <v>191</v>
      </c>
      <c r="F117" s="223" t="s">
        <v>192</v>
      </c>
      <c r="G117" s="224" t="s">
        <v>160</v>
      </c>
      <c r="H117" s="225">
        <v>248.90799999999999</v>
      </c>
      <c r="I117" s="226"/>
      <c r="J117" s="227">
        <f>ROUND(I117*H117,2)</f>
        <v>0</v>
      </c>
      <c r="K117" s="223" t="s">
        <v>161</v>
      </c>
      <c r="L117" s="46"/>
      <c r="M117" s="228" t="s">
        <v>28</v>
      </c>
      <c r="N117" s="229" t="s">
        <v>45</v>
      </c>
      <c r="O117" s="86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2" t="s">
        <v>162</v>
      </c>
      <c r="AT117" s="232" t="s">
        <v>157</v>
      </c>
      <c r="AU117" s="232" t="s">
        <v>84</v>
      </c>
      <c r="AY117" s="19" t="s">
        <v>155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19" t="s">
        <v>82</v>
      </c>
      <c r="BK117" s="233">
        <f>ROUND(I117*H117,2)</f>
        <v>0</v>
      </c>
      <c r="BL117" s="19" t="s">
        <v>162</v>
      </c>
      <c r="BM117" s="232" t="s">
        <v>344</v>
      </c>
    </row>
    <row r="118" s="14" customFormat="1">
      <c r="A118" s="14"/>
      <c r="B118" s="245"/>
      <c r="C118" s="246"/>
      <c r="D118" s="236" t="s">
        <v>164</v>
      </c>
      <c r="E118" s="247" t="s">
        <v>28</v>
      </c>
      <c r="F118" s="248" t="s">
        <v>301</v>
      </c>
      <c r="G118" s="246"/>
      <c r="H118" s="249">
        <v>248.90799999999999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164</v>
      </c>
      <c r="AU118" s="255" t="s">
        <v>84</v>
      </c>
      <c r="AV118" s="14" t="s">
        <v>84</v>
      </c>
      <c r="AW118" s="14" t="s">
        <v>35</v>
      </c>
      <c r="AX118" s="14" t="s">
        <v>82</v>
      </c>
      <c r="AY118" s="255" t="s">
        <v>155</v>
      </c>
    </row>
    <row r="119" s="12" customFormat="1" ht="22.8" customHeight="1">
      <c r="A119" s="12"/>
      <c r="B119" s="205"/>
      <c r="C119" s="206"/>
      <c r="D119" s="207" t="s">
        <v>73</v>
      </c>
      <c r="E119" s="219" t="s">
        <v>252</v>
      </c>
      <c r="F119" s="219" t="s">
        <v>345</v>
      </c>
      <c r="G119" s="206"/>
      <c r="H119" s="206"/>
      <c r="I119" s="209"/>
      <c r="J119" s="220">
        <f>BK119</f>
        <v>0</v>
      </c>
      <c r="K119" s="206"/>
      <c r="L119" s="211"/>
      <c r="M119" s="212"/>
      <c r="N119" s="213"/>
      <c r="O119" s="213"/>
      <c r="P119" s="214">
        <f>SUM(P120:P181)</f>
        <v>0</v>
      </c>
      <c r="Q119" s="213"/>
      <c r="R119" s="214">
        <f>SUM(R120:R181)</f>
        <v>4.3758900000000001</v>
      </c>
      <c r="S119" s="213"/>
      <c r="T119" s="215">
        <f>SUM(T120:T181)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6" t="s">
        <v>82</v>
      </c>
      <c r="AT119" s="217" t="s">
        <v>73</v>
      </c>
      <c r="AU119" s="217" t="s">
        <v>82</v>
      </c>
      <c r="AY119" s="216" t="s">
        <v>155</v>
      </c>
      <c r="BK119" s="218">
        <f>SUM(BK120:BK181)</f>
        <v>0</v>
      </c>
    </row>
    <row r="120" s="2" customFormat="1" ht="24" customHeight="1">
      <c r="A120" s="40"/>
      <c r="B120" s="41"/>
      <c r="C120" s="221" t="s">
        <v>222</v>
      </c>
      <c r="D120" s="221" t="s">
        <v>157</v>
      </c>
      <c r="E120" s="222" t="s">
        <v>346</v>
      </c>
      <c r="F120" s="223" t="s">
        <v>347</v>
      </c>
      <c r="G120" s="224" t="s">
        <v>197</v>
      </c>
      <c r="H120" s="225">
        <v>1980</v>
      </c>
      <c r="I120" s="226"/>
      <c r="J120" s="227">
        <f>ROUND(I120*H120,2)</f>
        <v>0</v>
      </c>
      <c r="K120" s="223" t="s">
        <v>161</v>
      </c>
      <c r="L120" s="46"/>
      <c r="M120" s="228" t="s">
        <v>28</v>
      </c>
      <c r="N120" s="229" t="s">
        <v>45</v>
      </c>
      <c r="O120" s="86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2" t="s">
        <v>162</v>
      </c>
      <c r="AT120" s="232" t="s">
        <v>157</v>
      </c>
      <c r="AU120" s="232" t="s">
        <v>84</v>
      </c>
      <c r="AY120" s="19" t="s">
        <v>155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9" t="s">
        <v>82</v>
      </c>
      <c r="BK120" s="233">
        <f>ROUND(I120*H120,2)</f>
        <v>0</v>
      </c>
      <c r="BL120" s="19" t="s">
        <v>162</v>
      </c>
      <c r="BM120" s="232" t="s">
        <v>348</v>
      </c>
    </row>
    <row r="121" s="13" customFormat="1">
      <c r="A121" s="13"/>
      <c r="B121" s="234"/>
      <c r="C121" s="235"/>
      <c r="D121" s="236" t="s">
        <v>164</v>
      </c>
      <c r="E121" s="237" t="s">
        <v>28</v>
      </c>
      <c r="F121" s="238" t="s">
        <v>313</v>
      </c>
      <c r="G121" s="235"/>
      <c r="H121" s="237" t="s">
        <v>28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164</v>
      </c>
      <c r="AU121" s="244" t="s">
        <v>84</v>
      </c>
      <c r="AV121" s="13" t="s">
        <v>82</v>
      </c>
      <c r="AW121" s="13" t="s">
        <v>35</v>
      </c>
      <c r="AX121" s="13" t="s">
        <v>74</v>
      </c>
      <c r="AY121" s="244" t="s">
        <v>155</v>
      </c>
    </row>
    <row r="122" s="14" customFormat="1">
      <c r="A122" s="14"/>
      <c r="B122" s="245"/>
      <c r="C122" s="246"/>
      <c r="D122" s="236" t="s">
        <v>164</v>
      </c>
      <c r="E122" s="247" t="s">
        <v>295</v>
      </c>
      <c r="F122" s="248" t="s">
        <v>296</v>
      </c>
      <c r="G122" s="246"/>
      <c r="H122" s="249">
        <v>1980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164</v>
      </c>
      <c r="AU122" s="255" t="s">
        <v>84</v>
      </c>
      <c r="AV122" s="14" t="s">
        <v>84</v>
      </c>
      <c r="AW122" s="14" t="s">
        <v>35</v>
      </c>
      <c r="AX122" s="14" t="s">
        <v>82</v>
      </c>
      <c r="AY122" s="255" t="s">
        <v>155</v>
      </c>
    </row>
    <row r="123" s="2" customFormat="1" ht="24" customHeight="1">
      <c r="A123" s="40"/>
      <c r="B123" s="41"/>
      <c r="C123" s="221" t="s">
        <v>228</v>
      </c>
      <c r="D123" s="221" t="s">
        <v>157</v>
      </c>
      <c r="E123" s="222" t="s">
        <v>349</v>
      </c>
      <c r="F123" s="223" t="s">
        <v>350</v>
      </c>
      <c r="G123" s="224" t="s">
        <v>197</v>
      </c>
      <c r="H123" s="225">
        <v>1980</v>
      </c>
      <c r="I123" s="226"/>
      <c r="J123" s="227">
        <f>ROUND(I123*H123,2)</f>
        <v>0</v>
      </c>
      <c r="K123" s="223" t="s">
        <v>161</v>
      </c>
      <c r="L123" s="46"/>
      <c r="M123" s="228" t="s">
        <v>28</v>
      </c>
      <c r="N123" s="229" t="s">
        <v>45</v>
      </c>
      <c r="O123" s="86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2" t="s">
        <v>162</v>
      </c>
      <c r="AT123" s="232" t="s">
        <v>157</v>
      </c>
      <c r="AU123" s="232" t="s">
        <v>84</v>
      </c>
      <c r="AY123" s="19" t="s">
        <v>155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9" t="s">
        <v>82</v>
      </c>
      <c r="BK123" s="233">
        <f>ROUND(I123*H123,2)</f>
        <v>0</v>
      </c>
      <c r="BL123" s="19" t="s">
        <v>162</v>
      </c>
      <c r="BM123" s="232" t="s">
        <v>351</v>
      </c>
    </row>
    <row r="124" s="14" customFormat="1">
      <c r="A124" s="14"/>
      <c r="B124" s="245"/>
      <c r="C124" s="246"/>
      <c r="D124" s="236" t="s">
        <v>164</v>
      </c>
      <c r="E124" s="247" t="s">
        <v>28</v>
      </c>
      <c r="F124" s="248" t="s">
        <v>295</v>
      </c>
      <c r="G124" s="246"/>
      <c r="H124" s="249">
        <v>1980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164</v>
      </c>
      <c r="AU124" s="255" t="s">
        <v>84</v>
      </c>
      <c r="AV124" s="14" t="s">
        <v>84</v>
      </c>
      <c r="AW124" s="14" t="s">
        <v>35</v>
      </c>
      <c r="AX124" s="14" t="s">
        <v>82</v>
      </c>
      <c r="AY124" s="255" t="s">
        <v>155</v>
      </c>
    </row>
    <row r="125" s="2" customFormat="1" ht="16.5" customHeight="1">
      <c r="A125" s="40"/>
      <c r="B125" s="41"/>
      <c r="C125" s="221" t="s">
        <v>233</v>
      </c>
      <c r="D125" s="221" t="s">
        <v>157</v>
      </c>
      <c r="E125" s="222" t="s">
        <v>352</v>
      </c>
      <c r="F125" s="223" t="s">
        <v>353</v>
      </c>
      <c r="G125" s="224" t="s">
        <v>197</v>
      </c>
      <c r="H125" s="225">
        <v>1980</v>
      </c>
      <c r="I125" s="226"/>
      <c r="J125" s="227">
        <f>ROUND(I125*H125,2)</f>
        <v>0</v>
      </c>
      <c r="K125" s="223" t="s">
        <v>161</v>
      </c>
      <c r="L125" s="46"/>
      <c r="M125" s="228" t="s">
        <v>28</v>
      </c>
      <c r="N125" s="229" t="s">
        <v>45</v>
      </c>
      <c r="O125" s="86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2" t="s">
        <v>162</v>
      </c>
      <c r="AT125" s="232" t="s">
        <v>157</v>
      </c>
      <c r="AU125" s="232" t="s">
        <v>84</v>
      </c>
      <c r="AY125" s="19" t="s">
        <v>155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9" t="s">
        <v>82</v>
      </c>
      <c r="BK125" s="233">
        <f>ROUND(I125*H125,2)</f>
        <v>0</v>
      </c>
      <c r="BL125" s="19" t="s">
        <v>162</v>
      </c>
      <c r="BM125" s="232" t="s">
        <v>354</v>
      </c>
    </row>
    <row r="126" s="14" customFormat="1">
      <c r="A126" s="14"/>
      <c r="B126" s="245"/>
      <c r="C126" s="246"/>
      <c r="D126" s="236" t="s">
        <v>164</v>
      </c>
      <c r="E126" s="247" t="s">
        <v>28</v>
      </c>
      <c r="F126" s="248" t="s">
        <v>295</v>
      </c>
      <c r="G126" s="246"/>
      <c r="H126" s="249">
        <v>1980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164</v>
      </c>
      <c r="AU126" s="255" t="s">
        <v>84</v>
      </c>
      <c r="AV126" s="14" t="s">
        <v>84</v>
      </c>
      <c r="AW126" s="14" t="s">
        <v>35</v>
      </c>
      <c r="AX126" s="14" t="s">
        <v>82</v>
      </c>
      <c r="AY126" s="255" t="s">
        <v>155</v>
      </c>
    </row>
    <row r="127" s="2" customFormat="1" ht="16.5" customHeight="1">
      <c r="A127" s="40"/>
      <c r="B127" s="41"/>
      <c r="C127" s="278" t="s">
        <v>8</v>
      </c>
      <c r="D127" s="278" t="s">
        <v>223</v>
      </c>
      <c r="E127" s="279" t="s">
        <v>355</v>
      </c>
      <c r="F127" s="280" t="s">
        <v>356</v>
      </c>
      <c r="G127" s="281" t="s">
        <v>160</v>
      </c>
      <c r="H127" s="282">
        <v>9.9000000000000004</v>
      </c>
      <c r="I127" s="283"/>
      <c r="J127" s="284">
        <f>ROUND(I127*H127,2)</f>
        <v>0</v>
      </c>
      <c r="K127" s="280" t="s">
        <v>161</v>
      </c>
      <c r="L127" s="285"/>
      <c r="M127" s="286" t="s">
        <v>28</v>
      </c>
      <c r="N127" s="287" t="s">
        <v>45</v>
      </c>
      <c r="O127" s="86"/>
      <c r="P127" s="230">
        <f>O127*H127</f>
        <v>0</v>
      </c>
      <c r="Q127" s="230">
        <v>0.20999999999999999</v>
      </c>
      <c r="R127" s="230">
        <f>Q127*H127</f>
        <v>2.0790000000000002</v>
      </c>
      <c r="S127" s="230">
        <v>0</v>
      </c>
      <c r="T127" s="231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2" t="s">
        <v>203</v>
      </c>
      <c r="AT127" s="232" t="s">
        <v>223</v>
      </c>
      <c r="AU127" s="232" t="s">
        <v>84</v>
      </c>
      <c r="AY127" s="19" t="s">
        <v>155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9" t="s">
        <v>82</v>
      </c>
      <c r="BK127" s="233">
        <f>ROUND(I127*H127,2)</f>
        <v>0</v>
      </c>
      <c r="BL127" s="19" t="s">
        <v>162</v>
      </c>
      <c r="BM127" s="232" t="s">
        <v>357</v>
      </c>
    </row>
    <row r="128" s="14" customFormat="1">
      <c r="A128" s="14"/>
      <c r="B128" s="245"/>
      <c r="C128" s="246"/>
      <c r="D128" s="236" t="s">
        <v>164</v>
      </c>
      <c r="E128" s="247" t="s">
        <v>28</v>
      </c>
      <c r="F128" s="248" t="s">
        <v>358</v>
      </c>
      <c r="G128" s="246"/>
      <c r="H128" s="249">
        <v>9.9000000000000004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164</v>
      </c>
      <c r="AU128" s="255" t="s">
        <v>84</v>
      </c>
      <c r="AV128" s="14" t="s">
        <v>84</v>
      </c>
      <c r="AW128" s="14" t="s">
        <v>35</v>
      </c>
      <c r="AX128" s="14" t="s">
        <v>82</v>
      </c>
      <c r="AY128" s="255" t="s">
        <v>155</v>
      </c>
    </row>
    <row r="129" s="2" customFormat="1" ht="24" customHeight="1">
      <c r="A129" s="40"/>
      <c r="B129" s="41"/>
      <c r="C129" s="221" t="s">
        <v>242</v>
      </c>
      <c r="D129" s="221" t="s">
        <v>157</v>
      </c>
      <c r="E129" s="222" t="s">
        <v>359</v>
      </c>
      <c r="F129" s="223" t="s">
        <v>360</v>
      </c>
      <c r="G129" s="224" t="s">
        <v>361</v>
      </c>
      <c r="H129" s="225">
        <v>30</v>
      </c>
      <c r="I129" s="226"/>
      <c r="J129" s="227">
        <f>ROUND(I129*H129,2)</f>
        <v>0</v>
      </c>
      <c r="K129" s="223" t="s">
        <v>161</v>
      </c>
      <c r="L129" s="46"/>
      <c r="M129" s="228" t="s">
        <v>28</v>
      </c>
      <c r="N129" s="229" t="s">
        <v>45</v>
      </c>
      <c r="O129" s="86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2" t="s">
        <v>162</v>
      </c>
      <c r="AT129" s="232" t="s">
        <v>157</v>
      </c>
      <c r="AU129" s="232" t="s">
        <v>84</v>
      </c>
      <c r="AY129" s="19" t="s">
        <v>155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9" t="s">
        <v>82</v>
      </c>
      <c r="BK129" s="233">
        <f>ROUND(I129*H129,2)</f>
        <v>0</v>
      </c>
      <c r="BL129" s="19" t="s">
        <v>162</v>
      </c>
      <c r="BM129" s="232" t="s">
        <v>362</v>
      </c>
    </row>
    <row r="130" s="13" customFormat="1">
      <c r="A130" s="13"/>
      <c r="B130" s="234"/>
      <c r="C130" s="235"/>
      <c r="D130" s="236" t="s">
        <v>164</v>
      </c>
      <c r="E130" s="237" t="s">
        <v>28</v>
      </c>
      <c r="F130" s="238" t="s">
        <v>313</v>
      </c>
      <c r="G130" s="235"/>
      <c r="H130" s="237" t="s">
        <v>28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164</v>
      </c>
      <c r="AU130" s="244" t="s">
        <v>84</v>
      </c>
      <c r="AV130" s="13" t="s">
        <v>82</v>
      </c>
      <c r="AW130" s="13" t="s">
        <v>35</v>
      </c>
      <c r="AX130" s="13" t="s">
        <v>74</v>
      </c>
      <c r="AY130" s="244" t="s">
        <v>155</v>
      </c>
    </row>
    <row r="131" s="14" customFormat="1">
      <c r="A131" s="14"/>
      <c r="B131" s="245"/>
      <c r="C131" s="246"/>
      <c r="D131" s="236" t="s">
        <v>164</v>
      </c>
      <c r="E131" s="247" t="s">
        <v>28</v>
      </c>
      <c r="F131" s="248" t="s">
        <v>363</v>
      </c>
      <c r="G131" s="246"/>
      <c r="H131" s="249">
        <v>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164</v>
      </c>
      <c r="AU131" s="255" t="s">
        <v>84</v>
      </c>
      <c r="AV131" s="14" t="s">
        <v>84</v>
      </c>
      <c r="AW131" s="14" t="s">
        <v>35</v>
      </c>
      <c r="AX131" s="14" t="s">
        <v>74</v>
      </c>
      <c r="AY131" s="255" t="s">
        <v>155</v>
      </c>
    </row>
    <row r="132" s="14" customFormat="1">
      <c r="A132" s="14"/>
      <c r="B132" s="245"/>
      <c r="C132" s="246"/>
      <c r="D132" s="236" t="s">
        <v>164</v>
      </c>
      <c r="E132" s="247" t="s">
        <v>28</v>
      </c>
      <c r="F132" s="248" t="s">
        <v>364</v>
      </c>
      <c r="G132" s="246"/>
      <c r="H132" s="249">
        <v>21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164</v>
      </c>
      <c r="AU132" s="255" t="s">
        <v>84</v>
      </c>
      <c r="AV132" s="14" t="s">
        <v>84</v>
      </c>
      <c r="AW132" s="14" t="s">
        <v>35</v>
      </c>
      <c r="AX132" s="14" t="s">
        <v>74</v>
      </c>
      <c r="AY132" s="255" t="s">
        <v>155</v>
      </c>
    </row>
    <row r="133" s="15" customFormat="1">
      <c r="A133" s="15"/>
      <c r="B133" s="256"/>
      <c r="C133" s="257"/>
      <c r="D133" s="236" t="s">
        <v>164</v>
      </c>
      <c r="E133" s="258" t="s">
        <v>299</v>
      </c>
      <c r="F133" s="259" t="s">
        <v>173</v>
      </c>
      <c r="G133" s="257"/>
      <c r="H133" s="260">
        <v>30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164</v>
      </c>
      <c r="AU133" s="266" t="s">
        <v>84</v>
      </c>
      <c r="AV133" s="15" t="s">
        <v>162</v>
      </c>
      <c r="AW133" s="15" t="s">
        <v>35</v>
      </c>
      <c r="AX133" s="15" t="s">
        <v>82</v>
      </c>
      <c r="AY133" s="266" t="s">
        <v>155</v>
      </c>
    </row>
    <row r="134" s="2" customFormat="1" ht="16.5" customHeight="1">
      <c r="A134" s="40"/>
      <c r="B134" s="41"/>
      <c r="C134" s="221" t="s">
        <v>246</v>
      </c>
      <c r="D134" s="221" t="s">
        <v>157</v>
      </c>
      <c r="E134" s="222" t="s">
        <v>365</v>
      </c>
      <c r="F134" s="223" t="s">
        <v>366</v>
      </c>
      <c r="G134" s="224" t="s">
        <v>197</v>
      </c>
      <c r="H134" s="225">
        <v>90</v>
      </c>
      <c r="I134" s="226"/>
      <c r="J134" s="227">
        <f>ROUND(I134*H134,2)</f>
        <v>0</v>
      </c>
      <c r="K134" s="223" t="s">
        <v>161</v>
      </c>
      <c r="L134" s="46"/>
      <c r="M134" s="228" t="s">
        <v>28</v>
      </c>
      <c r="N134" s="229" t="s">
        <v>45</v>
      </c>
      <c r="O134" s="86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2" t="s">
        <v>162</v>
      </c>
      <c r="AT134" s="232" t="s">
        <v>157</v>
      </c>
      <c r="AU134" s="232" t="s">
        <v>84</v>
      </c>
      <c r="AY134" s="19" t="s">
        <v>155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9" t="s">
        <v>82</v>
      </c>
      <c r="BK134" s="233">
        <f>ROUND(I134*H134,2)</f>
        <v>0</v>
      </c>
      <c r="BL134" s="19" t="s">
        <v>162</v>
      </c>
      <c r="BM134" s="232" t="s">
        <v>367</v>
      </c>
    </row>
    <row r="135" s="13" customFormat="1">
      <c r="A135" s="13"/>
      <c r="B135" s="234"/>
      <c r="C135" s="235"/>
      <c r="D135" s="236" t="s">
        <v>164</v>
      </c>
      <c r="E135" s="237" t="s">
        <v>28</v>
      </c>
      <c r="F135" s="238" t="s">
        <v>313</v>
      </c>
      <c r="G135" s="235"/>
      <c r="H135" s="237" t="s">
        <v>28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164</v>
      </c>
      <c r="AU135" s="244" t="s">
        <v>84</v>
      </c>
      <c r="AV135" s="13" t="s">
        <v>82</v>
      </c>
      <c r="AW135" s="13" t="s">
        <v>35</v>
      </c>
      <c r="AX135" s="13" t="s">
        <v>74</v>
      </c>
      <c r="AY135" s="244" t="s">
        <v>155</v>
      </c>
    </row>
    <row r="136" s="14" customFormat="1">
      <c r="A136" s="14"/>
      <c r="B136" s="245"/>
      <c r="C136" s="246"/>
      <c r="D136" s="236" t="s">
        <v>164</v>
      </c>
      <c r="E136" s="247" t="s">
        <v>304</v>
      </c>
      <c r="F136" s="248" t="s">
        <v>305</v>
      </c>
      <c r="G136" s="246"/>
      <c r="H136" s="249">
        <v>90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164</v>
      </c>
      <c r="AU136" s="255" t="s">
        <v>84</v>
      </c>
      <c r="AV136" s="14" t="s">
        <v>84</v>
      </c>
      <c r="AW136" s="14" t="s">
        <v>35</v>
      </c>
      <c r="AX136" s="14" t="s">
        <v>82</v>
      </c>
      <c r="AY136" s="255" t="s">
        <v>155</v>
      </c>
    </row>
    <row r="137" s="2" customFormat="1" ht="24" customHeight="1">
      <c r="A137" s="40"/>
      <c r="B137" s="41"/>
      <c r="C137" s="221" t="s">
        <v>252</v>
      </c>
      <c r="D137" s="221" t="s">
        <v>157</v>
      </c>
      <c r="E137" s="222" t="s">
        <v>368</v>
      </c>
      <c r="F137" s="223" t="s">
        <v>369</v>
      </c>
      <c r="G137" s="224" t="s">
        <v>197</v>
      </c>
      <c r="H137" s="225">
        <v>90</v>
      </c>
      <c r="I137" s="226"/>
      <c r="J137" s="227">
        <f>ROUND(I137*H137,2)</f>
        <v>0</v>
      </c>
      <c r="K137" s="223" t="s">
        <v>28</v>
      </c>
      <c r="L137" s="46"/>
      <c r="M137" s="228" t="s">
        <v>28</v>
      </c>
      <c r="N137" s="229" t="s">
        <v>45</v>
      </c>
      <c r="O137" s="86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2" t="s">
        <v>162</v>
      </c>
      <c r="AT137" s="232" t="s">
        <v>157</v>
      </c>
      <c r="AU137" s="232" t="s">
        <v>84</v>
      </c>
      <c r="AY137" s="19" t="s">
        <v>155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9" t="s">
        <v>82</v>
      </c>
      <c r="BK137" s="233">
        <f>ROUND(I137*H137,2)</f>
        <v>0</v>
      </c>
      <c r="BL137" s="19" t="s">
        <v>162</v>
      </c>
      <c r="BM137" s="232" t="s">
        <v>370</v>
      </c>
    </row>
    <row r="138" s="14" customFormat="1">
      <c r="A138" s="14"/>
      <c r="B138" s="245"/>
      <c r="C138" s="246"/>
      <c r="D138" s="236" t="s">
        <v>164</v>
      </c>
      <c r="E138" s="247" t="s">
        <v>28</v>
      </c>
      <c r="F138" s="248" t="s">
        <v>304</v>
      </c>
      <c r="G138" s="246"/>
      <c r="H138" s="249">
        <v>90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164</v>
      </c>
      <c r="AU138" s="255" t="s">
        <v>84</v>
      </c>
      <c r="AV138" s="14" t="s">
        <v>84</v>
      </c>
      <c r="AW138" s="14" t="s">
        <v>35</v>
      </c>
      <c r="AX138" s="14" t="s">
        <v>82</v>
      </c>
      <c r="AY138" s="255" t="s">
        <v>155</v>
      </c>
    </row>
    <row r="139" s="2" customFormat="1" ht="16.5" customHeight="1">
      <c r="A139" s="40"/>
      <c r="B139" s="41"/>
      <c r="C139" s="221" t="s">
        <v>259</v>
      </c>
      <c r="D139" s="221" t="s">
        <v>157</v>
      </c>
      <c r="E139" s="222" t="s">
        <v>371</v>
      </c>
      <c r="F139" s="223" t="s">
        <v>372</v>
      </c>
      <c r="G139" s="224" t="s">
        <v>197</v>
      </c>
      <c r="H139" s="225">
        <v>1980</v>
      </c>
      <c r="I139" s="226"/>
      <c r="J139" s="227">
        <f>ROUND(I139*H139,2)</f>
        <v>0</v>
      </c>
      <c r="K139" s="223" t="s">
        <v>161</v>
      </c>
      <c r="L139" s="46"/>
      <c r="M139" s="228" t="s">
        <v>28</v>
      </c>
      <c r="N139" s="229" t="s">
        <v>45</v>
      </c>
      <c r="O139" s="86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2" t="s">
        <v>162</v>
      </c>
      <c r="AT139" s="232" t="s">
        <v>157</v>
      </c>
      <c r="AU139" s="232" t="s">
        <v>84</v>
      </c>
      <c r="AY139" s="19" t="s">
        <v>155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9" t="s">
        <v>82</v>
      </c>
      <c r="BK139" s="233">
        <f>ROUND(I139*H139,2)</f>
        <v>0</v>
      </c>
      <c r="BL139" s="19" t="s">
        <v>162</v>
      </c>
      <c r="BM139" s="232" t="s">
        <v>373</v>
      </c>
    </row>
    <row r="140" s="14" customFormat="1">
      <c r="A140" s="14"/>
      <c r="B140" s="245"/>
      <c r="C140" s="246"/>
      <c r="D140" s="236" t="s">
        <v>164</v>
      </c>
      <c r="E140" s="247" t="s">
        <v>28</v>
      </c>
      <c r="F140" s="248" t="s">
        <v>295</v>
      </c>
      <c r="G140" s="246"/>
      <c r="H140" s="249">
        <v>1980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164</v>
      </c>
      <c r="AU140" s="255" t="s">
        <v>84</v>
      </c>
      <c r="AV140" s="14" t="s">
        <v>84</v>
      </c>
      <c r="AW140" s="14" t="s">
        <v>35</v>
      </c>
      <c r="AX140" s="14" t="s">
        <v>82</v>
      </c>
      <c r="AY140" s="255" t="s">
        <v>155</v>
      </c>
    </row>
    <row r="141" s="2" customFormat="1" ht="24" customHeight="1">
      <c r="A141" s="40"/>
      <c r="B141" s="41"/>
      <c r="C141" s="221" t="s">
        <v>263</v>
      </c>
      <c r="D141" s="221" t="s">
        <v>157</v>
      </c>
      <c r="E141" s="222" t="s">
        <v>374</v>
      </c>
      <c r="F141" s="223" t="s">
        <v>375</v>
      </c>
      <c r="G141" s="224" t="s">
        <v>361</v>
      </c>
      <c r="H141" s="225">
        <v>30</v>
      </c>
      <c r="I141" s="226"/>
      <c r="J141" s="227">
        <f>ROUND(I141*H141,2)</f>
        <v>0</v>
      </c>
      <c r="K141" s="223" t="s">
        <v>161</v>
      </c>
      <c r="L141" s="46"/>
      <c r="M141" s="228" t="s">
        <v>28</v>
      </c>
      <c r="N141" s="229" t="s">
        <v>45</v>
      </c>
      <c r="O141" s="86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2" t="s">
        <v>162</v>
      </c>
      <c r="AT141" s="232" t="s">
        <v>157</v>
      </c>
      <c r="AU141" s="232" t="s">
        <v>84</v>
      </c>
      <c r="AY141" s="19" t="s">
        <v>155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9" t="s">
        <v>82</v>
      </c>
      <c r="BK141" s="233">
        <f>ROUND(I141*H141,2)</f>
        <v>0</v>
      </c>
      <c r="BL141" s="19" t="s">
        <v>162</v>
      </c>
      <c r="BM141" s="232" t="s">
        <v>376</v>
      </c>
    </row>
    <row r="142" s="14" customFormat="1">
      <c r="A142" s="14"/>
      <c r="B142" s="245"/>
      <c r="C142" s="246"/>
      <c r="D142" s="236" t="s">
        <v>164</v>
      </c>
      <c r="E142" s="247" t="s">
        <v>28</v>
      </c>
      <c r="F142" s="248" t="s">
        <v>299</v>
      </c>
      <c r="G142" s="246"/>
      <c r="H142" s="249">
        <v>30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164</v>
      </c>
      <c r="AU142" s="255" t="s">
        <v>84</v>
      </c>
      <c r="AV142" s="14" t="s">
        <v>84</v>
      </c>
      <c r="AW142" s="14" t="s">
        <v>35</v>
      </c>
      <c r="AX142" s="14" t="s">
        <v>82</v>
      </c>
      <c r="AY142" s="255" t="s">
        <v>155</v>
      </c>
    </row>
    <row r="143" s="2" customFormat="1" ht="16.5" customHeight="1">
      <c r="A143" s="40"/>
      <c r="B143" s="41"/>
      <c r="C143" s="278" t="s">
        <v>7</v>
      </c>
      <c r="D143" s="278" t="s">
        <v>223</v>
      </c>
      <c r="E143" s="279" t="s">
        <v>377</v>
      </c>
      <c r="F143" s="280" t="s">
        <v>378</v>
      </c>
      <c r="G143" s="281" t="s">
        <v>361</v>
      </c>
      <c r="H143" s="282">
        <v>3</v>
      </c>
      <c r="I143" s="283"/>
      <c r="J143" s="284">
        <f>ROUND(I143*H143,2)</f>
        <v>0</v>
      </c>
      <c r="K143" s="280" t="s">
        <v>28</v>
      </c>
      <c r="L143" s="285"/>
      <c r="M143" s="286" t="s">
        <v>28</v>
      </c>
      <c r="N143" s="287" t="s">
        <v>45</v>
      </c>
      <c r="O143" s="86"/>
      <c r="P143" s="230">
        <f>O143*H143</f>
        <v>0</v>
      </c>
      <c r="Q143" s="230">
        <v>0.0089999999999999993</v>
      </c>
      <c r="R143" s="230">
        <f>Q143*H143</f>
        <v>0.026999999999999996</v>
      </c>
      <c r="S143" s="230">
        <v>0</v>
      </c>
      <c r="T143" s="231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2" t="s">
        <v>203</v>
      </c>
      <c r="AT143" s="232" t="s">
        <v>223</v>
      </c>
      <c r="AU143" s="232" t="s">
        <v>84</v>
      </c>
      <c r="AY143" s="19" t="s">
        <v>155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9" t="s">
        <v>82</v>
      </c>
      <c r="BK143" s="233">
        <f>ROUND(I143*H143,2)</f>
        <v>0</v>
      </c>
      <c r="BL143" s="19" t="s">
        <v>162</v>
      </c>
      <c r="BM143" s="232" t="s">
        <v>379</v>
      </c>
    </row>
    <row r="144" s="13" customFormat="1">
      <c r="A144" s="13"/>
      <c r="B144" s="234"/>
      <c r="C144" s="235"/>
      <c r="D144" s="236" t="s">
        <v>164</v>
      </c>
      <c r="E144" s="237" t="s">
        <v>28</v>
      </c>
      <c r="F144" s="238" t="s">
        <v>313</v>
      </c>
      <c r="G144" s="235"/>
      <c r="H144" s="237" t="s">
        <v>28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164</v>
      </c>
      <c r="AU144" s="244" t="s">
        <v>84</v>
      </c>
      <c r="AV144" s="13" t="s">
        <v>82</v>
      </c>
      <c r="AW144" s="13" t="s">
        <v>35</v>
      </c>
      <c r="AX144" s="13" t="s">
        <v>74</v>
      </c>
      <c r="AY144" s="244" t="s">
        <v>155</v>
      </c>
    </row>
    <row r="145" s="14" customFormat="1">
      <c r="A145" s="14"/>
      <c r="B145" s="245"/>
      <c r="C145" s="246"/>
      <c r="D145" s="236" t="s">
        <v>164</v>
      </c>
      <c r="E145" s="247" t="s">
        <v>28</v>
      </c>
      <c r="F145" s="248" t="s">
        <v>177</v>
      </c>
      <c r="G145" s="246"/>
      <c r="H145" s="249">
        <v>3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164</v>
      </c>
      <c r="AU145" s="255" t="s">
        <v>84</v>
      </c>
      <c r="AV145" s="14" t="s">
        <v>84</v>
      </c>
      <c r="AW145" s="14" t="s">
        <v>35</v>
      </c>
      <c r="AX145" s="14" t="s">
        <v>82</v>
      </c>
      <c r="AY145" s="255" t="s">
        <v>155</v>
      </c>
    </row>
    <row r="146" s="2" customFormat="1" ht="16.5" customHeight="1">
      <c r="A146" s="40"/>
      <c r="B146" s="41"/>
      <c r="C146" s="278" t="s">
        <v>272</v>
      </c>
      <c r="D146" s="278" t="s">
        <v>223</v>
      </c>
      <c r="E146" s="279" t="s">
        <v>380</v>
      </c>
      <c r="F146" s="280" t="s">
        <v>381</v>
      </c>
      <c r="G146" s="281" t="s">
        <v>361</v>
      </c>
      <c r="H146" s="282">
        <v>3</v>
      </c>
      <c r="I146" s="283"/>
      <c r="J146" s="284">
        <f>ROUND(I146*H146,2)</f>
        <v>0</v>
      </c>
      <c r="K146" s="280" t="s">
        <v>28</v>
      </c>
      <c r="L146" s="285"/>
      <c r="M146" s="286" t="s">
        <v>28</v>
      </c>
      <c r="N146" s="287" t="s">
        <v>45</v>
      </c>
      <c r="O146" s="86"/>
      <c r="P146" s="230">
        <f>O146*H146</f>
        <v>0</v>
      </c>
      <c r="Q146" s="230">
        <v>3.0000000000000001E-05</v>
      </c>
      <c r="R146" s="230">
        <f>Q146*H146</f>
        <v>9.0000000000000006E-05</v>
      </c>
      <c r="S146" s="230">
        <v>0</v>
      </c>
      <c r="T146" s="231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2" t="s">
        <v>203</v>
      </c>
      <c r="AT146" s="232" t="s">
        <v>223</v>
      </c>
      <c r="AU146" s="232" t="s">
        <v>84</v>
      </c>
      <c r="AY146" s="19" t="s">
        <v>155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9" t="s">
        <v>82</v>
      </c>
      <c r="BK146" s="233">
        <f>ROUND(I146*H146,2)</f>
        <v>0</v>
      </c>
      <c r="BL146" s="19" t="s">
        <v>162</v>
      </c>
      <c r="BM146" s="232" t="s">
        <v>382</v>
      </c>
    </row>
    <row r="147" s="13" customFormat="1">
      <c r="A147" s="13"/>
      <c r="B147" s="234"/>
      <c r="C147" s="235"/>
      <c r="D147" s="236" t="s">
        <v>164</v>
      </c>
      <c r="E147" s="237" t="s">
        <v>28</v>
      </c>
      <c r="F147" s="238" t="s">
        <v>313</v>
      </c>
      <c r="G147" s="235"/>
      <c r="H147" s="237" t="s">
        <v>28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164</v>
      </c>
      <c r="AU147" s="244" t="s">
        <v>84</v>
      </c>
      <c r="AV147" s="13" t="s">
        <v>82</v>
      </c>
      <c r="AW147" s="13" t="s">
        <v>35</v>
      </c>
      <c r="AX147" s="13" t="s">
        <v>74</v>
      </c>
      <c r="AY147" s="244" t="s">
        <v>155</v>
      </c>
    </row>
    <row r="148" s="14" customFormat="1">
      <c r="A148" s="14"/>
      <c r="B148" s="245"/>
      <c r="C148" s="246"/>
      <c r="D148" s="236" t="s">
        <v>164</v>
      </c>
      <c r="E148" s="247" t="s">
        <v>28</v>
      </c>
      <c r="F148" s="248" t="s">
        <v>177</v>
      </c>
      <c r="G148" s="246"/>
      <c r="H148" s="249">
        <v>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164</v>
      </c>
      <c r="AU148" s="255" t="s">
        <v>84</v>
      </c>
      <c r="AV148" s="14" t="s">
        <v>84</v>
      </c>
      <c r="AW148" s="14" t="s">
        <v>35</v>
      </c>
      <c r="AX148" s="14" t="s">
        <v>82</v>
      </c>
      <c r="AY148" s="255" t="s">
        <v>155</v>
      </c>
    </row>
    <row r="149" s="2" customFormat="1" ht="16.5" customHeight="1">
      <c r="A149" s="40"/>
      <c r="B149" s="41"/>
      <c r="C149" s="278" t="s">
        <v>277</v>
      </c>
      <c r="D149" s="278" t="s">
        <v>223</v>
      </c>
      <c r="E149" s="279" t="s">
        <v>383</v>
      </c>
      <c r="F149" s="280" t="s">
        <v>384</v>
      </c>
      <c r="G149" s="281" t="s">
        <v>361</v>
      </c>
      <c r="H149" s="282">
        <v>3</v>
      </c>
      <c r="I149" s="283"/>
      <c r="J149" s="284">
        <f>ROUND(I149*H149,2)</f>
        <v>0</v>
      </c>
      <c r="K149" s="280" t="s">
        <v>28</v>
      </c>
      <c r="L149" s="285"/>
      <c r="M149" s="286" t="s">
        <v>28</v>
      </c>
      <c r="N149" s="287" t="s">
        <v>45</v>
      </c>
      <c r="O149" s="86"/>
      <c r="P149" s="230">
        <f>O149*H149</f>
        <v>0</v>
      </c>
      <c r="Q149" s="230">
        <v>3.0000000000000001E-05</v>
      </c>
      <c r="R149" s="230">
        <f>Q149*H149</f>
        <v>9.0000000000000006E-05</v>
      </c>
      <c r="S149" s="230">
        <v>0</v>
      </c>
      <c r="T149" s="231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2" t="s">
        <v>203</v>
      </c>
      <c r="AT149" s="232" t="s">
        <v>223</v>
      </c>
      <c r="AU149" s="232" t="s">
        <v>84</v>
      </c>
      <c r="AY149" s="19" t="s">
        <v>155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9" t="s">
        <v>82</v>
      </c>
      <c r="BK149" s="233">
        <f>ROUND(I149*H149,2)</f>
        <v>0</v>
      </c>
      <c r="BL149" s="19" t="s">
        <v>162</v>
      </c>
      <c r="BM149" s="232" t="s">
        <v>385</v>
      </c>
    </row>
    <row r="150" s="13" customFormat="1">
      <c r="A150" s="13"/>
      <c r="B150" s="234"/>
      <c r="C150" s="235"/>
      <c r="D150" s="236" t="s">
        <v>164</v>
      </c>
      <c r="E150" s="237" t="s">
        <v>28</v>
      </c>
      <c r="F150" s="238" t="s">
        <v>313</v>
      </c>
      <c r="G150" s="235"/>
      <c r="H150" s="237" t="s">
        <v>28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164</v>
      </c>
      <c r="AU150" s="244" t="s">
        <v>84</v>
      </c>
      <c r="AV150" s="13" t="s">
        <v>82</v>
      </c>
      <c r="AW150" s="13" t="s">
        <v>35</v>
      </c>
      <c r="AX150" s="13" t="s">
        <v>74</v>
      </c>
      <c r="AY150" s="244" t="s">
        <v>155</v>
      </c>
    </row>
    <row r="151" s="14" customFormat="1">
      <c r="A151" s="14"/>
      <c r="B151" s="245"/>
      <c r="C151" s="246"/>
      <c r="D151" s="236" t="s">
        <v>164</v>
      </c>
      <c r="E151" s="247" t="s">
        <v>28</v>
      </c>
      <c r="F151" s="248" t="s">
        <v>177</v>
      </c>
      <c r="G151" s="246"/>
      <c r="H151" s="249">
        <v>3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164</v>
      </c>
      <c r="AU151" s="255" t="s">
        <v>84</v>
      </c>
      <c r="AV151" s="14" t="s">
        <v>84</v>
      </c>
      <c r="AW151" s="14" t="s">
        <v>35</v>
      </c>
      <c r="AX151" s="14" t="s">
        <v>82</v>
      </c>
      <c r="AY151" s="255" t="s">
        <v>155</v>
      </c>
    </row>
    <row r="152" s="2" customFormat="1" ht="16.5" customHeight="1">
      <c r="A152" s="40"/>
      <c r="B152" s="41"/>
      <c r="C152" s="278" t="s">
        <v>285</v>
      </c>
      <c r="D152" s="278" t="s">
        <v>223</v>
      </c>
      <c r="E152" s="279" t="s">
        <v>386</v>
      </c>
      <c r="F152" s="280" t="s">
        <v>387</v>
      </c>
      <c r="G152" s="281" t="s">
        <v>361</v>
      </c>
      <c r="H152" s="282">
        <v>12</v>
      </c>
      <c r="I152" s="283"/>
      <c r="J152" s="284">
        <f>ROUND(I152*H152,2)</f>
        <v>0</v>
      </c>
      <c r="K152" s="280" t="s">
        <v>28</v>
      </c>
      <c r="L152" s="285"/>
      <c r="M152" s="286" t="s">
        <v>28</v>
      </c>
      <c r="N152" s="287" t="s">
        <v>45</v>
      </c>
      <c r="O152" s="86"/>
      <c r="P152" s="230">
        <f>O152*H152</f>
        <v>0</v>
      </c>
      <c r="Q152" s="230">
        <v>0.017999999999999999</v>
      </c>
      <c r="R152" s="230">
        <f>Q152*H152</f>
        <v>0.21599999999999997</v>
      </c>
      <c r="S152" s="230">
        <v>0</v>
      </c>
      <c r="T152" s="231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2" t="s">
        <v>203</v>
      </c>
      <c r="AT152" s="232" t="s">
        <v>223</v>
      </c>
      <c r="AU152" s="232" t="s">
        <v>84</v>
      </c>
      <c r="AY152" s="19" t="s">
        <v>155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9" t="s">
        <v>82</v>
      </c>
      <c r="BK152" s="233">
        <f>ROUND(I152*H152,2)</f>
        <v>0</v>
      </c>
      <c r="BL152" s="19" t="s">
        <v>162</v>
      </c>
      <c r="BM152" s="232" t="s">
        <v>388</v>
      </c>
    </row>
    <row r="153" s="13" customFormat="1">
      <c r="A153" s="13"/>
      <c r="B153" s="234"/>
      <c r="C153" s="235"/>
      <c r="D153" s="236" t="s">
        <v>164</v>
      </c>
      <c r="E153" s="237" t="s">
        <v>28</v>
      </c>
      <c r="F153" s="238" t="s">
        <v>313</v>
      </c>
      <c r="G153" s="235"/>
      <c r="H153" s="237" t="s">
        <v>28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164</v>
      </c>
      <c r="AU153" s="244" t="s">
        <v>84</v>
      </c>
      <c r="AV153" s="13" t="s">
        <v>82</v>
      </c>
      <c r="AW153" s="13" t="s">
        <v>35</v>
      </c>
      <c r="AX153" s="13" t="s">
        <v>74</v>
      </c>
      <c r="AY153" s="244" t="s">
        <v>155</v>
      </c>
    </row>
    <row r="154" s="14" customFormat="1">
      <c r="A154" s="14"/>
      <c r="B154" s="245"/>
      <c r="C154" s="246"/>
      <c r="D154" s="236" t="s">
        <v>164</v>
      </c>
      <c r="E154" s="247" t="s">
        <v>28</v>
      </c>
      <c r="F154" s="248" t="s">
        <v>222</v>
      </c>
      <c r="G154" s="246"/>
      <c r="H154" s="249">
        <v>12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164</v>
      </c>
      <c r="AU154" s="255" t="s">
        <v>84</v>
      </c>
      <c r="AV154" s="14" t="s">
        <v>84</v>
      </c>
      <c r="AW154" s="14" t="s">
        <v>35</v>
      </c>
      <c r="AX154" s="14" t="s">
        <v>82</v>
      </c>
      <c r="AY154" s="255" t="s">
        <v>155</v>
      </c>
    </row>
    <row r="155" s="2" customFormat="1" ht="16.5" customHeight="1">
      <c r="A155" s="40"/>
      <c r="B155" s="41"/>
      <c r="C155" s="278" t="s">
        <v>389</v>
      </c>
      <c r="D155" s="278" t="s">
        <v>223</v>
      </c>
      <c r="E155" s="279" t="s">
        <v>390</v>
      </c>
      <c r="F155" s="280" t="s">
        <v>391</v>
      </c>
      <c r="G155" s="281" t="s">
        <v>361</v>
      </c>
      <c r="H155" s="282">
        <v>9</v>
      </c>
      <c r="I155" s="283"/>
      <c r="J155" s="284">
        <f>ROUND(I155*H155,2)</f>
        <v>0</v>
      </c>
      <c r="K155" s="280" t="s">
        <v>28</v>
      </c>
      <c r="L155" s="285"/>
      <c r="M155" s="286" t="s">
        <v>28</v>
      </c>
      <c r="N155" s="287" t="s">
        <v>45</v>
      </c>
      <c r="O155" s="86"/>
      <c r="P155" s="230">
        <f>O155*H155</f>
        <v>0</v>
      </c>
      <c r="Q155" s="230">
        <v>0.017999999999999999</v>
      </c>
      <c r="R155" s="230">
        <f>Q155*H155</f>
        <v>0.16199999999999998</v>
      </c>
      <c r="S155" s="230">
        <v>0</v>
      </c>
      <c r="T155" s="231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2" t="s">
        <v>203</v>
      </c>
      <c r="AT155" s="232" t="s">
        <v>223</v>
      </c>
      <c r="AU155" s="232" t="s">
        <v>84</v>
      </c>
      <c r="AY155" s="19" t="s">
        <v>155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9" t="s">
        <v>82</v>
      </c>
      <c r="BK155" s="233">
        <f>ROUND(I155*H155,2)</f>
        <v>0</v>
      </c>
      <c r="BL155" s="19" t="s">
        <v>162</v>
      </c>
      <c r="BM155" s="232" t="s">
        <v>392</v>
      </c>
    </row>
    <row r="156" s="13" customFormat="1">
      <c r="A156" s="13"/>
      <c r="B156" s="234"/>
      <c r="C156" s="235"/>
      <c r="D156" s="236" t="s">
        <v>164</v>
      </c>
      <c r="E156" s="237" t="s">
        <v>28</v>
      </c>
      <c r="F156" s="238" t="s">
        <v>313</v>
      </c>
      <c r="G156" s="235"/>
      <c r="H156" s="237" t="s">
        <v>28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164</v>
      </c>
      <c r="AU156" s="244" t="s">
        <v>84</v>
      </c>
      <c r="AV156" s="13" t="s">
        <v>82</v>
      </c>
      <c r="AW156" s="13" t="s">
        <v>35</v>
      </c>
      <c r="AX156" s="13" t="s">
        <v>74</v>
      </c>
      <c r="AY156" s="244" t="s">
        <v>155</v>
      </c>
    </row>
    <row r="157" s="14" customFormat="1">
      <c r="A157" s="14"/>
      <c r="B157" s="245"/>
      <c r="C157" s="246"/>
      <c r="D157" s="236" t="s">
        <v>164</v>
      </c>
      <c r="E157" s="247" t="s">
        <v>28</v>
      </c>
      <c r="F157" s="248" t="s">
        <v>207</v>
      </c>
      <c r="G157" s="246"/>
      <c r="H157" s="249">
        <v>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164</v>
      </c>
      <c r="AU157" s="255" t="s">
        <v>84</v>
      </c>
      <c r="AV157" s="14" t="s">
        <v>84</v>
      </c>
      <c r="AW157" s="14" t="s">
        <v>35</v>
      </c>
      <c r="AX157" s="14" t="s">
        <v>82</v>
      </c>
      <c r="AY157" s="255" t="s">
        <v>155</v>
      </c>
    </row>
    <row r="158" s="2" customFormat="1" ht="16.5" customHeight="1">
      <c r="A158" s="40"/>
      <c r="B158" s="41"/>
      <c r="C158" s="221" t="s">
        <v>393</v>
      </c>
      <c r="D158" s="221" t="s">
        <v>157</v>
      </c>
      <c r="E158" s="222" t="s">
        <v>394</v>
      </c>
      <c r="F158" s="223" t="s">
        <v>395</v>
      </c>
      <c r="G158" s="224" t="s">
        <v>361</v>
      </c>
      <c r="H158" s="225">
        <v>9</v>
      </c>
      <c r="I158" s="226"/>
      <c r="J158" s="227">
        <f>ROUND(I158*H158,2)</f>
        <v>0</v>
      </c>
      <c r="K158" s="223" t="s">
        <v>161</v>
      </c>
      <c r="L158" s="46"/>
      <c r="M158" s="228" t="s">
        <v>28</v>
      </c>
      <c r="N158" s="229" t="s">
        <v>45</v>
      </c>
      <c r="O158" s="86"/>
      <c r="P158" s="230">
        <f>O158*H158</f>
        <v>0</v>
      </c>
      <c r="Q158" s="230">
        <v>5.0000000000000002E-05</v>
      </c>
      <c r="R158" s="230">
        <f>Q158*H158</f>
        <v>0.00045000000000000004</v>
      </c>
      <c r="S158" s="230">
        <v>0</v>
      </c>
      <c r="T158" s="231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2" t="s">
        <v>162</v>
      </c>
      <c r="AT158" s="232" t="s">
        <v>157</v>
      </c>
      <c r="AU158" s="232" t="s">
        <v>84</v>
      </c>
      <c r="AY158" s="19" t="s">
        <v>155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9" t="s">
        <v>82</v>
      </c>
      <c r="BK158" s="233">
        <f>ROUND(I158*H158,2)</f>
        <v>0</v>
      </c>
      <c r="BL158" s="19" t="s">
        <v>162</v>
      </c>
      <c r="BM158" s="232" t="s">
        <v>396</v>
      </c>
    </row>
    <row r="159" s="13" customFormat="1">
      <c r="A159" s="13"/>
      <c r="B159" s="234"/>
      <c r="C159" s="235"/>
      <c r="D159" s="236" t="s">
        <v>164</v>
      </c>
      <c r="E159" s="237" t="s">
        <v>28</v>
      </c>
      <c r="F159" s="238" t="s">
        <v>313</v>
      </c>
      <c r="G159" s="235"/>
      <c r="H159" s="237" t="s">
        <v>28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164</v>
      </c>
      <c r="AU159" s="244" t="s">
        <v>84</v>
      </c>
      <c r="AV159" s="13" t="s">
        <v>82</v>
      </c>
      <c r="AW159" s="13" t="s">
        <v>35</v>
      </c>
      <c r="AX159" s="13" t="s">
        <v>74</v>
      </c>
      <c r="AY159" s="244" t="s">
        <v>155</v>
      </c>
    </row>
    <row r="160" s="14" customFormat="1">
      <c r="A160" s="14"/>
      <c r="B160" s="245"/>
      <c r="C160" s="246"/>
      <c r="D160" s="236" t="s">
        <v>164</v>
      </c>
      <c r="E160" s="247" t="s">
        <v>28</v>
      </c>
      <c r="F160" s="248" t="s">
        <v>397</v>
      </c>
      <c r="G160" s="246"/>
      <c r="H160" s="249">
        <v>9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164</v>
      </c>
      <c r="AU160" s="255" t="s">
        <v>84</v>
      </c>
      <c r="AV160" s="14" t="s">
        <v>84</v>
      </c>
      <c r="AW160" s="14" t="s">
        <v>35</v>
      </c>
      <c r="AX160" s="14" t="s">
        <v>82</v>
      </c>
      <c r="AY160" s="255" t="s">
        <v>155</v>
      </c>
    </row>
    <row r="161" s="2" customFormat="1" ht="16.5" customHeight="1">
      <c r="A161" s="40"/>
      <c r="B161" s="41"/>
      <c r="C161" s="278" t="s">
        <v>398</v>
      </c>
      <c r="D161" s="278" t="s">
        <v>223</v>
      </c>
      <c r="E161" s="279" t="s">
        <v>399</v>
      </c>
      <c r="F161" s="280" t="s">
        <v>400</v>
      </c>
      <c r="G161" s="281" t="s">
        <v>361</v>
      </c>
      <c r="H161" s="282">
        <v>9</v>
      </c>
      <c r="I161" s="283"/>
      <c r="J161" s="284">
        <f>ROUND(I161*H161,2)</f>
        <v>0</v>
      </c>
      <c r="K161" s="280" t="s">
        <v>161</v>
      </c>
      <c r="L161" s="285"/>
      <c r="M161" s="286" t="s">
        <v>28</v>
      </c>
      <c r="N161" s="287" t="s">
        <v>45</v>
      </c>
      <c r="O161" s="86"/>
      <c r="P161" s="230">
        <f>O161*H161</f>
        <v>0</v>
      </c>
      <c r="Q161" s="230">
        <v>0.0035400000000000002</v>
      </c>
      <c r="R161" s="230">
        <f>Q161*H161</f>
        <v>0.031859999999999999</v>
      </c>
      <c r="S161" s="230">
        <v>0</v>
      </c>
      <c r="T161" s="231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2" t="s">
        <v>203</v>
      </c>
      <c r="AT161" s="232" t="s">
        <v>223</v>
      </c>
      <c r="AU161" s="232" t="s">
        <v>84</v>
      </c>
      <c r="AY161" s="19" t="s">
        <v>155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9" t="s">
        <v>82</v>
      </c>
      <c r="BK161" s="233">
        <f>ROUND(I161*H161,2)</f>
        <v>0</v>
      </c>
      <c r="BL161" s="19" t="s">
        <v>162</v>
      </c>
      <c r="BM161" s="232" t="s">
        <v>401</v>
      </c>
    </row>
    <row r="162" s="13" customFormat="1">
      <c r="A162" s="13"/>
      <c r="B162" s="234"/>
      <c r="C162" s="235"/>
      <c r="D162" s="236" t="s">
        <v>164</v>
      </c>
      <c r="E162" s="237" t="s">
        <v>28</v>
      </c>
      <c r="F162" s="238" t="s">
        <v>313</v>
      </c>
      <c r="G162" s="235"/>
      <c r="H162" s="237" t="s">
        <v>28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164</v>
      </c>
      <c r="AU162" s="244" t="s">
        <v>84</v>
      </c>
      <c r="AV162" s="13" t="s">
        <v>82</v>
      </c>
      <c r="AW162" s="13" t="s">
        <v>35</v>
      </c>
      <c r="AX162" s="13" t="s">
        <v>74</v>
      </c>
      <c r="AY162" s="244" t="s">
        <v>155</v>
      </c>
    </row>
    <row r="163" s="14" customFormat="1">
      <c r="A163" s="14"/>
      <c r="B163" s="245"/>
      <c r="C163" s="246"/>
      <c r="D163" s="236" t="s">
        <v>164</v>
      </c>
      <c r="E163" s="247" t="s">
        <v>28</v>
      </c>
      <c r="F163" s="248" t="s">
        <v>397</v>
      </c>
      <c r="G163" s="246"/>
      <c r="H163" s="249">
        <v>9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164</v>
      </c>
      <c r="AU163" s="255" t="s">
        <v>84</v>
      </c>
      <c r="AV163" s="14" t="s">
        <v>84</v>
      </c>
      <c r="AW163" s="14" t="s">
        <v>35</v>
      </c>
      <c r="AX163" s="14" t="s">
        <v>82</v>
      </c>
      <c r="AY163" s="255" t="s">
        <v>155</v>
      </c>
    </row>
    <row r="164" s="2" customFormat="1" ht="24" customHeight="1">
      <c r="A164" s="40"/>
      <c r="B164" s="41"/>
      <c r="C164" s="221" t="s">
        <v>402</v>
      </c>
      <c r="D164" s="221" t="s">
        <v>157</v>
      </c>
      <c r="E164" s="222" t="s">
        <v>403</v>
      </c>
      <c r="F164" s="223" t="s">
        <v>404</v>
      </c>
      <c r="G164" s="224" t="s">
        <v>197</v>
      </c>
      <c r="H164" s="225">
        <v>2070</v>
      </c>
      <c r="I164" s="226"/>
      <c r="J164" s="227">
        <f>ROUND(I164*H164,2)</f>
        <v>0</v>
      </c>
      <c r="K164" s="223" t="s">
        <v>161</v>
      </c>
      <c r="L164" s="46"/>
      <c r="M164" s="228" t="s">
        <v>28</v>
      </c>
      <c r="N164" s="229" t="s">
        <v>45</v>
      </c>
      <c r="O164" s="86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2" t="s">
        <v>162</v>
      </c>
      <c r="AT164" s="232" t="s">
        <v>157</v>
      </c>
      <c r="AU164" s="232" t="s">
        <v>84</v>
      </c>
      <c r="AY164" s="19" t="s">
        <v>155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9" t="s">
        <v>82</v>
      </c>
      <c r="BK164" s="233">
        <f>ROUND(I164*H164,2)</f>
        <v>0</v>
      </c>
      <c r="BL164" s="19" t="s">
        <v>162</v>
      </c>
      <c r="BM164" s="232" t="s">
        <v>405</v>
      </c>
    </row>
    <row r="165" s="14" customFormat="1">
      <c r="A165" s="14"/>
      <c r="B165" s="245"/>
      <c r="C165" s="246"/>
      <c r="D165" s="236" t="s">
        <v>164</v>
      </c>
      <c r="E165" s="247" t="s">
        <v>28</v>
      </c>
      <c r="F165" s="248" t="s">
        <v>295</v>
      </c>
      <c r="G165" s="246"/>
      <c r="H165" s="249">
        <v>1980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164</v>
      </c>
      <c r="AU165" s="255" t="s">
        <v>84</v>
      </c>
      <c r="AV165" s="14" t="s">
        <v>84</v>
      </c>
      <c r="AW165" s="14" t="s">
        <v>35</v>
      </c>
      <c r="AX165" s="14" t="s">
        <v>74</v>
      </c>
      <c r="AY165" s="255" t="s">
        <v>155</v>
      </c>
    </row>
    <row r="166" s="14" customFormat="1">
      <c r="A166" s="14"/>
      <c r="B166" s="245"/>
      <c r="C166" s="246"/>
      <c r="D166" s="236" t="s">
        <v>164</v>
      </c>
      <c r="E166" s="247" t="s">
        <v>28</v>
      </c>
      <c r="F166" s="248" t="s">
        <v>304</v>
      </c>
      <c r="G166" s="246"/>
      <c r="H166" s="249">
        <v>90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164</v>
      </c>
      <c r="AU166" s="255" t="s">
        <v>84</v>
      </c>
      <c r="AV166" s="14" t="s">
        <v>84</v>
      </c>
      <c r="AW166" s="14" t="s">
        <v>35</v>
      </c>
      <c r="AX166" s="14" t="s">
        <v>74</v>
      </c>
      <c r="AY166" s="255" t="s">
        <v>155</v>
      </c>
    </row>
    <row r="167" s="15" customFormat="1">
      <c r="A167" s="15"/>
      <c r="B167" s="256"/>
      <c r="C167" s="257"/>
      <c r="D167" s="236" t="s">
        <v>164</v>
      </c>
      <c r="E167" s="258" t="s">
        <v>297</v>
      </c>
      <c r="F167" s="259" t="s">
        <v>173</v>
      </c>
      <c r="G167" s="257"/>
      <c r="H167" s="260">
        <v>2070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164</v>
      </c>
      <c r="AU167" s="266" t="s">
        <v>84</v>
      </c>
      <c r="AV167" s="15" t="s">
        <v>162</v>
      </c>
      <c r="AW167" s="15" t="s">
        <v>35</v>
      </c>
      <c r="AX167" s="15" t="s">
        <v>82</v>
      </c>
      <c r="AY167" s="266" t="s">
        <v>155</v>
      </c>
    </row>
    <row r="168" s="2" customFormat="1" ht="16.5" customHeight="1">
      <c r="A168" s="40"/>
      <c r="B168" s="41"/>
      <c r="C168" s="221" t="s">
        <v>406</v>
      </c>
      <c r="D168" s="221" t="s">
        <v>157</v>
      </c>
      <c r="E168" s="222" t="s">
        <v>407</v>
      </c>
      <c r="F168" s="223" t="s">
        <v>408</v>
      </c>
      <c r="G168" s="224" t="s">
        <v>197</v>
      </c>
      <c r="H168" s="225">
        <v>90</v>
      </c>
      <c r="I168" s="226"/>
      <c r="J168" s="227">
        <f>ROUND(I168*H168,2)</f>
        <v>0</v>
      </c>
      <c r="K168" s="223" t="s">
        <v>161</v>
      </c>
      <c r="L168" s="46"/>
      <c r="M168" s="228" t="s">
        <v>28</v>
      </c>
      <c r="N168" s="229" t="s">
        <v>45</v>
      </c>
      <c r="O168" s="86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2" t="s">
        <v>162</v>
      </c>
      <c r="AT168" s="232" t="s">
        <v>157</v>
      </c>
      <c r="AU168" s="232" t="s">
        <v>84</v>
      </c>
      <c r="AY168" s="19" t="s">
        <v>155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9" t="s">
        <v>82</v>
      </c>
      <c r="BK168" s="233">
        <f>ROUND(I168*H168,2)</f>
        <v>0</v>
      </c>
      <c r="BL168" s="19" t="s">
        <v>162</v>
      </c>
      <c r="BM168" s="232" t="s">
        <v>409</v>
      </c>
    </row>
    <row r="169" s="14" customFormat="1">
      <c r="A169" s="14"/>
      <c r="B169" s="245"/>
      <c r="C169" s="246"/>
      <c r="D169" s="236" t="s">
        <v>164</v>
      </c>
      <c r="E169" s="247" t="s">
        <v>28</v>
      </c>
      <c r="F169" s="248" t="s">
        <v>304</v>
      </c>
      <c r="G169" s="246"/>
      <c r="H169" s="249">
        <v>90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164</v>
      </c>
      <c r="AU169" s="255" t="s">
        <v>84</v>
      </c>
      <c r="AV169" s="14" t="s">
        <v>84</v>
      </c>
      <c r="AW169" s="14" t="s">
        <v>35</v>
      </c>
      <c r="AX169" s="14" t="s">
        <v>82</v>
      </c>
      <c r="AY169" s="255" t="s">
        <v>155</v>
      </c>
    </row>
    <row r="170" s="2" customFormat="1" ht="16.5" customHeight="1">
      <c r="A170" s="40"/>
      <c r="B170" s="41"/>
      <c r="C170" s="278" t="s">
        <v>300</v>
      </c>
      <c r="D170" s="278" t="s">
        <v>223</v>
      </c>
      <c r="E170" s="279" t="s">
        <v>410</v>
      </c>
      <c r="F170" s="280" t="s">
        <v>411</v>
      </c>
      <c r="G170" s="281" t="s">
        <v>160</v>
      </c>
      <c r="H170" s="282">
        <v>9</v>
      </c>
      <c r="I170" s="283"/>
      <c r="J170" s="284">
        <f>ROUND(I170*H170,2)</f>
        <v>0</v>
      </c>
      <c r="K170" s="280" t="s">
        <v>161</v>
      </c>
      <c r="L170" s="285"/>
      <c r="M170" s="286" t="s">
        <v>28</v>
      </c>
      <c r="N170" s="287" t="s">
        <v>45</v>
      </c>
      <c r="O170" s="86"/>
      <c r="P170" s="230">
        <f>O170*H170</f>
        <v>0</v>
      </c>
      <c r="Q170" s="230">
        <v>0.20000000000000001</v>
      </c>
      <c r="R170" s="230">
        <f>Q170*H170</f>
        <v>1.8</v>
      </c>
      <c r="S170" s="230">
        <v>0</v>
      </c>
      <c r="T170" s="231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2" t="s">
        <v>203</v>
      </c>
      <c r="AT170" s="232" t="s">
        <v>223</v>
      </c>
      <c r="AU170" s="232" t="s">
        <v>84</v>
      </c>
      <c r="AY170" s="19" t="s">
        <v>155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9" t="s">
        <v>82</v>
      </c>
      <c r="BK170" s="233">
        <f>ROUND(I170*H170,2)</f>
        <v>0</v>
      </c>
      <c r="BL170" s="19" t="s">
        <v>162</v>
      </c>
      <c r="BM170" s="232" t="s">
        <v>412</v>
      </c>
    </row>
    <row r="171" s="14" customFormat="1">
      <c r="A171" s="14"/>
      <c r="B171" s="245"/>
      <c r="C171" s="246"/>
      <c r="D171" s="236" t="s">
        <v>164</v>
      </c>
      <c r="E171" s="247" t="s">
        <v>28</v>
      </c>
      <c r="F171" s="248" t="s">
        <v>413</v>
      </c>
      <c r="G171" s="246"/>
      <c r="H171" s="249">
        <v>9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164</v>
      </c>
      <c r="AU171" s="255" t="s">
        <v>84</v>
      </c>
      <c r="AV171" s="14" t="s">
        <v>84</v>
      </c>
      <c r="AW171" s="14" t="s">
        <v>35</v>
      </c>
      <c r="AX171" s="14" t="s">
        <v>82</v>
      </c>
      <c r="AY171" s="255" t="s">
        <v>155</v>
      </c>
    </row>
    <row r="172" s="2" customFormat="1" ht="16.5" customHeight="1">
      <c r="A172" s="40"/>
      <c r="B172" s="41"/>
      <c r="C172" s="221" t="s">
        <v>414</v>
      </c>
      <c r="D172" s="221" t="s">
        <v>157</v>
      </c>
      <c r="E172" s="222" t="s">
        <v>415</v>
      </c>
      <c r="F172" s="223" t="s">
        <v>416</v>
      </c>
      <c r="G172" s="224" t="s">
        <v>197</v>
      </c>
      <c r="H172" s="225">
        <v>1980</v>
      </c>
      <c r="I172" s="226"/>
      <c r="J172" s="227">
        <f>ROUND(I172*H172,2)</f>
        <v>0</v>
      </c>
      <c r="K172" s="223" t="s">
        <v>161</v>
      </c>
      <c r="L172" s="46"/>
      <c r="M172" s="228" t="s">
        <v>28</v>
      </c>
      <c r="N172" s="229" t="s">
        <v>45</v>
      </c>
      <c r="O172" s="86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32" t="s">
        <v>162</v>
      </c>
      <c r="AT172" s="232" t="s">
        <v>157</v>
      </c>
      <c r="AU172" s="232" t="s">
        <v>84</v>
      </c>
      <c r="AY172" s="19" t="s">
        <v>155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9" t="s">
        <v>82</v>
      </c>
      <c r="BK172" s="233">
        <f>ROUND(I172*H172,2)</f>
        <v>0</v>
      </c>
      <c r="BL172" s="19" t="s">
        <v>162</v>
      </c>
      <c r="BM172" s="232" t="s">
        <v>417</v>
      </c>
    </row>
    <row r="173" s="14" customFormat="1">
      <c r="A173" s="14"/>
      <c r="B173" s="245"/>
      <c r="C173" s="246"/>
      <c r="D173" s="236" t="s">
        <v>164</v>
      </c>
      <c r="E173" s="247" t="s">
        <v>28</v>
      </c>
      <c r="F173" s="248" t="s">
        <v>295</v>
      </c>
      <c r="G173" s="246"/>
      <c r="H173" s="249">
        <v>1980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164</v>
      </c>
      <c r="AU173" s="255" t="s">
        <v>84</v>
      </c>
      <c r="AV173" s="14" t="s">
        <v>84</v>
      </c>
      <c r="AW173" s="14" t="s">
        <v>35</v>
      </c>
      <c r="AX173" s="14" t="s">
        <v>82</v>
      </c>
      <c r="AY173" s="255" t="s">
        <v>155</v>
      </c>
    </row>
    <row r="174" s="2" customFormat="1" ht="16.5" customHeight="1">
      <c r="A174" s="40"/>
      <c r="B174" s="41"/>
      <c r="C174" s="278" t="s">
        <v>418</v>
      </c>
      <c r="D174" s="278" t="s">
        <v>223</v>
      </c>
      <c r="E174" s="279" t="s">
        <v>419</v>
      </c>
      <c r="F174" s="280" t="s">
        <v>420</v>
      </c>
      <c r="G174" s="281" t="s">
        <v>421</v>
      </c>
      <c r="H174" s="282">
        <v>59.399999999999999</v>
      </c>
      <c r="I174" s="283"/>
      <c r="J174" s="284">
        <f>ROUND(I174*H174,2)</f>
        <v>0</v>
      </c>
      <c r="K174" s="280" t="s">
        <v>161</v>
      </c>
      <c r="L174" s="285"/>
      <c r="M174" s="286" t="s">
        <v>28</v>
      </c>
      <c r="N174" s="287" t="s">
        <v>45</v>
      </c>
      <c r="O174" s="86"/>
      <c r="P174" s="230">
        <f>O174*H174</f>
        <v>0</v>
      </c>
      <c r="Q174" s="230">
        <v>0.001</v>
      </c>
      <c r="R174" s="230">
        <f>Q174*H174</f>
        <v>0.059400000000000001</v>
      </c>
      <c r="S174" s="230">
        <v>0</v>
      </c>
      <c r="T174" s="231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2" t="s">
        <v>203</v>
      </c>
      <c r="AT174" s="232" t="s">
        <v>223</v>
      </c>
      <c r="AU174" s="232" t="s">
        <v>84</v>
      </c>
      <c r="AY174" s="19" t="s">
        <v>155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9" t="s">
        <v>82</v>
      </c>
      <c r="BK174" s="233">
        <f>ROUND(I174*H174,2)</f>
        <v>0</v>
      </c>
      <c r="BL174" s="19" t="s">
        <v>162</v>
      </c>
      <c r="BM174" s="232" t="s">
        <v>422</v>
      </c>
    </row>
    <row r="175" s="14" customFormat="1">
      <c r="A175" s="14"/>
      <c r="B175" s="245"/>
      <c r="C175" s="246"/>
      <c r="D175" s="236" t="s">
        <v>164</v>
      </c>
      <c r="E175" s="247" t="s">
        <v>28</v>
      </c>
      <c r="F175" s="248" t="s">
        <v>423</v>
      </c>
      <c r="G175" s="246"/>
      <c r="H175" s="249">
        <v>59.399999999999999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164</v>
      </c>
      <c r="AU175" s="255" t="s">
        <v>84</v>
      </c>
      <c r="AV175" s="14" t="s">
        <v>84</v>
      </c>
      <c r="AW175" s="14" t="s">
        <v>35</v>
      </c>
      <c r="AX175" s="14" t="s">
        <v>82</v>
      </c>
      <c r="AY175" s="255" t="s">
        <v>155</v>
      </c>
    </row>
    <row r="176" s="2" customFormat="1" ht="16.5" customHeight="1">
      <c r="A176" s="40"/>
      <c r="B176" s="41"/>
      <c r="C176" s="221" t="s">
        <v>424</v>
      </c>
      <c r="D176" s="221" t="s">
        <v>157</v>
      </c>
      <c r="E176" s="222" t="s">
        <v>425</v>
      </c>
      <c r="F176" s="223" t="s">
        <v>426</v>
      </c>
      <c r="G176" s="224" t="s">
        <v>197</v>
      </c>
      <c r="H176" s="225">
        <v>1980</v>
      </c>
      <c r="I176" s="226"/>
      <c r="J176" s="227">
        <f>ROUND(I176*H176,2)</f>
        <v>0</v>
      </c>
      <c r="K176" s="223" t="s">
        <v>161</v>
      </c>
      <c r="L176" s="46"/>
      <c r="M176" s="228" t="s">
        <v>28</v>
      </c>
      <c r="N176" s="229" t="s">
        <v>45</v>
      </c>
      <c r="O176" s="86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2" t="s">
        <v>162</v>
      </c>
      <c r="AT176" s="232" t="s">
        <v>157</v>
      </c>
      <c r="AU176" s="232" t="s">
        <v>84</v>
      </c>
      <c r="AY176" s="19" t="s">
        <v>155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9" t="s">
        <v>82</v>
      </c>
      <c r="BK176" s="233">
        <f>ROUND(I176*H176,2)</f>
        <v>0</v>
      </c>
      <c r="BL176" s="19" t="s">
        <v>162</v>
      </c>
      <c r="BM176" s="232" t="s">
        <v>427</v>
      </c>
    </row>
    <row r="177" s="14" customFormat="1">
      <c r="A177" s="14"/>
      <c r="B177" s="245"/>
      <c r="C177" s="246"/>
      <c r="D177" s="236" t="s">
        <v>164</v>
      </c>
      <c r="E177" s="247" t="s">
        <v>28</v>
      </c>
      <c r="F177" s="248" t="s">
        <v>295</v>
      </c>
      <c r="G177" s="246"/>
      <c r="H177" s="249">
        <v>1980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164</v>
      </c>
      <c r="AU177" s="255" t="s">
        <v>84</v>
      </c>
      <c r="AV177" s="14" t="s">
        <v>84</v>
      </c>
      <c r="AW177" s="14" t="s">
        <v>35</v>
      </c>
      <c r="AX177" s="14" t="s">
        <v>82</v>
      </c>
      <c r="AY177" s="255" t="s">
        <v>155</v>
      </c>
    </row>
    <row r="178" s="2" customFormat="1" ht="16.5" customHeight="1">
      <c r="A178" s="40"/>
      <c r="B178" s="41"/>
      <c r="C178" s="221" t="s">
        <v>428</v>
      </c>
      <c r="D178" s="221" t="s">
        <v>157</v>
      </c>
      <c r="E178" s="222" t="s">
        <v>429</v>
      </c>
      <c r="F178" s="223" t="s">
        <v>430</v>
      </c>
      <c r="G178" s="224" t="s">
        <v>197</v>
      </c>
      <c r="H178" s="225">
        <v>1980</v>
      </c>
      <c r="I178" s="226"/>
      <c r="J178" s="227">
        <f>ROUND(I178*H178,2)</f>
        <v>0</v>
      </c>
      <c r="K178" s="223" t="s">
        <v>28</v>
      </c>
      <c r="L178" s="46"/>
      <c r="M178" s="228" t="s">
        <v>28</v>
      </c>
      <c r="N178" s="229" t="s">
        <v>45</v>
      </c>
      <c r="O178" s="86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2" t="s">
        <v>162</v>
      </c>
      <c r="AT178" s="232" t="s">
        <v>157</v>
      </c>
      <c r="AU178" s="232" t="s">
        <v>84</v>
      </c>
      <c r="AY178" s="19" t="s">
        <v>155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9" t="s">
        <v>82</v>
      </c>
      <c r="BK178" s="233">
        <f>ROUND(I178*H178,2)</f>
        <v>0</v>
      </c>
      <c r="BL178" s="19" t="s">
        <v>162</v>
      </c>
      <c r="BM178" s="232" t="s">
        <v>431</v>
      </c>
    </row>
    <row r="179" s="14" customFormat="1">
      <c r="A179" s="14"/>
      <c r="B179" s="245"/>
      <c r="C179" s="246"/>
      <c r="D179" s="236" t="s">
        <v>164</v>
      </c>
      <c r="E179" s="247" t="s">
        <v>28</v>
      </c>
      <c r="F179" s="248" t="s">
        <v>295</v>
      </c>
      <c r="G179" s="246"/>
      <c r="H179" s="249">
        <v>1980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164</v>
      </c>
      <c r="AU179" s="255" t="s">
        <v>84</v>
      </c>
      <c r="AV179" s="14" t="s">
        <v>84</v>
      </c>
      <c r="AW179" s="14" t="s">
        <v>35</v>
      </c>
      <c r="AX179" s="14" t="s">
        <v>82</v>
      </c>
      <c r="AY179" s="255" t="s">
        <v>155</v>
      </c>
    </row>
    <row r="180" s="2" customFormat="1" ht="16.5" customHeight="1">
      <c r="A180" s="40"/>
      <c r="B180" s="41"/>
      <c r="C180" s="221" t="s">
        <v>432</v>
      </c>
      <c r="D180" s="221" t="s">
        <v>157</v>
      </c>
      <c r="E180" s="222" t="s">
        <v>433</v>
      </c>
      <c r="F180" s="223" t="s">
        <v>434</v>
      </c>
      <c r="G180" s="224" t="s">
        <v>197</v>
      </c>
      <c r="H180" s="225">
        <v>2070</v>
      </c>
      <c r="I180" s="226"/>
      <c r="J180" s="227">
        <f>ROUND(I180*H180,2)</f>
        <v>0</v>
      </c>
      <c r="K180" s="223" t="s">
        <v>28</v>
      </c>
      <c r="L180" s="46"/>
      <c r="M180" s="228" t="s">
        <v>28</v>
      </c>
      <c r="N180" s="229" t="s">
        <v>45</v>
      </c>
      <c r="O180" s="86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2" t="s">
        <v>162</v>
      </c>
      <c r="AT180" s="232" t="s">
        <v>157</v>
      </c>
      <c r="AU180" s="232" t="s">
        <v>84</v>
      </c>
      <c r="AY180" s="19" t="s">
        <v>155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9" t="s">
        <v>82</v>
      </c>
      <c r="BK180" s="233">
        <f>ROUND(I180*H180,2)</f>
        <v>0</v>
      </c>
      <c r="BL180" s="19" t="s">
        <v>162</v>
      </c>
      <c r="BM180" s="232" t="s">
        <v>435</v>
      </c>
    </row>
    <row r="181" s="14" customFormat="1">
      <c r="A181" s="14"/>
      <c r="B181" s="245"/>
      <c r="C181" s="246"/>
      <c r="D181" s="236" t="s">
        <v>164</v>
      </c>
      <c r="E181" s="247" t="s">
        <v>28</v>
      </c>
      <c r="F181" s="248" t="s">
        <v>297</v>
      </c>
      <c r="G181" s="246"/>
      <c r="H181" s="249">
        <v>2070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164</v>
      </c>
      <c r="AU181" s="255" t="s">
        <v>84</v>
      </c>
      <c r="AV181" s="14" t="s">
        <v>84</v>
      </c>
      <c r="AW181" s="14" t="s">
        <v>35</v>
      </c>
      <c r="AX181" s="14" t="s">
        <v>82</v>
      </c>
      <c r="AY181" s="255" t="s">
        <v>155</v>
      </c>
    </row>
    <row r="182" s="12" customFormat="1" ht="22.8" customHeight="1">
      <c r="A182" s="12"/>
      <c r="B182" s="205"/>
      <c r="C182" s="206"/>
      <c r="D182" s="207" t="s">
        <v>73</v>
      </c>
      <c r="E182" s="219" t="s">
        <v>436</v>
      </c>
      <c r="F182" s="219" t="s">
        <v>437</v>
      </c>
      <c r="G182" s="206"/>
      <c r="H182" s="206"/>
      <c r="I182" s="209"/>
      <c r="J182" s="220">
        <f>BK182</f>
        <v>0</v>
      </c>
      <c r="K182" s="206"/>
      <c r="L182" s="211"/>
      <c r="M182" s="212"/>
      <c r="N182" s="213"/>
      <c r="O182" s="213"/>
      <c r="P182" s="214">
        <f>SUM(P183:P188)</f>
        <v>0</v>
      </c>
      <c r="Q182" s="213"/>
      <c r="R182" s="214">
        <f>SUM(R183:R188)</f>
        <v>0.49000000000000005</v>
      </c>
      <c r="S182" s="213"/>
      <c r="T182" s="215">
        <f>SUM(T183:T188)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6" t="s">
        <v>82</v>
      </c>
      <c r="AT182" s="217" t="s">
        <v>73</v>
      </c>
      <c r="AU182" s="217" t="s">
        <v>82</v>
      </c>
      <c r="AY182" s="216" t="s">
        <v>155</v>
      </c>
      <c r="BK182" s="218">
        <f>SUM(BK183:BK188)</f>
        <v>0</v>
      </c>
    </row>
    <row r="183" s="2" customFormat="1" ht="16.5" customHeight="1">
      <c r="A183" s="40"/>
      <c r="B183" s="41"/>
      <c r="C183" s="278" t="s">
        <v>438</v>
      </c>
      <c r="D183" s="278" t="s">
        <v>223</v>
      </c>
      <c r="E183" s="279" t="s">
        <v>439</v>
      </c>
      <c r="F183" s="280" t="s">
        <v>440</v>
      </c>
      <c r="G183" s="281" t="s">
        <v>361</v>
      </c>
      <c r="H183" s="282">
        <v>7</v>
      </c>
      <c r="I183" s="283"/>
      <c r="J183" s="284">
        <f>ROUND(I183*H183,2)</f>
        <v>0</v>
      </c>
      <c r="K183" s="280" t="s">
        <v>28</v>
      </c>
      <c r="L183" s="285"/>
      <c r="M183" s="286" t="s">
        <v>28</v>
      </c>
      <c r="N183" s="287" t="s">
        <v>45</v>
      </c>
      <c r="O183" s="86"/>
      <c r="P183" s="230">
        <f>O183*H183</f>
        <v>0</v>
      </c>
      <c r="Q183" s="230">
        <v>0.070000000000000007</v>
      </c>
      <c r="R183" s="230">
        <f>Q183*H183</f>
        <v>0.49000000000000005</v>
      </c>
      <c r="S183" s="230">
        <v>0</v>
      </c>
      <c r="T183" s="231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2" t="s">
        <v>203</v>
      </c>
      <c r="AT183" s="232" t="s">
        <v>223</v>
      </c>
      <c r="AU183" s="232" t="s">
        <v>84</v>
      </c>
      <c r="AY183" s="19" t="s">
        <v>155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9" t="s">
        <v>82</v>
      </c>
      <c r="BK183" s="233">
        <f>ROUND(I183*H183,2)</f>
        <v>0</v>
      </c>
      <c r="BL183" s="19" t="s">
        <v>162</v>
      </c>
      <c r="BM183" s="232" t="s">
        <v>441</v>
      </c>
    </row>
    <row r="184" s="13" customFormat="1">
      <c r="A184" s="13"/>
      <c r="B184" s="234"/>
      <c r="C184" s="235"/>
      <c r="D184" s="236" t="s">
        <v>164</v>
      </c>
      <c r="E184" s="237" t="s">
        <v>28</v>
      </c>
      <c r="F184" s="238" t="s">
        <v>313</v>
      </c>
      <c r="G184" s="235"/>
      <c r="H184" s="237" t="s">
        <v>28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164</v>
      </c>
      <c r="AU184" s="244" t="s">
        <v>84</v>
      </c>
      <c r="AV184" s="13" t="s">
        <v>82</v>
      </c>
      <c r="AW184" s="13" t="s">
        <v>35</v>
      </c>
      <c r="AX184" s="13" t="s">
        <v>74</v>
      </c>
      <c r="AY184" s="244" t="s">
        <v>155</v>
      </c>
    </row>
    <row r="185" s="14" customFormat="1">
      <c r="A185" s="14"/>
      <c r="B185" s="245"/>
      <c r="C185" s="246"/>
      <c r="D185" s="236" t="s">
        <v>164</v>
      </c>
      <c r="E185" s="247" t="s">
        <v>28</v>
      </c>
      <c r="F185" s="248" t="s">
        <v>194</v>
      </c>
      <c r="G185" s="246"/>
      <c r="H185" s="249">
        <v>7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164</v>
      </c>
      <c r="AU185" s="255" t="s">
        <v>84</v>
      </c>
      <c r="AV185" s="14" t="s">
        <v>84</v>
      </c>
      <c r="AW185" s="14" t="s">
        <v>35</v>
      </c>
      <c r="AX185" s="14" t="s">
        <v>82</v>
      </c>
      <c r="AY185" s="255" t="s">
        <v>155</v>
      </c>
    </row>
    <row r="186" s="2" customFormat="1" ht="16.5" customHeight="1">
      <c r="A186" s="40"/>
      <c r="B186" s="41"/>
      <c r="C186" s="221" t="s">
        <v>442</v>
      </c>
      <c r="D186" s="221" t="s">
        <v>157</v>
      </c>
      <c r="E186" s="222" t="s">
        <v>443</v>
      </c>
      <c r="F186" s="223" t="s">
        <v>444</v>
      </c>
      <c r="G186" s="224" t="s">
        <v>445</v>
      </c>
      <c r="H186" s="225">
        <v>1</v>
      </c>
      <c r="I186" s="226"/>
      <c r="J186" s="227">
        <f>ROUND(I186*H186,2)</f>
        <v>0</v>
      </c>
      <c r="K186" s="223" t="s">
        <v>28</v>
      </c>
      <c r="L186" s="46"/>
      <c r="M186" s="228" t="s">
        <v>28</v>
      </c>
      <c r="N186" s="229" t="s">
        <v>45</v>
      </c>
      <c r="O186" s="86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2" t="s">
        <v>162</v>
      </c>
      <c r="AT186" s="232" t="s">
        <v>157</v>
      </c>
      <c r="AU186" s="232" t="s">
        <v>84</v>
      </c>
      <c r="AY186" s="19" t="s">
        <v>155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9" t="s">
        <v>82</v>
      </c>
      <c r="BK186" s="233">
        <f>ROUND(I186*H186,2)</f>
        <v>0</v>
      </c>
      <c r="BL186" s="19" t="s">
        <v>162</v>
      </c>
      <c r="BM186" s="232" t="s">
        <v>446</v>
      </c>
    </row>
    <row r="187" s="13" customFormat="1">
      <c r="A187" s="13"/>
      <c r="B187" s="234"/>
      <c r="C187" s="235"/>
      <c r="D187" s="236" t="s">
        <v>164</v>
      </c>
      <c r="E187" s="237" t="s">
        <v>28</v>
      </c>
      <c r="F187" s="238" t="s">
        <v>313</v>
      </c>
      <c r="G187" s="235"/>
      <c r="H187" s="237" t="s">
        <v>28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164</v>
      </c>
      <c r="AU187" s="244" t="s">
        <v>84</v>
      </c>
      <c r="AV187" s="13" t="s">
        <v>82</v>
      </c>
      <c r="AW187" s="13" t="s">
        <v>35</v>
      </c>
      <c r="AX187" s="13" t="s">
        <v>74</v>
      </c>
      <c r="AY187" s="244" t="s">
        <v>155</v>
      </c>
    </row>
    <row r="188" s="14" customFormat="1">
      <c r="A188" s="14"/>
      <c r="B188" s="245"/>
      <c r="C188" s="246"/>
      <c r="D188" s="236" t="s">
        <v>164</v>
      </c>
      <c r="E188" s="247" t="s">
        <v>28</v>
      </c>
      <c r="F188" s="248" t="s">
        <v>82</v>
      </c>
      <c r="G188" s="246"/>
      <c r="H188" s="249">
        <v>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164</v>
      </c>
      <c r="AU188" s="255" t="s">
        <v>84</v>
      </c>
      <c r="AV188" s="14" t="s">
        <v>84</v>
      </c>
      <c r="AW188" s="14" t="s">
        <v>35</v>
      </c>
      <c r="AX188" s="14" t="s">
        <v>82</v>
      </c>
      <c r="AY188" s="255" t="s">
        <v>155</v>
      </c>
    </row>
    <row r="189" s="12" customFormat="1" ht="22.8" customHeight="1">
      <c r="A189" s="12"/>
      <c r="B189" s="205"/>
      <c r="C189" s="206"/>
      <c r="D189" s="207" t="s">
        <v>73</v>
      </c>
      <c r="E189" s="219" t="s">
        <v>283</v>
      </c>
      <c r="F189" s="219" t="s">
        <v>284</v>
      </c>
      <c r="G189" s="206"/>
      <c r="H189" s="206"/>
      <c r="I189" s="209"/>
      <c r="J189" s="220">
        <f>BK189</f>
        <v>0</v>
      </c>
      <c r="K189" s="206"/>
      <c r="L189" s="211"/>
      <c r="M189" s="212"/>
      <c r="N189" s="213"/>
      <c r="O189" s="213"/>
      <c r="P189" s="214">
        <f>P190</f>
        <v>0</v>
      </c>
      <c r="Q189" s="213"/>
      <c r="R189" s="214">
        <f>R190</f>
        <v>0</v>
      </c>
      <c r="S189" s="213"/>
      <c r="T189" s="215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6" t="s">
        <v>82</v>
      </c>
      <c r="AT189" s="217" t="s">
        <v>73</v>
      </c>
      <c r="AU189" s="217" t="s">
        <v>82</v>
      </c>
      <c r="AY189" s="216" t="s">
        <v>155</v>
      </c>
      <c r="BK189" s="218">
        <f>BK190</f>
        <v>0</v>
      </c>
    </row>
    <row r="190" s="2" customFormat="1" ht="16.5" customHeight="1">
      <c r="A190" s="40"/>
      <c r="B190" s="41"/>
      <c r="C190" s="221" t="s">
        <v>447</v>
      </c>
      <c r="D190" s="221" t="s">
        <v>157</v>
      </c>
      <c r="E190" s="222" t="s">
        <v>448</v>
      </c>
      <c r="F190" s="223" t="s">
        <v>449</v>
      </c>
      <c r="G190" s="224" t="s">
        <v>288</v>
      </c>
      <c r="H190" s="225">
        <v>4.8659999999999997</v>
      </c>
      <c r="I190" s="226"/>
      <c r="J190" s="227">
        <f>ROUND(I190*H190,2)</f>
        <v>0</v>
      </c>
      <c r="K190" s="223" t="s">
        <v>161</v>
      </c>
      <c r="L190" s="46"/>
      <c r="M190" s="288" t="s">
        <v>28</v>
      </c>
      <c r="N190" s="289" t="s">
        <v>45</v>
      </c>
      <c r="O190" s="290"/>
      <c r="P190" s="291">
        <f>O190*H190</f>
        <v>0</v>
      </c>
      <c r="Q190" s="291">
        <v>0</v>
      </c>
      <c r="R190" s="291">
        <f>Q190*H190</f>
        <v>0</v>
      </c>
      <c r="S190" s="291">
        <v>0</v>
      </c>
      <c r="T190" s="29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2" t="s">
        <v>162</v>
      </c>
      <c r="AT190" s="232" t="s">
        <v>157</v>
      </c>
      <c r="AU190" s="232" t="s">
        <v>84</v>
      </c>
      <c r="AY190" s="19" t="s">
        <v>155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9" t="s">
        <v>82</v>
      </c>
      <c r="BK190" s="233">
        <f>ROUND(I190*H190,2)</f>
        <v>0</v>
      </c>
      <c r="BL190" s="19" t="s">
        <v>162</v>
      </c>
      <c r="BM190" s="232" t="s">
        <v>450</v>
      </c>
    </row>
    <row r="191" s="2" customFormat="1" ht="6.96" customHeight="1">
      <c r="A191" s="40"/>
      <c r="B191" s="61"/>
      <c r="C191" s="62"/>
      <c r="D191" s="62"/>
      <c r="E191" s="62"/>
      <c r="F191" s="62"/>
      <c r="G191" s="62"/>
      <c r="H191" s="62"/>
      <c r="I191" s="169"/>
      <c r="J191" s="62"/>
      <c r="K191" s="62"/>
      <c r="L191" s="46"/>
      <c r="M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</row>
  </sheetData>
  <sheetProtection sheet="1" autoFilter="0" formatColumns="0" formatRows="0" objects="1" scenarios="1" spinCount="100000" saltValue="kc5HQdBebGFnRzPkkye0Q6qBHJaH9Shsa2UitTV/njjrRROTSWaiqPHBz94q2xCdR0Gc222tx3rIbtsVaCsz5A==" hashValue="CCU+eXWzW1I9e0EbmNk7vn0yN+HVGIzq/nRcrJGzhqxZmQU9S0KSnUrE6Mp9xTL47L+s53SwSJ6Z0Czn5Q8Mvw==" algorithmName="SHA-512" password="CC35"/>
  <autoFilter ref="C83:K19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  <c r="AZ2" s="131" t="s">
        <v>451</v>
      </c>
      <c r="BA2" s="131" t="s">
        <v>451</v>
      </c>
      <c r="BB2" s="131" t="s">
        <v>28</v>
      </c>
      <c r="BC2" s="131" t="s">
        <v>452</v>
      </c>
      <c r="BD2" s="131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2"/>
      <c r="AT3" s="19" t="s">
        <v>84</v>
      </c>
      <c r="AZ3" s="131" t="s">
        <v>453</v>
      </c>
      <c r="BA3" s="131" t="s">
        <v>28</v>
      </c>
      <c r="BB3" s="131" t="s">
        <v>28</v>
      </c>
      <c r="BC3" s="131" t="s">
        <v>454</v>
      </c>
      <c r="BD3" s="131" t="s">
        <v>84</v>
      </c>
    </row>
    <row r="4" s="1" customFormat="1" ht="24.96" customHeight="1">
      <c r="B4" s="22"/>
      <c r="D4" s="135" t="s">
        <v>105</v>
      </c>
      <c r="I4" s="130"/>
      <c r="L4" s="22"/>
      <c r="M4" s="136" t="s">
        <v>10</v>
      </c>
      <c r="AT4" s="19" t="s">
        <v>4</v>
      </c>
      <c r="AZ4" s="131" t="s">
        <v>455</v>
      </c>
      <c r="BA4" s="131" t="s">
        <v>455</v>
      </c>
      <c r="BB4" s="131" t="s">
        <v>28</v>
      </c>
      <c r="BC4" s="131" t="s">
        <v>456</v>
      </c>
      <c r="BD4" s="131" t="s">
        <v>84</v>
      </c>
    </row>
    <row r="5" s="1" customFormat="1" ht="6.96" customHeight="1">
      <c r="B5" s="22"/>
      <c r="I5" s="130"/>
      <c r="L5" s="22"/>
      <c r="AZ5" s="131" t="s">
        <v>457</v>
      </c>
      <c r="BA5" s="131" t="s">
        <v>28</v>
      </c>
      <c r="BB5" s="131" t="s">
        <v>28</v>
      </c>
      <c r="BC5" s="131" t="s">
        <v>458</v>
      </c>
      <c r="BD5" s="131" t="s">
        <v>84</v>
      </c>
    </row>
    <row r="6" s="1" customFormat="1" ht="12" customHeight="1">
      <c r="B6" s="22"/>
      <c r="D6" s="137" t="s">
        <v>16</v>
      </c>
      <c r="I6" s="130"/>
      <c r="L6" s="22"/>
      <c r="AZ6" s="131" t="s">
        <v>459</v>
      </c>
      <c r="BA6" s="131" t="s">
        <v>28</v>
      </c>
      <c r="BB6" s="131" t="s">
        <v>28</v>
      </c>
      <c r="BC6" s="131" t="s">
        <v>460</v>
      </c>
      <c r="BD6" s="131" t="s">
        <v>84</v>
      </c>
    </row>
    <row r="7" s="1" customFormat="1" ht="16.5" customHeight="1">
      <c r="B7" s="22"/>
      <c r="E7" s="138" t="str">
        <f>'Rekapitulace stavby'!K6</f>
        <v>Záměr výstavby zařízení pro zdravotně postižené v Třebechovicích p. Orebem</v>
      </c>
      <c r="F7" s="137"/>
      <c r="G7" s="137"/>
      <c r="H7" s="137"/>
      <c r="I7" s="130"/>
      <c r="L7" s="22"/>
      <c r="AZ7" s="131" t="s">
        <v>461</v>
      </c>
      <c r="BA7" s="131" t="s">
        <v>28</v>
      </c>
      <c r="BB7" s="131" t="s">
        <v>28</v>
      </c>
      <c r="BC7" s="131" t="s">
        <v>462</v>
      </c>
      <c r="BD7" s="131" t="s">
        <v>84</v>
      </c>
    </row>
    <row r="8" s="2" customFormat="1" ht="12" customHeight="1">
      <c r="A8" s="40"/>
      <c r="B8" s="46"/>
      <c r="C8" s="40"/>
      <c r="D8" s="137" t="s">
        <v>114</v>
      </c>
      <c r="E8" s="40"/>
      <c r="F8" s="40"/>
      <c r="G8" s="40"/>
      <c r="H8" s="40"/>
      <c r="I8" s="139"/>
      <c r="J8" s="40"/>
      <c r="K8" s="40"/>
      <c r="L8" s="1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1" t="s">
        <v>463</v>
      </c>
      <c r="BA8" s="131" t="s">
        <v>28</v>
      </c>
      <c r="BB8" s="131" t="s">
        <v>28</v>
      </c>
      <c r="BC8" s="131" t="s">
        <v>464</v>
      </c>
      <c r="BD8" s="131" t="s">
        <v>84</v>
      </c>
    </row>
    <row r="9" s="2" customFormat="1" ht="16.5" customHeight="1">
      <c r="A9" s="40"/>
      <c r="B9" s="46"/>
      <c r="C9" s="40"/>
      <c r="D9" s="40"/>
      <c r="E9" s="141" t="s">
        <v>465</v>
      </c>
      <c r="F9" s="40"/>
      <c r="G9" s="40"/>
      <c r="H9" s="40"/>
      <c r="I9" s="139"/>
      <c r="J9" s="40"/>
      <c r="K9" s="40"/>
      <c r="L9" s="1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1" t="s">
        <v>466</v>
      </c>
      <c r="BA9" s="131" t="s">
        <v>28</v>
      </c>
      <c r="BB9" s="131" t="s">
        <v>28</v>
      </c>
      <c r="BC9" s="131" t="s">
        <v>467</v>
      </c>
      <c r="BD9" s="131" t="s">
        <v>84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9"/>
      <c r="J10" s="40"/>
      <c r="K10" s="40"/>
      <c r="L10" s="1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1" t="s">
        <v>468</v>
      </c>
      <c r="BA10" s="131" t="s">
        <v>468</v>
      </c>
      <c r="BB10" s="131" t="s">
        <v>28</v>
      </c>
      <c r="BC10" s="131" t="s">
        <v>469</v>
      </c>
      <c r="BD10" s="131" t="s">
        <v>84</v>
      </c>
    </row>
    <row r="11" s="2" customFormat="1" ht="12" customHeight="1">
      <c r="A11" s="40"/>
      <c r="B11" s="46"/>
      <c r="C11" s="40"/>
      <c r="D11" s="137" t="s">
        <v>18</v>
      </c>
      <c r="E11" s="40"/>
      <c r="F11" s="142" t="s">
        <v>19</v>
      </c>
      <c r="G11" s="40"/>
      <c r="H11" s="40"/>
      <c r="I11" s="143" t="s">
        <v>20</v>
      </c>
      <c r="J11" s="142" t="s">
        <v>28</v>
      </c>
      <c r="K11" s="40"/>
      <c r="L11" s="1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1" t="s">
        <v>470</v>
      </c>
      <c r="BA11" s="131" t="s">
        <v>28</v>
      </c>
      <c r="BB11" s="131" t="s">
        <v>28</v>
      </c>
      <c r="BC11" s="131" t="s">
        <v>471</v>
      </c>
      <c r="BD11" s="131" t="s">
        <v>84</v>
      </c>
    </row>
    <row r="12" s="2" customFormat="1" ht="12" customHeight="1">
      <c r="A12" s="40"/>
      <c r="B12" s="46"/>
      <c r="C12" s="40"/>
      <c r="D12" s="137" t="s">
        <v>22</v>
      </c>
      <c r="E12" s="40"/>
      <c r="F12" s="142" t="s">
        <v>23</v>
      </c>
      <c r="G12" s="40"/>
      <c r="H12" s="40"/>
      <c r="I12" s="143" t="s">
        <v>24</v>
      </c>
      <c r="J12" s="144" t="str">
        <f>'Rekapitulace stavby'!AN8</f>
        <v>3. 12. 2019</v>
      </c>
      <c r="K12" s="40"/>
      <c r="L12" s="1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1" t="s">
        <v>472</v>
      </c>
      <c r="BA12" s="131" t="s">
        <v>472</v>
      </c>
      <c r="BB12" s="131" t="s">
        <v>28</v>
      </c>
      <c r="BC12" s="131" t="s">
        <v>473</v>
      </c>
      <c r="BD12" s="131" t="s">
        <v>84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9"/>
      <c r="J13" s="40"/>
      <c r="K13" s="40"/>
      <c r="L13" s="1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31" t="s">
        <v>474</v>
      </c>
      <c r="BA13" s="131" t="s">
        <v>28</v>
      </c>
      <c r="BB13" s="131" t="s">
        <v>28</v>
      </c>
      <c r="BC13" s="131" t="s">
        <v>475</v>
      </c>
      <c r="BD13" s="131" t="s">
        <v>84</v>
      </c>
    </row>
    <row r="14" s="2" customFormat="1" ht="12" customHeight="1">
      <c r="A14" s="40"/>
      <c r="B14" s="46"/>
      <c r="C14" s="40"/>
      <c r="D14" s="137" t="s">
        <v>26</v>
      </c>
      <c r="E14" s="40"/>
      <c r="F14" s="40"/>
      <c r="G14" s="40"/>
      <c r="H14" s="40"/>
      <c r="I14" s="143" t="s">
        <v>27</v>
      </c>
      <c r="J14" s="142" t="s">
        <v>28</v>
      </c>
      <c r="K14" s="40"/>
      <c r="L14" s="1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31" t="s">
        <v>476</v>
      </c>
      <c r="BA14" s="131" t="s">
        <v>476</v>
      </c>
      <c r="BB14" s="131" t="s">
        <v>28</v>
      </c>
      <c r="BC14" s="131" t="s">
        <v>477</v>
      </c>
      <c r="BD14" s="131" t="s">
        <v>84</v>
      </c>
    </row>
    <row r="15" s="2" customFormat="1" ht="18" customHeight="1">
      <c r="A15" s="40"/>
      <c r="B15" s="46"/>
      <c r="C15" s="40"/>
      <c r="D15" s="40"/>
      <c r="E15" s="142" t="s">
        <v>29</v>
      </c>
      <c r="F15" s="40"/>
      <c r="G15" s="40"/>
      <c r="H15" s="40"/>
      <c r="I15" s="143" t="s">
        <v>30</v>
      </c>
      <c r="J15" s="142" t="s">
        <v>28</v>
      </c>
      <c r="K15" s="40"/>
      <c r="L15" s="1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31" t="s">
        <v>478</v>
      </c>
      <c r="BA15" s="131" t="s">
        <v>28</v>
      </c>
      <c r="BB15" s="131" t="s">
        <v>28</v>
      </c>
      <c r="BC15" s="131" t="s">
        <v>479</v>
      </c>
      <c r="BD15" s="131" t="s">
        <v>84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9"/>
      <c r="J16" s="40"/>
      <c r="K16" s="40"/>
      <c r="L16" s="1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31" t="s">
        <v>108</v>
      </c>
      <c r="BA16" s="131" t="s">
        <v>28</v>
      </c>
      <c r="BB16" s="131" t="s">
        <v>28</v>
      </c>
      <c r="BC16" s="131" t="s">
        <v>300</v>
      </c>
      <c r="BD16" s="131" t="s">
        <v>84</v>
      </c>
    </row>
    <row r="17" s="2" customFormat="1" ht="12" customHeight="1">
      <c r="A17" s="40"/>
      <c r="B17" s="46"/>
      <c r="C17" s="40"/>
      <c r="D17" s="137" t="s">
        <v>31</v>
      </c>
      <c r="E17" s="40"/>
      <c r="F17" s="40"/>
      <c r="G17" s="40"/>
      <c r="H17" s="40"/>
      <c r="I17" s="143" t="s">
        <v>27</v>
      </c>
      <c r="J17" s="35" t="str">
        <f>'Rekapitulace stavby'!AN13</f>
        <v>Vyplň údaj</v>
      </c>
      <c r="K17" s="40"/>
      <c r="L17" s="1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31" t="s">
        <v>110</v>
      </c>
      <c r="BA17" s="131" t="s">
        <v>28</v>
      </c>
      <c r="BB17" s="131" t="s">
        <v>28</v>
      </c>
      <c r="BC17" s="131" t="s">
        <v>218</v>
      </c>
      <c r="BD17" s="131" t="s">
        <v>84</v>
      </c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2"/>
      <c r="G18" s="142"/>
      <c r="H18" s="142"/>
      <c r="I18" s="143" t="s">
        <v>30</v>
      </c>
      <c r="J18" s="35" t="str">
        <f>'Rekapitulace stavby'!AN14</f>
        <v>Vyplň údaj</v>
      </c>
      <c r="K18" s="40"/>
      <c r="L18" s="1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31" t="s">
        <v>480</v>
      </c>
      <c r="BA18" s="131" t="s">
        <v>28</v>
      </c>
      <c r="BB18" s="131" t="s">
        <v>28</v>
      </c>
      <c r="BC18" s="131" t="s">
        <v>481</v>
      </c>
      <c r="BD18" s="131" t="s">
        <v>84</v>
      </c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9"/>
      <c r="J19" s="40"/>
      <c r="K19" s="40"/>
      <c r="L19" s="1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Z19" s="131" t="s">
        <v>482</v>
      </c>
      <c r="BA19" s="131" t="s">
        <v>482</v>
      </c>
      <c r="BB19" s="131" t="s">
        <v>28</v>
      </c>
      <c r="BC19" s="131" t="s">
        <v>483</v>
      </c>
      <c r="BD19" s="131" t="s">
        <v>84</v>
      </c>
    </row>
    <row r="20" s="2" customFormat="1" ht="12" customHeight="1">
      <c r="A20" s="40"/>
      <c r="B20" s="46"/>
      <c r="C20" s="40"/>
      <c r="D20" s="137" t="s">
        <v>33</v>
      </c>
      <c r="E20" s="40"/>
      <c r="F20" s="40"/>
      <c r="G20" s="40"/>
      <c r="H20" s="40"/>
      <c r="I20" s="143" t="s">
        <v>27</v>
      </c>
      <c r="J20" s="142" t="s">
        <v>28</v>
      </c>
      <c r="K20" s="40"/>
      <c r="L20" s="1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Z20" s="131" t="s">
        <v>484</v>
      </c>
      <c r="BA20" s="131" t="s">
        <v>28</v>
      </c>
      <c r="BB20" s="131" t="s">
        <v>28</v>
      </c>
      <c r="BC20" s="131" t="s">
        <v>485</v>
      </c>
      <c r="BD20" s="131" t="s">
        <v>84</v>
      </c>
    </row>
    <row r="21" s="2" customFormat="1" ht="18" customHeight="1">
      <c r="A21" s="40"/>
      <c r="B21" s="46"/>
      <c r="C21" s="40"/>
      <c r="D21" s="40"/>
      <c r="E21" s="142" t="s">
        <v>34</v>
      </c>
      <c r="F21" s="40"/>
      <c r="G21" s="40"/>
      <c r="H21" s="40"/>
      <c r="I21" s="143" t="s">
        <v>30</v>
      </c>
      <c r="J21" s="142" t="s">
        <v>28</v>
      </c>
      <c r="K21" s="40"/>
      <c r="L21" s="1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Z21" s="131" t="s">
        <v>486</v>
      </c>
      <c r="BA21" s="131" t="s">
        <v>486</v>
      </c>
      <c r="BB21" s="131" t="s">
        <v>28</v>
      </c>
      <c r="BC21" s="131" t="s">
        <v>487</v>
      </c>
      <c r="BD21" s="131" t="s">
        <v>84</v>
      </c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9"/>
      <c r="J22" s="40"/>
      <c r="K22" s="40"/>
      <c r="L22" s="1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Z22" s="131" t="s">
        <v>488</v>
      </c>
      <c r="BA22" s="131" t="s">
        <v>28</v>
      </c>
      <c r="BB22" s="131" t="s">
        <v>28</v>
      </c>
      <c r="BC22" s="131" t="s">
        <v>489</v>
      </c>
      <c r="BD22" s="131" t="s">
        <v>84</v>
      </c>
    </row>
    <row r="23" s="2" customFormat="1" ht="12" customHeight="1">
      <c r="A23" s="40"/>
      <c r="B23" s="46"/>
      <c r="C23" s="40"/>
      <c r="D23" s="137" t="s">
        <v>36</v>
      </c>
      <c r="E23" s="40"/>
      <c r="F23" s="40"/>
      <c r="G23" s="40"/>
      <c r="H23" s="40"/>
      <c r="I23" s="143" t="s">
        <v>27</v>
      </c>
      <c r="J23" s="142" t="str">
        <f>IF('Rekapitulace stavby'!AN19="","",'Rekapitulace stavby'!AN19)</f>
        <v/>
      </c>
      <c r="K23" s="40"/>
      <c r="L23" s="1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Z23" s="131" t="s">
        <v>490</v>
      </c>
      <c r="BA23" s="131" t="s">
        <v>28</v>
      </c>
      <c r="BB23" s="131" t="s">
        <v>28</v>
      </c>
      <c r="BC23" s="131" t="s">
        <v>456</v>
      </c>
      <c r="BD23" s="131" t="s">
        <v>84</v>
      </c>
    </row>
    <row r="24" s="2" customFormat="1" ht="18" customHeight="1">
      <c r="A24" s="40"/>
      <c r="B24" s="46"/>
      <c r="C24" s="40"/>
      <c r="D24" s="40"/>
      <c r="E24" s="142" t="str">
        <f>IF('Rekapitulace stavby'!E20="","",'Rekapitulace stavby'!E20)</f>
        <v xml:space="preserve"> </v>
      </c>
      <c r="F24" s="40"/>
      <c r="G24" s="40"/>
      <c r="H24" s="40"/>
      <c r="I24" s="143" t="s">
        <v>30</v>
      </c>
      <c r="J24" s="142" t="str">
        <f>IF('Rekapitulace stavby'!AN20="","",'Rekapitulace stavby'!AN20)</f>
        <v/>
      </c>
      <c r="K24" s="40"/>
      <c r="L24" s="1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Z24" s="131" t="s">
        <v>124</v>
      </c>
      <c r="BA24" s="131" t="s">
        <v>28</v>
      </c>
      <c r="BB24" s="131" t="s">
        <v>28</v>
      </c>
      <c r="BC24" s="131" t="s">
        <v>491</v>
      </c>
      <c r="BD24" s="131" t="s">
        <v>84</v>
      </c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9"/>
      <c r="J25" s="40"/>
      <c r="K25" s="40"/>
      <c r="L25" s="1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Z25" s="131" t="s">
        <v>492</v>
      </c>
      <c r="BA25" s="131" t="s">
        <v>28</v>
      </c>
      <c r="BB25" s="131" t="s">
        <v>28</v>
      </c>
      <c r="BC25" s="131" t="s">
        <v>493</v>
      </c>
      <c r="BD25" s="131" t="s">
        <v>84</v>
      </c>
    </row>
    <row r="26" s="2" customFormat="1" ht="12" customHeight="1">
      <c r="A26" s="40"/>
      <c r="B26" s="46"/>
      <c r="C26" s="40"/>
      <c r="D26" s="137" t="s">
        <v>38</v>
      </c>
      <c r="E26" s="40"/>
      <c r="F26" s="40"/>
      <c r="G26" s="40"/>
      <c r="H26" s="40"/>
      <c r="I26" s="139"/>
      <c r="J26" s="40"/>
      <c r="K26" s="40"/>
      <c r="L26" s="1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Z26" s="131" t="s">
        <v>494</v>
      </c>
      <c r="BA26" s="131" t="s">
        <v>28</v>
      </c>
      <c r="BB26" s="131" t="s">
        <v>28</v>
      </c>
      <c r="BC26" s="131" t="s">
        <v>495</v>
      </c>
      <c r="BD26" s="131" t="s">
        <v>84</v>
      </c>
    </row>
    <row r="27" s="8" customFormat="1" ht="191.25" customHeight="1">
      <c r="A27" s="145"/>
      <c r="B27" s="146"/>
      <c r="C27" s="145"/>
      <c r="D27" s="145"/>
      <c r="E27" s="147" t="s">
        <v>130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Z27" s="293" t="s">
        <v>496</v>
      </c>
      <c r="BA27" s="293" t="s">
        <v>496</v>
      </c>
      <c r="BB27" s="293" t="s">
        <v>28</v>
      </c>
      <c r="BC27" s="293" t="s">
        <v>497</v>
      </c>
      <c r="BD27" s="293" t="s">
        <v>84</v>
      </c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9"/>
      <c r="J28" s="40"/>
      <c r="K28" s="40"/>
      <c r="L28" s="1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Z28" s="131" t="s">
        <v>498</v>
      </c>
      <c r="BA28" s="131" t="s">
        <v>498</v>
      </c>
      <c r="BB28" s="131" t="s">
        <v>28</v>
      </c>
      <c r="BC28" s="131" t="s">
        <v>499</v>
      </c>
      <c r="BD28" s="131" t="s">
        <v>84</v>
      </c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Z29" s="131" t="s">
        <v>500</v>
      </c>
      <c r="BA29" s="131" t="s">
        <v>28</v>
      </c>
      <c r="BB29" s="131" t="s">
        <v>28</v>
      </c>
      <c r="BC29" s="131" t="s">
        <v>501</v>
      </c>
      <c r="BD29" s="131" t="s">
        <v>84</v>
      </c>
    </row>
    <row r="30" s="2" customFormat="1" ht="25.44" customHeight="1">
      <c r="A30" s="40"/>
      <c r="B30" s="46"/>
      <c r="C30" s="40"/>
      <c r="D30" s="152" t="s">
        <v>40</v>
      </c>
      <c r="E30" s="40"/>
      <c r="F30" s="40"/>
      <c r="G30" s="40"/>
      <c r="H30" s="40"/>
      <c r="I30" s="139"/>
      <c r="J30" s="153">
        <f>ROUND(J99, 2)</f>
        <v>0</v>
      </c>
      <c r="K30" s="40"/>
      <c r="L30" s="1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Z30" s="131" t="s">
        <v>502</v>
      </c>
      <c r="BA30" s="131" t="s">
        <v>28</v>
      </c>
      <c r="BB30" s="131" t="s">
        <v>28</v>
      </c>
      <c r="BC30" s="131" t="s">
        <v>503</v>
      </c>
      <c r="BD30" s="131" t="s">
        <v>84</v>
      </c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Z31" s="131" t="s">
        <v>504</v>
      </c>
      <c r="BA31" s="131" t="s">
        <v>28</v>
      </c>
      <c r="BB31" s="131" t="s">
        <v>28</v>
      </c>
      <c r="BC31" s="131" t="s">
        <v>505</v>
      </c>
      <c r="BD31" s="131" t="s">
        <v>84</v>
      </c>
    </row>
    <row r="32" s="2" customFormat="1" ht="14.4" customHeight="1">
      <c r="A32" s="40"/>
      <c r="B32" s="46"/>
      <c r="C32" s="40"/>
      <c r="D32" s="40"/>
      <c r="E32" s="40"/>
      <c r="F32" s="154" t="s">
        <v>42</v>
      </c>
      <c r="G32" s="40"/>
      <c r="H32" s="40"/>
      <c r="I32" s="155" t="s">
        <v>41</v>
      </c>
      <c r="J32" s="154" t="s">
        <v>43</v>
      </c>
      <c r="K32" s="40"/>
      <c r="L32" s="1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Z32" s="131" t="s">
        <v>126</v>
      </c>
      <c r="BA32" s="131" t="s">
        <v>28</v>
      </c>
      <c r="BB32" s="131" t="s">
        <v>28</v>
      </c>
      <c r="BC32" s="131" t="s">
        <v>506</v>
      </c>
      <c r="BD32" s="131" t="s">
        <v>84</v>
      </c>
    </row>
    <row r="33" s="2" customFormat="1" ht="14.4" customHeight="1">
      <c r="A33" s="40"/>
      <c r="B33" s="46"/>
      <c r="C33" s="40"/>
      <c r="D33" s="156" t="s">
        <v>44</v>
      </c>
      <c r="E33" s="137" t="s">
        <v>45</v>
      </c>
      <c r="F33" s="157">
        <f>ROUND((SUM(BE99:BE506)),  2)</f>
        <v>0</v>
      </c>
      <c r="G33" s="40"/>
      <c r="H33" s="40"/>
      <c r="I33" s="158">
        <v>0.20999999999999999</v>
      </c>
      <c r="J33" s="157">
        <f>ROUND(((SUM(BE99:BE506))*I33),  2)</f>
        <v>0</v>
      </c>
      <c r="K33" s="40"/>
      <c r="L33" s="1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Z33" s="131" t="s">
        <v>507</v>
      </c>
      <c r="BA33" s="131" t="s">
        <v>28</v>
      </c>
      <c r="BB33" s="131" t="s">
        <v>28</v>
      </c>
      <c r="BC33" s="131" t="s">
        <v>508</v>
      </c>
      <c r="BD33" s="131" t="s">
        <v>84</v>
      </c>
    </row>
    <row r="34" s="2" customFormat="1" ht="14.4" customHeight="1">
      <c r="A34" s="40"/>
      <c r="B34" s="46"/>
      <c r="C34" s="40"/>
      <c r="D34" s="40"/>
      <c r="E34" s="137" t="s">
        <v>46</v>
      </c>
      <c r="F34" s="157">
        <f>ROUND((SUM(BF99:BF506)),  2)</f>
        <v>0</v>
      </c>
      <c r="G34" s="40"/>
      <c r="H34" s="40"/>
      <c r="I34" s="158">
        <v>0.14999999999999999</v>
      </c>
      <c r="J34" s="157">
        <f>ROUND(((SUM(BF99:BF506))*I34),  2)</f>
        <v>0</v>
      </c>
      <c r="K34" s="40"/>
      <c r="L34" s="1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Z34" s="131" t="s">
        <v>128</v>
      </c>
      <c r="BA34" s="131" t="s">
        <v>28</v>
      </c>
      <c r="BB34" s="131" t="s">
        <v>28</v>
      </c>
      <c r="BC34" s="131" t="s">
        <v>509</v>
      </c>
      <c r="BD34" s="131" t="s">
        <v>84</v>
      </c>
    </row>
    <row r="35" hidden="1" s="2" customFormat="1" ht="14.4" customHeight="1">
      <c r="A35" s="40"/>
      <c r="B35" s="46"/>
      <c r="C35" s="40"/>
      <c r="D35" s="40"/>
      <c r="E35" s="137" t="s">
        <v>47</v>
      </c>
      <c r="F35" s="157">
        <f>ROUND((SUM(BG99:BG506)),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7" t="s">
        <v>48</v>
      </c>
      <c r="F36" s="157">
        <f>ROUND((SUM(BH99:BH506)),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7" t="s">
        <v>49</v>
      </c>
      <c r="F37" s="157">
        <f>ROUND((SUM(BI99:BI506)),  2)</f>
        <v>0</v>
      </c>
      <c r="G37" s="40"/>
      <c r="H37" s="40"/>
      <c r="I37" s="158">
        <v>0</v>
      </c>
      <c r="J37" s="157">
        <f>0</f>
        <v>0</v>
      </c>
      <c r="K37" s="40"/>
      <c r="L37" s="1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9"/>
      <c r="J38" s="40"/>
      <c r="K38" s="40"/>
      <c r="L38" s="1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50</v>
      </c>
      <c r="E39" s="161"/>
      <c r="F39" s="161"/>
      <c r="G39" s="162" t="s">
        <v>51</v>
      </c>
      <c r="H39" s="163" t="s">
        <v>52</v>
      </c>
      <c r="I39" s="164"/>
      <c r="J39" s="165">
        <f>SUM(J30:J37)</f>
        <v>0</v>
      </c>
      <c r="K39" s="166"/>
      <c r="L39" s="1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131</v>
      </c>
      <c r="D45" s="42"/>
      <c r="E45" s="42"/>
      <c r="F45" s="42"/>
      <c r="G45" s="42"/>
      <c r="H45" s="42"/>
      <c r="I45" s="139"/>
      <c r="J45" s="42"/>
      <c r="K45" s="42"/>
      <c r="L45" s="1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9"/>
      <c r="J46" s="42"/>
      <c r="K46" s="42"/>
      <c r="L46" s="1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9"/>
      <c r="J47" s="42"/>
      <c r="K47" s="42"/>
      <c r="L47" s="1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3" t="str">
        <f>E7</f>
        <v>Záměr výstavby zařízení pro zdravotně postižené v Třebechovicích p. Orebem</v>
      </c>
      <c r="F48" s="34"/>
      <c r="G48" s="34"/>
      <c r="H48" s="34"/>
      <c r="I48" s="139"/>
      <c r="J48" s="42"/>
      <c r="K48" s="42"/>
      <c r="L48" s="1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139"/>
      <c r="J49" s="42"/>
      <c r="K49" s="42"/>
      <c r="L49" s="1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ERPLAN-01041 - D.1., D.1.2 - SO07 - kryté parkovací stání se zahradním domkem - vedlejší výdaj</v>
      </c>
      <c r="F50" s="42"/>
      <c r="G50" s="42"/>
      <c r="H50" s="42"/>
      <c r="I50" s="139"/>
      <c r="J50" s="42"/>
      <c r="K50" s="42"/>
      <c r="L50" s="1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9"/>
      <c r="J51" s="42"/>
      <c r="K51" s="42"/>
      <c r="L51" s="1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Třebechovice pod Orebem</v>
      </c>
      <c r="G52" s="42"/>
      <c r="H52" s="42"/>
      <c r="I52" s="143" t="s">
        <v>24</v>
      </c>
      <c r="J52" s="74" t="str">
        <f>IF(J12="","",J12)</f>
        <v>3. 12. 2019</v>
      </c>
      <c r="K52" s="42"/>
      <c r="L52" s="1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9"/>
      <c r="J53" s="42"/>
      <c r="K53" s="42"/>
      <c r="L53" s="1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7.9" customHeight="1">
      <c r="A54" s="40"/>
      <c r="B54" s="41"/>
      <c r="C54" s="34" t="s">
        <v>26</v>
      </c>
      <c r="D54" s="42"/>
      <c r="E54" s="42"/>
      <c r="F54" s="29" t="str">
        <f>E15</f>
        <v>Královehradecký kraj</v>
      </c>
      <c r="G54" s="42"/>
      <c r="H54" s="42"/>
      <c r="I54" s="143" t="s">
        <v>33</v>
      </c>
      <c r="J54" s="38" t="str">
        <f>E21</f>
        <v>ERPLAN s.r.o., Havlíčkův Brod</v>
      </c>
      <c r="K54" s="42"/>
      <c r="L54" s="1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3" t="s">
        <v>36</v>
      </c>
      <c r="J55" s="38" t="str">
        <f>E24</f>
        <v xml:space="preserve"> </v>
      </c>
      <c r="K55" s="42"/>
      <c r="L55" s="1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9"/>
      <c r="J56" s="42"/>
      <c r="K56" s="42"/>
      <c r="L56" s="1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132</v>
      </c>
      <c r="D57" s="175"/>
      <c r="E57" s="175"/>
      <c r="F57" s="175"/>
      <c r="G57" s="175"/>
      <c r="H57" s="175"/>
      <c r="I57" s="176"/>
      <c r="J57" s="177" t="s">
        <v>133</v>
      </c>
      <c r="K57" s="175"/>
      <c r="L57" s="1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9"/>
      <c r="J58" s="42"/>
      <c r="K58" s="42"/>
      <c r="L58" s="1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8" t="s">
        <v>72</v>
      </c>
      <c r="D59" s="42"/>
      <c r="E59" s="42"/>
      <c r="F59" s="42"/>
      <c r="G59" s="42"/>
      <c r="H59" s="42"/>
      <c r="I59" s="139"/>
      <c r="J59" s="104">
        <f>J99</f>
        <v>0</v>
      </c>
      <c r="K59" s="42"/>
      <c r="L59" s="1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134</v>
      </c>
    </row>
    <row r="60" s="9" customFormat="1" ht="24.96" customHeight="1">
      <c r="A60" s="9"/>
      <c r="B60" s="179"/>
      <c r="C60" s="180"/>
      <c r="D60" s="181" t="s">
        <v>135</v>
      </c>
      <c r="E60" s="182"/>
      <c r="F60" s="182"/>
      <c r="G60" s="182"/>
      <c r="H60" s="182"/>
      <c r="I60" s="183"/>
      <c r="J60" s="184">
        <f>J100</f>
        <v>0</v>
      </c>
      <c r="K60" s="180"/>
      <c r="L60" s="18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6"/>
      <c r="C61" s="187"/>
      <c r="D61" s="188" t="s">
        <v>136</v>
      </c>
      <c r="E61" s="189"/>
      <c r="F61" s="189"/>
      <c r="G61" s="189"/>
      <c r="H61" s="189"/>
      <c r="I61" s="190"/>
      <c r="J61" s="191">
        <f>J101</f>
        <v>0</v>
      </c>
      <c r="K61" s="187"/>
      <c r="L61" s="19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6"/>
      <c r="C62" s="187"/>
      <c r="D62" s="188" t="s">
        <v>510</v>
      </c>
      <c r="E62" s="189"/>
      <c r="F62" s="189"/>
      <c r="G62" s="189"/>
      <c r="H62" s="189"/>
      <c r="I62" s="190"/>
      <c r="J62" s="191">
        <f>J161</f>
        <v>0</v>
      </c>
      <c r="K62" s="187"/>
      <c r="L62" s="19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6"/>
      <c r="C63" s="187"/>
      <c r="D63" s="188" t="s">
        <v>511</v>
      </c>
      <c r="E63" s="189"/>
      <c r="F63" s="189"/>
      <c r="G63" s="189"/>
      <c r="H63" s="189"/>
      <c r="I63" s="190"/>
      <c r="J63" s="191">
        <f>J211</f>
        <v>0</v>
      </c>
      <c r="K63" s="187"/>
      <c r="L63" s="19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6"/>
      <c r="C64" s="187"/>
      <c r="D64" s="188" t="s">
        <v>512</v>
      </c>
      <c r="E64" s="189"/>
      <c r="F64" s="189"/>
      <c r="G64" s="189"/>
      <c r="H64" s="189"/>
      <c r="I64" s="190"/>
      <c r="J64" s="191">
        <f>J226</f>
        <v>0</v>
      </c>
      <c r="K64" s="187"/>
      <c r="L64" s="19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6"/>
      <c r="C65" s="187"/>
      <c r="D65" s="188" t="s">
        <v>137</v>
      </c>
      <c r="E65" s="189"/>
      <c r="F65" s="189"/>
      <c r="G65" s="189"/>
      <c r="H65" s="189"/>
      <c r="I65" s="190"/>
      <c r="J65" s="191">
        <f>J239</f>
        <v>0</v>
      </c>
      <c r="K65" s="187"/>
      <c r="L65" s="19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6"/>
      <c r="C66" s="187"/>
      <c r="D66" s="188" t="s">
        <v>513</v>
      </c>
      <c r="E66" s="189"/>
      <c r="F66" s="189"/>
      <c r="G66" s="189"/>
      <c r="H66" s="189"/>
      <c r="I66" s="190"/>
      <c r="J66" s="191">
        <f>J263</f>
        <v>0</v>
      </c>
      <c r="K66" s="187"/>
      <c r="L66" s="19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6"/>
      <c r="C67" s="187"/>
      <c r="D67" s="188" t="s">
        <v>138</v>
      </c>
      <c r="E67" s="189"/>
      <c r="F67" s="189"/>
      <c r="G67" s="189"/>
      <c r="H67" s="189"/>
      <c r="I67" s="190"/>
      <c r="J67" s="191">
        <f>J317</f>
        <v>0</v>
      </c>
      <c r="K67" s="187"/>
      <c r="L67" s="19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6"/>
      <c r="C68" s="187"/>
      <c r="D68" s="188" t="s">
        <v>514</v>
      </c>
      <c r="E68" s="189"/>
      <c r="F68" s="189"/>
      <c r="G68" s="189"/>
      <c r="H68" s="189"/>
      <c r="I68" s="190"/>
      <c r="J68" s="191">
        <f>J332</f>
        <v>0</v>
      </c>
      <c r="K68" s="187"/>
      <c r="L68" s="19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6"/>
      <c r="C69" s="187"/>
      <c r="D69" s="188" t="s">
        <v>308</v>
      </c>
      <c r="E69" s="189"/>
      <c r="F69" s="189"/>
      <c r="G69" s="189"/>
      <c r="H69" s="189"/>
      <c r="I69" s="190"/>
      <c r="J69" s="191">
        <f>J338</f>
        <v>0</v>
      </c>
      <c r="K69" s="187"/>
      <c r="L69" s="19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6"/>
      <c r="C70" s="187"/>
      <c r="D70" s="188" t="s">
        <v>139</v>
      </c>
      <c r="E70" s="189"/>
      <c r="F70" s="189"/>
      <c r="G70" s="189"/>
      <c r="H70" s="189"/>
      <c r="I70" s="190"/>
      <c r="J70" s="191">
        <f>J348</f>
        <v>0</v>
      </c>
      <c r="K70" s="187"/>
      <c r="L70" s="19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9"/>
      <c r="C71" s="180"/>
      <c r="D71" s="181" t="s">
        <v>515</v>
      </c>
      <c r="E71" s="182"/>
      <c r="F71" s="182"/>
      <c r="G71" s="182"/>
      <c r="H71" s="182"/>
      <c r="I71" s="183"/>
      <c r="J71" s="184">
        <f>J350</f>
        <v>0</v>
      </c>
      <c r="K71" s="180"/>
      <c r="L71" s="185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6"/>
      <c r="C72" s="187"/>
      <c r="D72" s="188" t="s">
        <v>516</v>
      </c>
      <c r="E72" s="189"/>
      <c r="F72" s="189"/>
      <c r="G72" s="189"/>
      <c r="H72" s="189"/>
      <c r="I72" s="190"/>
      <c r="J72" s="191">
        <f>J351</f>
        <v>0</v>
      </c>
      <c r="K72" s="187"/>
      <c r="L72" s="19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6"/>
      <c r="C73" s="187"/>
      <c r="D73" s="188" t="s">
        <v>517</v>
      </c>
      <c r="E73" s="189"/>
      <c r="F73" s="189"/>
      <c r="G73" s="189"/>
      <c r="H73" s="189"/>
      <c r="I73" s="190"/>
      <c r="J73" s="191">
        <f>J374</f>
        <v>0</v>
      </c>
      <c r="K73" s="187"/>
      <c r="L73" s="19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6"/>
      <c r="C74" s="187"/>
      <c r="D74" s="188" t="s">
        <v>518</v>
      </c>
      <c r="E74" s="189"/>
      <c r="F74" s="189"/>
      <c r="G74" s="189"/>
      <c r="H74" s="189"/>
      <c r="I74" s="190"/>
      <c r="J74" s="191">
        <f>J394</f>
        <v>0</v>
      </c>
      <c r="K74" s="187"/>
      <c r="L74" s="19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6"/>
      <c r="C75" s="187"/>
      <c r="D75" s="188" t="s">
        <v>519</v>
      </c>
      <c r="E75" s="189"/>
      <c r="F75" s="189"/>
      <c r="G75" s="189"/>
      <c r="H75" s="189"/>
      <c r="I75" s="190"/>
      <c r="J75" s="191">
        <f>J469</f>
        <v>0</v>
      </c>
      <c r="K75" s="187"/>
      <c r="L75" s="19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6"/>
      <c r="C76" s="187"/>
      <c r="D76" s="188" t="s">
        <v>520</v>
      </c>
      <c r="E76" s="189"/>
      <c r="F76" s="189"/>
      <c r="G76" s="189"/>
      <c r="H76" s="189"/>
      <c r="I76" s="190"/>
      <c r="J76" s="191">
        <f>J480</f>
        <v>0</v>
      </c>
      <c r="K76" s="187"/>
      <c r="L76" s="192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6"/>
      <c r="C77" s="187"/>
      <c r="D77" s="188" t="s">
        <v>521</v>
      </c>
      <c r="E77" s="189"/>
      <c r="F77" s="189"/>
      <c r="G77" s="189"/>
      <c r="H77" s="189"/>
      <c r="I77" s="190"/>
      <c r="J77" s="191">
        <f>J488</f>
        <v>0</v>
      </c>
      <c r="K77" s="187"/>
      <c r="L77" s="192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6"/>
      <c r="C78" s="187"/>
      <c r="D78" s="188" t="s">
        <v>522</v>
      </c>
      <c r="E78" s="189"/>
      <c r="F78" s="189"/>
      <c r="G78" s="189"/>
      <c r="H78" s="189"/>
      <c r="I78" s="190"/>
      <c r="J78" s="191">
        <f>J494</f>
        <v>0</v>
      </c>
      <c r="K78" s="187"/>
      <c r="L78" s="192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6"/>
      <c r="C79" s="187"/>
      <c r="D79" s="188" t="s">
        <v>523</v>
      </c>
      <c r="E79" s="189"/>
      <c r="F79" s="189"/>
      <c r="G79" s="189"/>
      <c r="H79" s="189"/>
      <c r="I79" s="190"/>
      <c r="J79" s="191">
        <f>J502</f>
        <v>0</v>
      </c>
      <c r="K79" s="187"/>
      <c r="L79" s="192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139"/>
      <c r="J80" s="42"/>
      <c r="K80" s="42"/>
      <c r="L80" s="1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169"/>
      <c r="J81" s="62"/>
      <c r="K81" s="62"/>
      <c r="L81" s="1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172"/>
      <c r="J85" s="64"/>
      <c r="K85" s="64"/>
      <c r="L85" s="1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140</v>
      </c>
      <c r="D86" s="42"/>
      <c r="E86" s="42"/>
      <c r="F86" s="42"/>
      <c r="G86" s="42"/>
      <c r="H86" s="42"/>
      <c r="I86" s="139"/>
      <c r="J86" s="42"/>
      <c r="K86" s="42"/>
      <c r="L86" s="1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139"/>
      <c r="J87" s="42"/>
      <c r="K87" s="42"/>
      <c r="L87" s="1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139"/>
      <c r="J88" s="42"/>
      <c r="K88" s="42"/>
      <c r="L88" s="1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73" t="str">
        <f>E7</f>
        <v>Záměr výstavby zařízení pro zdravotně postižené v Třebechovicích p. Orebem</v>
      </c>
      <c r="F89" s="34"/>
      <c r="G89" s="34"/>
      <c r="H89" s="34"/>
      <c r="I89" s="139"/>
      <c r="J89" s="42"/>
      <c r="K89" s="42"/>
      <c r="L89" s="1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114</v>
      </c>
      <c r="D90" s="42"/>
      <c r="E90" s="42"/>
      <c r="F90" s="42"/>
      <c r="G90" s="42"/>
      <c r="H90" s="42"/>
      <c r="I90" s="139"/>
      <c r="J90" s="42"/>
      <c r="K90" s="42"/>
      <c r="L90" s="1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E9</f>
        <v>ERPLAN-01041 - D.1., D.1.2 - SO07 - kryté parkovací stání se zahradním domkem - vedlejší výdaj</v>
      </c>
      <c r="F91" s="42"/>
      <c r="G91" s="42"/>
      <c r="H91" s="42"/>
      <c r="I91" s="139"/>
      <c r="J91" s="42"/>
      <c r="K91" s="42"/>
      <c r="L91" s="1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39"/>
      <c r="J92" s="42"/>
      <c r="K92" s="42"/>
      <c r="L92" s="1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22</v>
      </c>
      <c r="D93" s="42"/>
      <c r="E93" s="42"/>
      <c r="F93" s="29" t="str">
        <f>F12</f>
        <v>Třebechovice pod Orebem</v>
      </c>
      <c r="G93" s="42"/>
      <c r="H93" s="42"/>
      <c r="I93" s="143" t="s">
        <v>24</v>
      </c>
      <c r="J93" s="74" t="str">
        <f>IF(J12="","",J12)</f>
        <v>3. 12. 2019</v>
      </c>
      <c r="K93" s="42"/>
      <c r="L93" s="1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139"/>
      <c r="J94" s="42"/>
      <c r="K94" s="42"/>
      <c r="L94" s="1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7.9" customHeight="1">
      <c r="A95" s="40"/>
      <c r="B95" s="41"/>
      <c r="C95" s="34" t="s">
        <v>26</v>
      </c>
      <c r="D95" s="42"/>
      <c r="E95" s="42"/>
      <c r="F95" s="29" t="str">
        <f>E15</f>
        <v>Královehradecký kraj</v>
      </c>
      <c r="G95" s="42"/>
      <c r="H95" s="42"/>
      <c r="I95" s="143" t="s">
        <v>33</v>
      </c>
      <c r="J95" s="38" t="str">
        <f>E21</f>
        <v>ERPLAN s.r.o., Havlíčkův Brod</v>
      </c>
      <c r="K95" s="42"/>
      <c r="L95" s="1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31</v>
      </c>
      <c r="D96" s="42"/>
      <c r="E96" s="42"/>
      <c r="F96" s="29" t="str">
        <f>IF(E18="","",E18)</f>
        <v>Vyplň údaj</v>
      </c>
      <c r="G96" s="42"/>
      <c r="H96" s="42"/>
      <c r="I96" s="143" t="s">
        <v>36</v>
      </c>
      <c r="J96" s="38" t="str">
        <f>E24</f>
        <v xml:space="preserve"> </v>
      </c>
      <c r="K96" s="42"/>
      <c r="L96" s="1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39"/>
      <c r="J97" s="42"/>
      <c r="K97" s="42"/>
      <c r="L97" s="1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93"/>
      <c r="B98" s="194"/>
      <c r="C98" s="195" t="s">
        <v>141</v>
      </c>
      <c r="D98" s="196" t="s">
        <v>59</v>
      </c>
      <c r="E98" s="196" t="s">
        <v>55</v>
      </c>
      <c r="F98" s="196" t="s">
        <v>56</v>
      </c>
      <c r="G98" s="196" t="s">
        <v>142</v>
      </c>
      <c r="H98" s="196" t="s">
        <v>143</v>
      </c>
      <c r="I98" s="197" t="s">
        <v>144</v>
      </c>
      <c r="J98" s="196" t="s">
        <v>133</v>
      </c>
      <c r="K98" s="198" t="s">
        <v>145</v>
      </c>
      <c r="L98" s="199"/>
      <c r="M98" s="94" t="s">
        <v>28</v>
      </c>
      <c r="N98" s="95" t="s">
        <v>44</v>
      </c>
      <c r="O98" s="95" t="s">
        <v>146</v>
      </c>
      <c r="P98" s="95" t="s">
        <v>147</v>
      </c>
      <c r="Q98" s="95" t="s">
        <v>148</v>
      </c>
      <c r="R98" s="95" t="s">
        <v>149</v>
      </c>
      <c r="S98" s="95" t="s">
        <v>150</v>
      </c>
      <c r="T98" s="96" t="s">
        <v>151</v>
      </c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</row>
    <row r="99" s="2" customFormat="1" ht="22.8" customHeight="1">
      <c r="A99" s="40"/>
      <c r="B99" s="41"/>
      <c r="C99" s="101" t="s">
        <v>152</v>
      </c>
      <c r="D99" s="42"/>
      <c r="E99" s="42"/>
      <c r="F99" s="42"/>
      <c r="G99" s="42"/>
      <c r="H99" s="42"/>
      <c r="I99" s="139"/>
      <c r="J99" s="200">
        <f>BK99</f>
        <v>0</v>
      </c>
      <c r="K99" s="42"/>
      <c r="L99" s="46"/>
      <c r="M99" s="97"/>
      <c r="N99" s="201"/>
      <c r="O99" s="98"/>
      <c r="P99" s="202">
        <f>P100+P350</f>
        <v>0</v>
      </c>
      <c r="Q99" s="98"/>
      <c r="R99" s="202">
        <f>R100+R350</f>
        <v>173.21665467999998</v>
      </c>
      <c r="S99" s="98"/>
      <c r="T99" s="203">
        <f>T100+T350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73</v>
      </c>
      <c r="AU99" s="19" t="s">
        <v>134</v>
      </c>
      <c r="BK99" s="204">
        <f>BK100+BK350</f>
        <v>0</v>
      </c>
    </row>
    <row r="100" s="12" customFormat="1" ht="25.92" customHeight="1">
      <c r="A100" s="12"/>
      <c r="B100" s="205"/>
      <c r="C100" s="206"/>
      <c r="D100" s="207" t="s">
        <v>73</v>
      </c>
      <c r="E100" s="208" t="s">
        <v>153</v>
      </c>
      <c r="F100" s="208" t="s">
        <v>154</v>
      </c>
      <c r="G100" s="206"/>
      <c r="H100" s="206"/>
      <c r="I100" s="209"/>
      <c r="J100" s="210">
        <f>BK100</f>
        <v>0</v>
      </c>
      <c r="K100" s="206"/>
      <c r="L100" s="211"/>
      <c r="M100" s="212"/>
      <c r="N100" s="213"/>
      <c r="O100" s="213"/>
      <c r="P100" s="214">
        <f>P101+P161+P211+P226+P239+P263+P317+P332+P338+P348</f>
        <v>0</v>
      </c>
      <c r="Q100" s="213"/>
      <c r="R100" s="214">
        <f>R101+R161+R211+R226+R239+R263+R317+R332+R338+R348</f>
        <v>169.43813248999999</v>
      </c>
      <c r="S100" s="213"/>
      <c r="T100" s="215">
        <f>T101+T161+T211+T226+T239+T263+T317+T332+T338+T348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6" t="s">
        <v>82</v>
      </c>
      <c r="AT100" s="217" t="s">
        <v>73</v>
      </c>
      <c r="AU100" s="217" t="s">
        <v>74</v>
      </c>
      <c r="AY100" s="216" t="s">
        <v>155</v>
      </c>
      <c r="BK100" s="218">
        <f>BK101+BK161+BK211+BK226+BK239+BK263+BK317+BK332+BK338+BK348</f>
        <v>0</v>
      </c>
    </row>
    <row r="101" s="12" customFormat="1" ht="22.8" customHeight="1">
      <c r="A101" s="12"/>
      <c r="B101" s="205"/>
      <c r="C101" s="206"/>
      <c r="D101" s="207" t="s">
        <v>73</v>
      </c>
      <c r="E101" s="219" t="s">
        <v>82</v>
      </c>
      <c r="F101" s="219" t="s">
        <v>156</v>
      </c>
      <c r="G101" s="206"/>
      <c r="H101" s="206"/>
      <c r="I101" s="209"/>
      <c r="J101" s="220">
        <f>BK101</f>
        <v>0</v>
      </c>
      <c r="K101" s="206"/>
      <c r="L101" s="211"/>
      <c r="M101" s="212"/>
      <c r="N101" s="213"/>
      <c r="O101" s="213"/>
      <c r="P101" s="214">
        <f>SUM(P102:P160)</f>
        <v>0</v>
      </c>
      <c r="Q101" s="213"/>
      <c r="R101" s="214">
        <f>SUM(R102:R160)</f>
        <v>32.805999999999997</v>
      </c>
      <c r="S101" s="213"/>
      <c r="T101" s="215">
        <f>SUM(T102:T160)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6" t="s">
        <v>82</v>
      </c>
      <c r="AT101" s="217" t="s">
        <v>73</v>
      </c>
      <c r="AU101" s="217" t="s">
        <v>82</v>
      </c>
      <c r="AY101" s="216" t="s">
        <v>155</v>
      </c>
      <c r="BK101" s="218">
        <f>SUM(BK102:BK160)</f>
        <v>0</v>
      </c>
    </row>
    <row r="102" s="2" customFormat="1" ht="24" customHeight="1">
      <c r="A102" s="40"/>
      <c r="B102" s="41"/>
      <c r="C102" s="221" t="s">
        <v>82</v>
      </c>
      <c r="D102" s="221" t="s">
        <v>157</v>
      </c>
      <c r="E102" s="222" t="s">
        <v>524</v>
      </c>
      <c r="F102" s="223" t="s">
        <v>525</v>
      </c>
      <c r="G102" s="224" t="s">
        <v>160</v>
      </c>
      <c r="H102" s="225">
        <v>27.515999999999998</v>
      </c>
      <c r="I102" s="226"/>
      <c r="J102" s="227">
        <f>ROUND(I102*H102,2)</f>
        <v>0</v>
      </c>
      <c r="K102" s="223" t="s">
        <v>161</v>
      </c>
      <c r="L102" s="46"/>
      <c r="M102" s="228" t="s">
        <v>28</v>
      </c>
      <c r="N102" s="229" t="s">
        <v>45</v>
      </c>
      <c r="O102" s="86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2" t="s">
        <v>162</v>
      </c>
      <c r="AT102" s="232" t="s">
        <v>157</v>
      </c>
      <c r="AU102" s="232" t="s">
        <v>84</v>
      </c>
      <c r="AY102" s="19" t="s">
        <v>155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19" t="s">
        <v>82</v>
      </c>
      <c r="BK102" s="233">
        <f>ROUND(I102*H102,2)</f>
        <v>0</v>
      </c>
      <c r="BL102" s="19" t="s">
        <v>162</v>
      </c>
      <c r="BM102" s="232" t="s">
        <v>526</v>
      </c>
    </row>
    <row r="103" s="13" customFormat="1">
      <c r="A103" s="13"/>
      <c r="B103" s="234"/>
      <c r="C103" s="235"/>
      <c r="D103" s="236" t="s">
        <v>164</v>
      </c>
      <c r="E103" s="237" t="s">
        <v>28</v>
      </c>
      <c r="F103" s="238" t="s">
        <v>527</v>
      </c>
      <c r="G103" s="235"/>
      <c r="H103" s="237" t="s">
        <v>28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164</v>
      </c>
      <c r="AU103" s="244" t="s">
        <v>84</v>
      </c>
      <c r="AV103" s="13" t="s">
        <v>82</v>
      </c>
      <c r="AW103" s="13" t="s">
        <v>35</v>
      </c>
      <c r="AX103" s="13" t="s">
        <v>74</v>
      </c>
      <c r="AY103" s="244" t="s">
        <v>155</v>
      </c>
    </row>
    <row r="104" s="14" customFormat="1">
      <c r="A104" s="14"/>
      <c r="B104" s="245"/>
      <c r="C104" s="246"/>
      <c r="D104" s="236" t="s">
        <v>164</v>
      </c>
      <c r="E104" s="247" t="s">
        <v>28</v>
      </c>
      <c r="F104" s="248" t="s">
        <v>528</v>
      </c>
      <c r="G104" s="246"/>
      <c r="H104" s="249">
        <v>17.561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164</v>
      </c>
      <c r="AU104" s="255" t="s">
        <v>84</v>
      </c>
      <c r="AV104" s="14" t="s">
        <v>84</v>
      </c>
      <c r="AW104" s="14" t="s">
        <v>35</v>
      </c>
      <c r="AX104" s="14" t="s">
        <v>74</v>
      </c>
      <c r="AY104" s="255" t="s">
        <v>155</v>
      </c>
    </row>
    <row r="105" s="14" customFormat="1">
      <c r="A105" s="14"/>
      <c r="B105" s="245"/>
      <c r="C105" s="246"/>
      <c r="D105" s="236" t="s">
        <v>164</v>
      </c>
      <c r="E105" s="247" t="s">
        <v>28</v>
      </c>
      <c r="F105" s="248" t="s">
        <v>529</v>
      </c>
      <c r="G105" s="246"/>
      <c r="H105" s="249">
        <v>7.2549999999999999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164</v>
      </c>
      <c r="AU105" s="255" t="s">
        <v>84</v>
      </c>
      <c r="AV105" s="14" t="s">
        <v>84</v>
      </c>
      <c r="AW105" s="14" t="s">
        <v>35</v>
      </c>
      <c r="AX105" s="14" t="s">
        <v>74</v>
      </c>
      <c r="AY105" s="255" t="s">
        <v>155</v>
      </c>
    </row>
    <row r="106" s="14" customFormat="1">
      <c r="A106" s="14"/>
      <c r="B106" s="245"/>
      <c r="C106" s="246"/>
      <c r="D106" s="236" t="s">
        <v>164</v>
      </c>
      <c r="E106" s="247" t="s">
        <v>28</v>
      </c>
      <c r="F106" s="248" t="s">
        <v>530</v>
      </c>
      <c r="G106" s="246"/>
      <c r="H106" s="249">
        <v>2.7000000000000002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164</v>
      </c>
      <c r="AU106" s="255" t="s">
        <v>84</v>
      </c>
      <c r="AV106" s="14" t="s">
        <v>84</v>
      </c>
      <c r="AW106" s="14" t="s">
        <v>35</v>
      </c>
      <c r="AX106" s="14" t="s">
        <v>74</v>
      </c>
      <c r="AY106" s="255" t="s">
        <v>155</v>
      </c>
    </row>
    <row r="107" s="15" customFormat="1">
      <c r="A107" s="15"/>
      <c r="B107" s="256"/>
      <c r="C107" s="257"/>
      <c r="D107" s="236" t="s">
        <v>164</v>
      </c>
      <c r="E107" s="258" t="s">
        <v>466</v>
      </c>
      <c r="F107" s="259" t="s">
        <v>173</v>
      </c>
      <c r="G107" s="257"/>
      <c r="H107" s="260">
        <v>27.515999999999998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6" t="s">
        <v>164</v>
      </c>
      <c r="AU107" s="266" t="s">
        <v>84</v>
      </c>
      <c r="AV107" s="15" t="s">
        <v>162</v>
      </c>
      <c r="AW107" s="15" t="s">
        <v>35</v>
      </c>
      <c r="AX107" s="15" t="s">
        <v>82</v>
      </c>
      <c r="AY107" s="266" t="s">
        <v>155</v>
      </c>
    </row>
    <row r="108" s="2" customFormat="1" ht="24" customHeight="1">
      <c r="A108" s="40"/>
      <c r="B108" s="41"/>
      <c r="C108" s="221" t="s">
        <v>84</v>
      </c>
      <c r="D108" s="221" t="s">
        <v>157</v>
      </c>
      <c r="E108" s="222" t="s">
        <v>531</v>
      </c>
      <c r="F108" s="223" t="s">
        <v>532</v>
      </c>
      <c r="G108" s="224" t="s">
        <v>160</v>
      </c>
      <c r="H108" s="225">
        <v>27.515999999999998</v>
      </c>
      <c r="I108" s="226"/>
      <c r="J108" s="227">
        <f>ROUND(I108*H108,2)</f>
        <v>0</v>
      </c>
      <c r="K108" s="223" t="s">
        <v>161</v>
      </c>
      <c r="L108" s="46"/>
      <c r="M108" s="228" t="s">
        <v>28</v>
      </c>
      <c r="N108" s="229" t="s">
        <v>45</v>
      </c>
      <c r="O108" s="86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2" t="s">
        <v>162</v>
      </c>
      <c r="AT108" s="232" t="s">
        <v>157</v>
      </c>
      <c r="AU108" s="232" t="s">
        <v>84</v>
      </c>
      <c r="AY108" s="19" t="s">
        <v>155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19" t="s">
        <v>82</v>
      </c>
      <c r="BK108" s="233">
        <f>ROUND(I108*H108,2)</f>
        <v>0</v>
      </c>
      <c r="BL108" s="19" t="s">
        <v>162</v>
      </c>
      <c r="BM108" s="232" t="s">
        <v>533</v>
      </c>
    </row>
    <row r="109" s="14" customFormat="1">
      <c r="A109" s="14"/>
      <c r="B109" s="245"/>
      <c r="C109" s="246"/>
      <c r="D109" s="236" t="s">
        <v>164</v>
      </c>
      <c r="E109" s="247" t="s">
        <v>28</v>
      </c>
      <c r="F109" s="248" t="s">
        <v>466</v>
      </c>
      <c r="G109" s="246"/>
      <c r="H109" s="249">
        <v>27.515999999999998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164</v>
      </c>
      <c r="AU109" s="255" t="s">
        <v>84</v>
      </c>
      <c r="AV109" s="14" t="s">
        <v>84</v>
      </c>
      <c r="AW109" s="14" t="s">
        <v>35</v>
      </c>
      <c r="AX109" s="14" t="s">
        <v>82</v>
      </c>
      <c r="AY109" s="255" t="s">
        <v>155</v>
      </c>
    </row>
    <row r="110" s="2" customFormat="1" ht="24" customHeight="1">
      <c r="A110" s="40"/>
      <c r="B110" s="41"/>
      <c r="C110" s="221" t="s">
        <v>177</v>
      </c>
      <c r="D110" s="221" t="s">
        <v>157</v>
      </c>
      <c r="E110" s="222" t="s">
        <v>534</v>
      </c>
      <c r="F110" s="223" t="s">
        <v>535</v>
      </c>
      <c r="G110" s="224" t="s">
        <v>160</v>
      </c>
      <c r="H110" s="225">
        <v>27.515999999999998</v>
      </c>
      <c r="I110" s="226"/>
      <c r="J110" s="227">
        <f>ROUND(I110*H110,2)</f>
        <v>0</v>
      </c>
      <c r="K110" s="223" t="s">
        <v>161</v>
      </c>
      <c r="L110" s="46"/>
      <c r="M110" s="228" t="s">
        <v>28</v>
      </c>
      <c r="N110" s="229" t="s">
        <v>45</v>
      </c>
      <c r="O110" s="86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2" t="s">
        <v>162</v>
      </c>
      <c r="AT110" s="232" t="s">
        <v>157</v>
      </c>
      <c r="AU110" s="232" t="s">
        <v>84</v>
      </c>
      <c r="AY110" s="19" t="s">
        <v>155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19" t="s">
        <v>82</v>
      </c>
      <c r="BK110" s="233">
        <f>ROUND(I110*H110,2)</f>
        <v>0</v>
      </c>
      <c r="BL110" s="19" t="s">
        <v>162</v>
      </c>
      <c r="BM110" s="232" t="s">
        <v>536</v>
      </c>
    </row>
    <row r="111" s="14" customFormat="1">
      <c r="A111" s="14"/>
      <c r="B111" s="245"/>
      <c r="C111" s="246"/>
      <c r="D111" s="236" t="s">
        <v>164</v>
      </c>
      <c r="E111" s="247" t="s">
        <v>28</v>
      </c>
      <c r="F111" s="248" t="s">
        <v>466</v>
      </c>
      <c r="G111" s="246"/>
      <c r="H111" s="249">
        <v>27.515999999999998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164</v>
      </c>
      <c r="AU111" s="255" t="s">
        <v>84</v>
      </c>
      <c r="AV111" s="14" t="s">
        <v>84</v>
      </c>
      <c r="AW111" s="14" t="s">
        <v>35</v>
      </c>
      <c r="AX111" s="14" t="s">
        <v>82</v>
      </c>
      <c r="AY111" s="255" t="s">
        <v>155</v>
      </c>
    </row>
    <row r="112" s="2" customFormat="1" ht="24" customHeight="1">
      <c r="A112" s="40"/>
      <c r="B112" s="41"/>
      <c r="C112" s="221" t="s">
        <v>162</v>
      </c>
      <c r="D112" s="221" t="s">
        <v>157</v>
      </c>
      <c r="E112" s="222" t="s">
        <v>537</v>
      </c>
      <c r="F112" s="223" t="s">
        <v>538</v>
      </c>
      <c r="G112" s="224" t="s">
        <v>160</v>
      </c>
      <c r="H112" s="225">
        <v>27.515999999999998</v>
      </c>
      <c r="I112" s="226"/>
      <c r="J112" s="227">
        <f>ROUND(I112*H112,2)</f>
        <v>0</v>
      </c>
      <c r="K112" s="223" t="s">
        <v>161</v>
      </c>
      <c r="L112" s="46"/>
      <c r="M112" s="228" t="s">
        <v>28</v>
      </c>
      <c r="N112" s="229" t="s">
        <v>45</v>
      </c>
      <c r="O112" s="86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2" t="s">
        <v>162</v>
      </c>
      <c r="AT112" s="232" t="s">
        <v>157</v>
      </c>
      <c r="AU112" s="232" t="s">
        <v>84</v>
      </c>
      <c r="AY112" s="19" t="s">
        <v>155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19" t="s">
        <v>82</v>
      </c>
      <c r="BK112" s="233">
        <f>ROUND(I112*H112,2)</f>
        <v>0</v>
      </c>
      <c r="BL112" s="19" t="s">
        <v>162</v>
      </c>
      <c r="BM112" s="232" t="s">
        <v>539</v>
      </c>
    </row>
    <row r="113" s="14" customFormat="1">
      <c r="A113" s="14"/>
      <c r="B113" s="245"/>
      <c r="C113" s="246"/>
      <c r="D113" s="236" t="s">
        <v>164</v>
      </c>
      <c r="E113" s="247" t="s">
        <v>28</v>
      </c>
      <c r="F113" s="248" t="s">
        <v>466</v>
      </c>
      <c r="G113" s="246"/>
      <c r="H113" s="249">
        <v>27.515999999999998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164</v>
      </c>
      <c r="AU113" s="255" t="s">
        <v>84</v>
      </c>
      <c r="AV113" s="14" t="s">
        <v>84</v>
      </c>
      <c r="AW113" s="14" t="s">
        <v>35</v>
      </c>
      <c r="AX113" s="14" t="s">
        <v>82</v>
      </c>
      <c r="AY113" s="255" t="s">
        <v>155</v>
      </c>
    </row>
    <row r="114" s="2" customFormat="1" ht="24" customHeight="1">
      <c r="A114" s="40"/>
      <c r="B114" s="41"/>
      <c r="C114" s="221" t="s">
        <v>184</v>
      </c>
      <c r="D114" s="221" t="s">
        <v>157</v>
      </c>
      <c r="E114" s="222" t="s">
        <v>540</v>
      </c>
      <c r="F114" s="223" t="s">
        <v>541</v>
      </c>
      <c r="G114" s="224" t="s">
        <v>160</v>
      </c>
      <c r="H114" s="225">
        <v>13.927</v>
      </c>
      <c r="I114" s="226"/>
      <c r="J114" s="227">
        <f>ROUND(I114*H114,2)</f>
        <v>0</v>
      </c>
      <c r="K114" s="223" t="s">
        <v>161</v>
      </c>
      <c r="L114" s="46"/>
      <c r="M114" s="228" t="s">
        <v>28</v>
      </c>
      <c r="N114" s="229" t="s">
        <v>45</v>
      </c>
      <c r="O114" s="86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2" t="s">
        <v>162</v>
      </c>
      <c r="AT114" s="232" t="s">
        <v>157</v>
      </c>
      <c r="AU114" s="232" t="s">
        <v>84</v>
      </c>
      <c r="AY114" s="19" t="s">
        <v>155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19" t="s">
        <v>82</v>
      </c>
      <c r="BK114" s="233">
        <f>ROUND(I114*H114,2)</f>
        <v>0</v>
      </c>
      <c r="BL114" s="19" t="s">
        <v>162</v>
      </c>
      <c r="BM114" s="232" t="s">
        <v>542</v>
      </c>
    </row>
    <row r="115" s="13" customFormat="1">
      <c r="A115" s="13"/>
      <c r="B115" s="234"/>
      <c r="C115" s="235"/>
      <c r="D115" s="236" t="s">
        <v>164</v>
      </c>
      <c r="E115" s="237" t="s">
        <v>28</v>
      </c>
      <c r="F115" s="238" t="s">
        <v>527</v>
      </c>
      <c r="G115" s="235"/>
      <c r="H115" s="237" t="s">
        <v>28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164</v>
      </c>
      <c r="AU115" s="244" t="s">
        <v>84</v>
      </c>
      <c r="AV115" s="13" t="s">
        <v>82</v>
      </c>
      <c r="AW115" s="13" t="s">
        <v>35</v>
      </c>
      <c r="AX115" s="13" t="s">
        <v>74</v>
      </c>
      <c r="AY115" s="244" t="s">
        <v>155</v>
      </c>
    </row>
    <row r="116" s="14" customFormat="1">
      <c r="A116" s="14"/>
      <c r="B116" s="245"/>
      <c r="C116" s="246"/>
      <c r="D116" s="236" t="s">
        <v>164</v>
      </c>
      <c r="E116" s="247" t="s">
        <v>28</v>
      </c>
      <c r="F116" s="248" t="s">
        <v>543</v>
      </c>
      <c r="G116" s="246"/>
      <c r="H116" s="249">
        <v>6.1040000000000001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164</v>
      </c>
      <c r="AU116" s="255" t="s">
        <v>84</v>
      </c>
      <c r="AV116" s="14" t="s">
        <v>84</v>
      </c>
      <c r="AW116" s="14" t="s">
        <v>35</v>
      </c>
      <c r="AX116" s="14" t="s">
        <v>74</v>
      </c>
      <c r="AY116" s="255" t="s">
        <v>155</v>
      </c>
    </row>
    <row r="117" s="14" customFormat="1">
      <c r="A117" s="14"/>
      <c r="B117" s="245"/>
      <c r="C117" s="246"/>
      <c r="D117" s="236" t="s">
        <v>164</v>
      </c>
      <c r="E117" s="247" t="s">
        <v>494</v>
      </c>
      <c r="F117" s="248" t="s">
        <v>544</v>
      </c>
      <c r="G117" s="246"/>
      <c r="H117" s="249">
        <v>7.8230000000000004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164</v>
      </c>
      <c r="AU117" s="255" t="s">
        <v>84</v>
      </c>
      <c r="AV117" s="14" t="s">
        <v>84</v>
      </c>
      <c r="AW117" s="14" t="s">
        <v>35</v>
      </c>
      <c r="AX117" s="14" t="s">
        <v>74</v>
      </c>
      <c r="AY117" s="255" t="s">
        <v>155</v>
      </c>
    </row>
    <row r="118" s="15" customFormat="1">
      <c r="A118" s="15"/>
      <c r="B118" s="256"/>
      <c r="C118" s="257"/>
      <c r="D118" s="236" t="s">
        <v>164</v>
      </c>
      <c r="E118" s="258" t="s">
        <v>492</v>
      </c>
      <c r="F118" s="259" t="s">
        <v>173</v>
      </c>
      <c r="G118" s="257"/>
      <c r="H118" s="260">
        <v>13.927</v>
      </c>
      <c r="I118" s="261"/>
      <c r="J118" s="257"/>
      <c r="K118" s="257"/>
      <c r="L118" s="262"/>
      <c r="M118" s="263"/>
      <c r="N118" s="264"/>
      <c r="O118" s="264"/>
      <c r="P118" s="264"/>
      <c r="Q118" s="264"/>
      <c r="R118" s="264"/>
      <c r="S118" s="264"/>
      <c r="T118" s="26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6" t="s">
        <v>164</v>
      </c>
      <c r="AU118" s="266" t="s">
        <v>84</v>
      </c>
      <c r="AV118" s="15" t="s">
        <v>162</v>
      </c>
      <c r="AW118" s="15" t="s">
        <v>35</v>
      </c>
      <c r="AX118" s="15" t="s">
        <v>82</v>
      </c>
      <c r="AY118" s="266" t="s">
        <v>155</v>
      </c>
    </row>
    <row r="119" s="2" customFormat="1" ht="24" customHeight="1">
      <c r="A119" s="40"/>
      <c r="B119" s="41"/>
      <c r="C119" s="221" t="s">
        <v>190</v>
      </c>
      <c r="D119" s="221" t="s">
        <v>157</v>
      </c>
      <c r="E119" s="222" t="s">
        <v>545</v>
      </c>
      <c r="F119" s="223" t="s">
        <v>546</v>
      </c>
      <c r="G119" s="224" t="s">
        <v>160</v>
      </c>
      <c r="H119" s="225">
        <v>13.927</v>
      </c>
      <c r="I119" s="226"/>
      <c r="J119" s="227">
        <f>ROUND(I119*H119,2)</f>
        <v>0</v>
      </c>
      <c r="K119" s="223" t="s">
        <v>161</v>
      </c>
      <c r="L119" s="46"/>
      <c r="M119" s="228" t="s">
        <v>28</v>
      </c>
      <c r="N119" s="229" t="s">
        <v>45</v>
      </c>
      <c r="O119" s="86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2" t="s">
        <v>162</v>
      </c>
      <c r="AT119" s="232" t="s">
        <v>157</v>
      </c>
      <c r="AU119" s="232" t="s">
        <v>84</v>
      </c>
      <c r="AY119" s="19" t="s">
        <v>155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9" t="s">
        <v>82</v>
      </c>
      <c r="BK119" s="233">
        <f>ROUND(I119*H119,2)</f>
        <v>0</v>
      </c>
      <c r="BL119" s="19" t="s">
        <v>162</v>
      </c>
      <c r="BM119" s="232" t="s">
        <v>547</v>
      </c>
    </row>
    <row r="120" s="14" customFormat="1">
      <c r="A120" s="14"/>
      <c r="B120" s="245"/>
      <c r="C120" s="246"/>
      <c r="D120" s="236" t="s">
        <v>164</v>
      </c>
      <c r="E120" s="247" t="s">
        <v>28</v>
      </c>
      <c r="F120" s="248" t="s">
        <v>492</v>
      </c>
      <c r="G120" s="246"/>
      <c r="H120" s="249">
        <v>13.927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164</v>
      </c>
      <c r="AU120" s="255" t="s">
        <v>84</v>
      </c>
      <c r="AV120" s="14" t="s">
        <v>84</v>
      </c>
      <c r="AW120" s="14" t="s">
        <v>35</v>
      </c>
      <c r="AX120" s="14" t="s">
        <v>82</v>
      </c>
      <c r="AY120" s="255" t="s">
        <v>155</v>
      </c>
    </row>
    <row r="121" s="2" customFormat="1" ht="24" customHeight="1">
      <c r="A121" s="40"/>
      <c r="B121" s="41"/>
      <c r="C121" s="221" t="s">
        <v>194</v>
      </c>
      <c r="D121" s="221" t="s">
        <v>157</v>
      </c>
      <c r="E121" s="222" t="s">
        <v>548</v>
      </c>
      <c r="F121" s="223" t="s">
        <v>549</v>
      </c>
      <c r="G121" s="224" t="s">
        <v>160</v>
      </c>
      <c r="H121" s="225">
        <v>13.927</v>
      </c>
      <c r="I121" s="226"/>
      <c r="J121" s="227">
        <f>ROUND(I121*H121,2)</f>
        <v>0</v>
      </c>
      <c r="K121" s="223" t="s">
        <v>161</v>
      </c>
      <c r="L121" s="46"/>
      <c r="M121" s="228" t="s">
        <v>28</v>
      </c>
      <c r="N121" s="229" t="s">
        <v>45</v>
      </c>
      <c r="O121" s="86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2" t="s">
        <v>162</v>
      </c>
      <c r="AT121" s="232" t="s">
        <v>157</v>
      </c>
      <c r="AU121" s="232" t="s">
        <v>84</v>
      </c>
      <c r="AY121" s="19" t="s">
        <v>155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9" t="s">
        <v>82</v>
      </c>
      <c r="BK121" s="233">
        <f>ROUND(I121*H121,2)</f>
        <v>0</v>
      </c>
      <c r="BL121" s="19" t="s">
        <v>162</v>
      </c>
      <c r="BM121" s="232" t="s">
        <v>550</v>
      </c>
    </row>
    <row r="122" s="14" customFormat="1">
      <c r="A122" s="14"/>
      <c r="B122" s="245"/>
      <c r="C122" s="246"/>
      <c r="D122" s="236" t="s">
        <v>164</v>
      </c>
      <c r="E122" s="247" t="s">
        <v>28</v>
      </c>
      <c r="F122" s="248" t="s">
        <v>492</v>
      </c>
      <c r="G122" s="246"/>
      <c r="H122" s="249">
        <v>13.927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164</v>
      </c>
      <c r="AU122" s="255" t="s">
        <v>84</v>
      </c>
      <c r="AV122" s="14" t="s">
        <v>84</v>
      </c>
      <c r="AW122" s="14" t="s">
        <v>35</v>
      </c>
      <c r="AX122" s="14" t="s">
        <v>82</v>
      </c>
      <c r="AY122" s="255" t="s">
        <v>155</v>
      </c>
    </row>
    <row r="123" s="2" customFormat="1" ht="24" customHeight="1">
      <c r="A123" s="40"/>
      <c r="B123" s="41"/>
      <c r="C123" s="221" t="s">
        <v>203</v>
      </c>
      <c r="D123" s="221" t="s">
        <v>157</v>
      </c>
      <c r="E123" s="222" t="s">
        <v>551</v>
      </c>
      <c r="F123" s="223" t="s">
        <v>552</v>
      </c>
      <c r="G123" s="224" t="s">
        <v>160</v>
      </c>
      <c r="H123" s="225">
        <v>13.927</v>
      </c>
      <c r="I123" s="226"/>
      <c r="J123" s="227">
        <f>ROUND(I123*H123,2)</f>
        <v>0</v>
      </c>
      <c r="K123" s="223" t="s">
        <v>161</v>
      </c>
      <c r="L123" s="46"/>
      <c r="M123" s="228" t="s">
        <v>28</v>
      </c>
      <c r="N123" s="229" t="s">
        <v>45</v>
      </c>
      <c r="O123" s="86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2" t="s">
        <v>162</v>
      </c>
      <c r="AT123" s="232" t="s">
        <v>157</v>
      </c>
      <c r="AU123" s="232" t="s">
        <v>84</v>
      </c>
      <c r="AY123" s="19" t="s">
        <v>155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9" t="s">
        <v>82</v>
      </c>
      <c r="BK123" s="233">
        <f>ROUND(I123*H123,2)</f>
        <v>0</v>
      </c>
      <c r="BL123" s="19" t="s">
        <v>162</v>
      </c>
      <c r="BM123" s="232" t="s">
        <v>553</v>
      </c>
    </row>
    <row r="124" s="14" customFormat="1">
      <c r="A124" s="14"/>
      <c r="B124" s="245"/>
      <c r="C124" s="246"/>
      <c r="D124" s="236" t="s">
        <v>164</v>
      </c>
      <c r="E124" s="247" t="s">
        <v>28</v>
      </c>
      <c r="F124" s="248" t="s">
        <v>492</v>
      </c>
      <c r="G124" s="246"/>
      <c r="H124" s="249">
        <v>13.927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164</v>
      </c>
      <c r="AU124" s="255" t="s">
        <v>84</v>
      </c>
      <c r="AV124" s="14" t="s">
        <v>84</v>
      </c>
      <c r="AW124" s="14" t="s">
        <v>35</v>
      </c>
      <c r="AX124" s="14" t="s">
        <v>82</v>
      </c>
      <c r="AY124" s="255" t="s">
        <v>155</v>
      </c>
    </row>
    <row r="125" s="2" customFormat="1" ht="24" customHeight="1">
      <c r="A125" s="40"/>
      <c r="B125" s="41"/>
      <c r="C125" s="221" t="s">
        <v>207</v>
      </c>
      <c r="D125" s="221" t="s">
        <v>157</v>
      </c>
      <c r="E125" s="222" t="s">
        <v>554</v>
      </c>
      <c r="F125" s="223" t="s">
        <v>555</v>
      </c>
      <c r="G125" s="224" t="s">
        <v>160</v>
      </c>
      <c r="H125" s="225">
        <v>1.7689999999999999</v>
      </c>
      <c r="I125" s="226"/>
      <c r="J125" s="227">
        <f>ROUND(I125*H125,2)</f>
        <v>0</v>
      </c>
      <c r="K125" s="223" t="s">
        <v>161</v>
      </c>
      <c r="L125" s="46"/>
      <c r="M125" s="228" t="s">
        <v>28</v>
      </c>
      <c r="N125" s="229" t="s">
        <v>45</v>
      </c>
      <c r="O125" s="86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2" t="s">
        <v>162</v>
      </c>
      <c r="AT125" s="232" t="s">
        <v>157</v>
      </c>
      <c r="AU125" s="232" t="s">
        <v>84</v>
      </c>
      <c r="AY125" s="19" t="s">
        <v>155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9" t="s">
        <v>82</v>
      </c>
      <c r="BK125" s="233">
        <f>ROUND(I125*H125,2)</f>
        <v>0</v>
      </c>
      <c r="BL125" s="19" t="s">
        <v>162</v>
      </c>
      <c r="BM125" s="232" t="s">
        <v>556</v>
      </c>
    </row>
    <row r="126" s="13" customFormat="1">
      <c r="A126" s="13"/>
      <c r="B126" s="234"/>
      <c r="C126" s="235"/>
      <c r="D126" s="236" t="s">
        <v>164</v>
      </c>
      <c r="E126" s="237" t="s">
        <v>28</v>
      </c>
      <c r="F126" s="238" t="s">
        <v>527</v>
      </c>
      <c r="G126" s="235"/>
      <c r="H126" s="237" t="s">
        <v>28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164</v>
      </c>
      <c r="AU126" s="244" t="s">
        <v>84</v>
      </c>
      <c r="AV126" s="13" t="s">
        <v>82</v>
      </c>
      <c r="AW126" s="13" t="s">
        <v>35</v>
      </c>
      <c r="AX126" s="13" t="s">
        <v>74</v>
      </c>
      <c r="AY126" s="244" t="s">
        <v>155</v>
      </c>
    </row>
    <row r="127" s="14" customFormat="1">
      <c r="A127" s="14"/>
      <c r="B127" s="245"/>
      <c r="C127" s="246"/>
      <c r="D127" s="236" t="s">
        <v>164</v>
      </c>
      <c r="E127" s="247" t="s">
        <v>28</v>
      </c>
      <c r="F127" s="248" t="s">
        <v>557</v>
      </c>
      <c r="G127" s="246"/>
      <c r="H127" s="249">
        <v>0.58799999999999997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164</v>
      </c>
      <c r="AU127" s="255" t="s">
        <v>84</v>
      </c>
      <c r="AV127" s="14" t="s">
        <v>84</v>
      </c>
      <c r="AW127" s="14" t="s">
        <v>35</v>
      </c>
      <c r="AX127" s="14" t="s">
        <v>74</v>
      </c>
      <c r="AY127" s="255" t="s">
        <v>155</v>
      </c>
    </row>
    <row r="128" s="14" customFormat="1">
      <c r="A128" s="14"/>
      <c r="B128" s="245"/>
      <c r="C128" s="246"/>
      <c r="D128" s="236" t="s">
        <v>164</v>
      </c>
      <c r="E128" s="247" t="s">
        <v>502</v>
      </c>
      <c r="F128" s="248" t="s">
        <v>558</v>
      </c>
      <c r="G128" s="246"/>
      <c r="H128" s="249">
        <v>1.1810000000000001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164</v>
      </c>
      <c r="AU128" s="255" t="s">
        <v>84</v>
      </c>
      <c r="AV128" s="14" t="s">
        <v>84</v>
      </c>
      <c r="AW128" s="14" t="s">
        <v>35</v>
      </c>
      <c r="AX128" s="14" t="s">
        <v>74</v>
      </c>
      <c r="AY128" s="255" t="s">
        <v>155</v>
      </c>
    </row>
    <row r="129" s="15" customFormat="1">
      <c r="A129" s="15"/>
      <c r="B129" s="256"/>
      <c r="C129" s="257"/>
      <c r="D129" s="236" t="s">
        <v>164</v>
      </c>
      <c r="E129" s="258" t="s">
        <v>500</v>
      </c>
      <c r="F129" s="259" t="s">
        <v>173</v>
      </c>
      <c r="G129" s="257"/>
      <c r="H129" s="260">
        <v>1.7689999999999999</v>
      </c>
      <c r="I129" s="261"/>
      <c r="J129" s="257"/>
      <c r="K129" s="257"/>
      <c r="L129" s="262"/>
      <c r="M129" s="263"/>
      <c r="N129" s="264"/>
      <c r="O129" s="264"/>
      <c r="P129" s="264"/>
      <c r="Q129" s="264"/>
      <c r="R129" s="264"/>
      <c r="S129" s="264"/>
      <c r="T129" s="26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6" t="s">
        <v>164</v>
      </c>
      <c r="AU129" s="266" t="s">
        <v>84</v>
      </c>
      <c r="AV129" s="15" t="s">
        <v>162</v>
      </c>
      <c r="AW129" s="15" t="s">
        <v>35</v>
      </c>
      <c r="AX129" s="15" t="s">
        <v>82</v>
      </c>
      <c r="AY129" s="266" t="s">
        <v>155</v>
      </c>
    </row>
    <row r="130" s="2" customFormat="1" ht="24" customHeight="1">
      <c r="A130" s="40"/>
      <c r="B130" s="41"/>
      <c r="C130" s="221" t="s">
        <v>211</v>
      </c>
      <c r="D130" s="221" t="s">
        <v>157</v>
      </c>
      <c r="E130" s="222" t="s">
        <v>559</v>
      </c>
      <c r="F130" s="223" t="s">
        <v>560</v>
      </c>
      <c r="G130" s="224" t="s">
        <v>160</v>
      </c>
      <c r="H130" s="225">
        <v>1.7689999999999999</v>
      </c>
      <c r="I130" s="226"/>
      <c r="J130" s="227">
        <f>ROUND(I130*H130,2)</f>
        <v>0</v>
      </c>
      <c r="K130" s="223" t="s">
        <v>161</v>
      </c>
      <c r="L130" s="46"/>
      <c r="M130" s="228" t="s">
        <v>28</v>
      </c>
      <c r="N130" s="229" t="s">
        <v>45</v>
      </c>
      <c r="O130" s="86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2" t="s">
        <v>162</v>
      </c>
      <c r="AT130" s="232" t="s">
        <v>157</v>
      </c>
      <c r="AU130" s="232" t="s">
        <v>84</v>
      </c>
      <c r="AY130" s="19" t="s">
        <v>155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9" t="s">
        <v>82</v>
      </c>
      <c r="BK130" s="233">
        <f>ROUND(I130*H130,2)</f>
        <v>0</v>
      </c>
      <c r="BL130" s="19" t="s">
        <v>162</v>
      </c>
      <c r="BM130" s="232" t="s">
        <v>561</v>
      </c>
    </row>
    <row r="131" s="14" customFormat="1">
      <c r="A131" s="14"/>
      <c r="B131" s="245"/>
      <c r="C131" s="246"/>
      <c r="D131" s="236" t="s">
        <v>164</v>
      </c>
      <c r="E131" s="247" t="s">
        <v>28</v>
      </c>
      <c r="F131" s="248" t="s">
        <v>500</v>
      </c>
      <c r="G131" s="246"/>
      <c r="H131" s="249">
        <v>1.7689999999999999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164</v>
      </c>
      <c r="AU131" s="255" t="s">
        <v>84</v>
      </c>
      <c r="AV131" s="14" t="s">
        <v>84</v>
      </c>
      <c r="AW131" s="14" t="s">
        <v>35</v>
      </c>
      <c r="AX131" s="14" t="s">
        <v>82</v>
      </c>
      <c r="AY131" s="255" t="s">
        <v>155</v>
      </c>
    </row>
    <row r="132" s="2" customFormat="1" ht="24" customHeight="1">
      <c r="A132" s="40"/>
      <c r="B132" s="41"/>
      <c r="C132" s="221" t="s">
        <v>218</v>
      </c>
      <c r="D132" s="221" t="s">
        <v>157</v>
      </c>
      <c r="E132" s="222" t="s">
        <v>562</v>
      </c>
      <c r="F132" s="223" t="s">
        <v>563</v>
      </c>
      <c r="G132" s="224" t="s">
        <v>160</v>
      </c>
      <c r="H132" s="225">
        <v>1.7689999999999999</v>
      </c>
      <c r="I132" s="226"/>
      <c r="J132" s="227">
        <f>ROUND(I132*H132,2)</f>
        <v>0</v>
      </c>
      <c r="K132" s="223" t="s">
        <v>161</v>
      </c>
      <c r="L132" s="46"/>
      <c r="M132" s="228" t="s">
        <v>28</v>
      </c>
      <c r="N132" s="229" t="s">
        <v>45</v>
      </c>
      <c r="O132" s="86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2" t="s">
        <v>162</v>
      </c>
      <c r="AT132" s="232" t="s">
        <v>157</v>
      </c>
      <c r="AU132" s="232" t="s">
        <v>84</v>
      </c>
      <c r="AY132" s="19" t="s">
        <v>155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9" t="s">
        <v>82</v>
      </c>
      <c r="BK132" s="233">
        <f>ROUND(I132*H132,2)</f>
        <v>0</v>
      </c>
      <c r="BL132" s="19" t="s">
        <v>162</v>
      </c>
      <c r="BM132" s="232" t="s">
        <v>564</v>
      </c>
    </row>
    <row r="133" s="14" customFormat="1">
      <c r="A133" s="14"/>
      <c r="B133" s="245"/>
      <c r="C133" s="246"/>
      <c r="D133" s="236" t="s">
        <v>164</v>
      </c>
      <c r="E133" s="247" t="s">
        <v>28</v>
      </c>
      <c r="F133" s="248" t="s">
        <v>500</v>
      </c>
      <c r="G133" s="246"/>
      <c r="H133" s="249">
        <v>1.7689999999999999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164</v>
      </c>
      <c r="AU133" s="255" t="s">
        <v>84</v>
      </c>
      <c r="AV133" s="14" t="s">
        <v>84</v>
      </c>
      <c r="AW133" s="14" t="s">
        <v>35</v>
      </c>
      <c r="AX133" s="14" t="s">
        <v>82</v>
      </c>
      <c r="AY133" s="255" t="s">
        <v>155</v>
      </c>
    </row>
    <row r="134" s="2" customFormat="1" ht="24" customHeight="1">
      <c r="A134" s="40"/>
      <c r="B134" s="41"/>
      <c r="C134" s="221" t="s">
        <v>222</v>
      </c>
      <c r="D134" s="221" t="s">
        <v>157</v>
      </c>
      <c r="E134" s="222" t="s">
        <v>565</v>
      </c>
      <c r="F134" s="223" t="s">
        <v>566</v>
      </c>
      <c r="G134" s="224" t="s">
        <v>160</v>
      </c>
      <c r="H134" s="225">
        <v>1.7689999999999999</v>
      </c>
      <c r="I134" s="226"/>
      <c r="J134" s="227">
        <f>ROUND(I134*H134,2)</f>
        <v>0</v>
      </c>
      <c r="K134" s="223" t="s">
        <v>161</v>
      </c>
      <c r="L134" s="46"/>
      <c r="M134" s="228" t="s">
        <v>28</v>
      </c>
      <c r="N134" s="229" t="s">
        <v>45</v>
      </c>
      <c r="O134" s="86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2" t="s">
        <v>162</v>
      </c>
      <c r="AT134" s="232" t="s">
        <v>157</v>
      </c>
      <c r="AU134" s="232" t="s">
        <v>84</v>
      </c>
      <c r="AY134" s="19" t="s">
        <v>155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9" t="s">
        <v>82</v>
      </c>
      <c r="BK134" s="233">
        <f>ROUND(I134*H134,2)</f>
        <v>0</v>
      </c>
      <c r="BL134" s="19" t="s">
        <v>162</v>
      </c>
      <c r="BM134" s="232" t="s">
        <v>567</v>
      </c>
    </row>
    <row r="135" s="14" customFormat="1">
      <c r="A135" s="14"/>
      <c r="B135" s="245"/>
      <c r="C135" s="246"/>
      <c r="D135" s="236" t="s">
        <v>164</v>
      </c>
      <c r="E135" s="247" t="s">
        <v>28</v>
      </c>
      <c r="F135" s="248" t="s">
        <v>500</v>
      </c>
      <c r="G135" s="246"/>
      <c r="H135" s="249">
        <v>1.7689999999999999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164</v>
      </c>
      <c r="AU135" s="255" t="s">
        <v>84</v>
      </c>
      <c r="AV135" s="14" t="s">
        <v>84</v>
      </c>
      <c r="AW135" s="14" t="s">
        <v>35</v>
      </c>
      <c r="AX135" s="14" t="s">
        <v>82</v>
      </c>
      <c r="AY135" s="255" t="s">
        <v>155</v>
      </c>
    </row>
    <row r="136" s="2" customFormat="1" ht="24" customHeight="1">
      <c r="A136" s="40"/>
      <c r="B136" s="41"/>
      <c r="C136" s="221" t="s">
        <v>228</v>
      </c>
      <c r="D136" s="221" t="s">
        <v>157</v>
      </c>
      <c r="E136" s="222" t="s">
        <v>568</v>
      </c>
      <c r="F136" s="223" t="s">
        <v>569</v>
      </c>
      <c r="G136" s="224" t="s">
        <v>160</v>
      </c>
      <c r="H136" s="225">
        <v>86.424000000000007</v>
      </c>
      <c r="I136" s="226"/>
      <c r="J136" s="227">
        <f>ROUND(I136*H136,2)</f>
        <v>0</v>
      </c>
      <c r="K136" s="223" t="s">
        <v>161</v>
      </c>
      <c r="L136" s="46"/>
      <c r="M136" s="228" t="s">
        <v>28</v>
      </c>
      <c r="N136" s="229" t="s">
        <v>45</v>
      </c>
      <c r="O136" s="86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2" t="s">
        <v>162</v>
      </c>
      <c r="AT136" s="232" t="s">
        <v>157</v>
      </c>
      <c r="AU136" s="232" t="s">
        <v>84</v>
      </c>
      <c r="AY136" s="19" t="s">
        <v>155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9" t="s">
        <v>82</v>
      </c>
      <c r="BK136" s="233">
        <f>ROUND(I136*H136,2)</f>
        <v>0</v>
      </c>
      <c r="BL136" s="19" t="s">
        <v>162</v>
      </c>
      <c r="BM136" s="232" t="s">
        <v>570</v>
      </c>
    </row>
    <row r="137" s="14" customFormat="1">
      <c r="A137" s="14"/>
      <c r="B137" s="245"/>
      <c r="C137" s="246"/>
      <c r="D137" s="236" t="s">
        <v>164</v>
      </c>
      <c r="E137" s="247" t="s">
        <v>28</v>
      </c>
      <c r="F137" s="248" t="s">
        <v>571</v>
      </c>
      <c r="G137" s="246"/>
      <c r="H137" s="249">
        <v>55.031999999999996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164</v>
      </c>
      <c r="AU137" s="255" t="s">
        <v>84</v>
      </c>
      <c r="AV137" s="14" t="s">
        <v>84</v>
      </c>
      <c r="AW137" s="14" t="s">
        <v>35</v>
      </c>
      <c r="AX137" s="14" t="s">
        <v>74</v>
      </c>
      <c r="AY137" s="255" t="s">
        <v>155</v>
      </c>
    </row>
    <row r="138" s="14" customFormat="1">
      <c r="A138" s="14"/>
      <c r="B138" s="245"/>
      <c r="C138" s="246"/>
      <c r="D138" s="236" t="s">
        <v>164</v>
      </c>
      <c r="E138" s="247" t="s">
        <v>28</v>
      </c>
      <c r="F138" s="248" t="s">
        <v>572</v>
      </c>
      <c r="G138" s="246"/>
      <c r="H138" s="249">
        <v>27.853999999999999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164</v>
      </c>
      <c r="AU138" s="255" t="s">
        <v>84</v>
      </c>
      <c r="AV138" s="14" t="s">
        <v>84</v>
      </c>
      <c r="AW138" s="14" t="s">
        <v>35</v>
      </c>
      <c r="AX138" s="14" t="s">
        <v>74</v>
      </c>
      <c r="AY138" s="255" t="s">
        <v>155</v>
      </c>
    </row>
    <row r="139" s="14" customFormat="1">
      <c r="A139" s="14"/>
      <c r="B139" s="245"/>
      <c r="C139" s="246"/>
      <c r="D139" s="236" t="s">
        <v>164</v>
      </c>
      <c r="E139" s="247" t="s">
        <v>28</v>
      </c>
      <c r="F139" s="248" t="s">
        <v>573</v>
      </c>
      <c r="G139" s="246"/>
      <c r="H139" s="249">
        <v>3.5379999999999998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164</v>
      </c>
      <c r="AU139" s="255" t="s">
        <v>84</v>
      </c>
      <c r="AV139" s="14" t="s">
        <v>84</v>
      </c>
      <c r="AW139" s="14" t="s">
        <v>35</v>
      </c>
      <c r="AX139" s="14" t="s">
        <v>74</v>
      </c>
      <c r="AY139" s="255" t="s">
        <v>155</v>
      </c>
    </row>
    <row r="140" s="15" customFormat="1">
      <c r="A140" s="15"/>
      <c r="B140" s="256"/>
      <c r="C140" s="257"/>
      <c r="D140" s="236" t="s">
        <v>164</v>
      </c>
      <c r="E140" s="258" t="s">
        <v>498</v>
      </c>
      <c r="F140" s="259" t="s">
        <v>173</v>
      </c>
      <c r="G140" s="257"/>
      <c r="H140" s="260">
        <v>86.424000000000007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164</v>
      </c>
      <c r="AU140" s="266" t="s">
        <v>84</v>
      </c>
      <c r="AV140" s="15" t="s">
        <v>162</v>
      </c>
      <c r="AW140" s="15" t="s">
        <v>35</v>
      </c>
      <c r="AX140" s="15" t="s">
        <v>82</v>
      </c>
      <c r="AY140" s="266" t="s">
        <v>155</v>
      </c>
    </row>
    <row r="141" s="2" customFormat="1" ht="24" customHeight="1">
      <c r="A141" s="40"/>
      <c r="B141" s="41"/>
      <c r="C141" s="221" t="s">
        <v>233</v>
      </c>
      <c r="D141" s="221" t="s">
        <v>157</v>
      </c>
      <c r="E141" s="222" t="s">
        <v>185</v>
      </c>
      <c r="F141" s="223" t="s">
        <v>186</v>
      </c>
      <c r="G141" s="224" t="s">
        <v>160</v>
      </c>
      <c r="H141" s="225">
        <v>80.974000000000004</v>
      </c>
      <c r="I141" s="226"/>
      <c r="J141" s="227">
        <f>ROUND(I141*H141,2)</f>
        <v>0</v>
      </c>
      <c r="K141" s="223" t="s">
        <v>161</v>
      </c>
      <c r="L141" s="46"/>
      <c r="M141" s="228" t="s">
        <v>28</v>
      </c>
      <c r="N141" s="229" t="s">
        <v>45</v>
      </c>
      <c r="O141" s="86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2" t="s">
        <v>162</v>
      </c>
      <c r="AT141" s="232" t="s">
        <v>157</v>
      </c>
      <c r="AU141" s="232" t="s">
        <v>84</v>
      </c>
      <c r="AY141" s="19" t="s">
        <v>155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9" t="s">
        <v>82</v>
      </c>
      <c r="BK141" s="233">
        <f>ROUND(I141*H141,2)</f>
        <v>0</v>
      </c>
      <c r="BL141" s="19" t="s">
        <v>162</v>
      </c>
      <c r="BM141" s="232" t="s">
        <v>574</v>
      </c>
    </row>
    <row r="142" s="14" customFormat="1">
      <c r="A142" s="14"/>
      <c r="B142" s="245"/>
      <c r="C142" s="246"/>
      <c r="D142" s="236" t="s">
        <v>164</v>
      </c>
      <c r="E142" s="247" t="s">
        <v>28</v>
      </c>
      <c r="F142" s="248" t="s">
        <v>498</v>
      </c>
      <c r="G142" s="246"/>
      <c r="H142" s="249">
        <v>86.424000000000007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164</v>
      </c>
      <c r="AU142" s="255" t="s">
        <v>84</v>
      </c>
      <c r="AV142" s="14" t="s">
        <v>84</v>
      </c>
      <c r="AW142" s="14" t="s">
        <v>35</v>
      </c>
      <c r="AX142" s="14" t="s">
        <v>74</v>
      </c>
      <c r="AY142" s="255" t="s">
        <v>155</v>
      </c>
    </row>
    <row r="143" s="14" customFormat="1">
      <c r="A143" s="14"/>
      <c r="B143" s="245"/>
      <c r="C143" s="246"/>
      <c r="D143" s="236" t="s">
        <v>164</v>
      </c>
      <c r="E143" s="247" t="s">
        <v>28</v>
      </c>
      <c r="F143" s="248" t="s">
        <v>189</v>
      </c>
      <c r="G143" s="246"/>
      <c r="H143" s="249">
        <v>-5.4500000000000002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164</v>
      </c>
      <c r="AU143" s="255" t="s">
        <v>84</v>
      </c>
      <c r="AV143" s="14" t="s">
        <v>84</v>
      </c>
      <c r="AW143" s="14" t="s">
        <v>35</v>
      </c>
      <c r="AX143" s="14" t="s">
        <v>74</v>
      </c>
      <c r="AY143" s="255" t="s">
        <v>155</v>
      </c>
    </row>
    <row r="144" s="15" customFormat="1">
      <c r="A144" s="15"/>
      <c r="B144" s="256"/>
      <c r="C144" s="257"/>
      <c r="D144" s="236" t="s">
        <v>164</v>
      </c>
      <c r="E144" s="258" t="s">
        <v>126</v>
      </c>
      <c r="F144" s="259" t="s">
        <v>173</v>
      </c>
      <c r="G144" s="257"/>
      <c r="H144" s="260">
        <v>80.974000000000004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164</v>
      </c>
      <c r="AU144" s="266" t="s">
        <v>84</v>
      </c>
      <c r="AV144" s="15" t="s">
        <v>162</v>
      </c>
      <c r="AW144" s="15" t="s">
        <v>35</v>
      </c>
      <c r="AX144" s="15" t="s">
        <v>82</v>
      </c>
      <c r="AY144" s="266" t="s">
        <v>155</v>
      </c>
    </row>
    <row r="145" s="2" customFormat="1" ht="16.5" customHeight="1">
      <c r="A145" s="40"/>
      <c r="B145" s="41"/>
      <c r="C145" s="221" t="s">
        <v>8</v>
      </c>
      <c r="D145" s="221" t="s">
        <v>157</v>
      </c>
      <c r="E145" s="222" t="s">
        <v>191</v>
      </c>
      <c r="F145" s="223" t="s">
        <v>192</v>
      </c>
      <c r="G145" s="224" t="s">
        <v>160</v>
      </c>
      <c r="H145" s="225">
        <v>80.974000000000004</v>
      </c>
      <c r="I145" s="226"/>
      <c r="J145" s="227">
        <f>ROUND(I145*H145,2)</f>
        <v>0</v>
      </c>
      <c r="K145" s="223" t="s">
        <v>161</v>
      </c>
      <c r="L145" s="46"/>
      <c r="M145" s="228" t="s">
        <v>28</v>
      </c>
      <c r="N145" s="229" t="s">
        <v>45</v>
      </c>
      <c r="O145" s="86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2" t="s">
        <v>162</v>
      </c>
      <c r="AT145" s="232" t="s">
        <v>157</v>
      </c>
      <c r="AU145" s="232" t="s">
        <v>84</v>
      </c>
      <c r="AY145" s="19" t="s">
        <v>155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9" t="s">
        <v>82</v>
      </c>
      <c r="BK145" s="233">
        <f>ROUND(I145*H145,2)</f>
        <v>0</v>
      </c>
      <c r="BL145" s="19" t="s">
        <v>162</v>
      </c>
      <c r="BM145" s="232" t="s">
        <v>575</v>
      </c>
    </row>
    <row r="146" s="14" customFormat="1">
      <c r="A146" s="14"/>
      <c r="B146" s="245"/>
      <c r="C146" s="246"/>
      <c r="D146" s="236" t="s">
        <v>164</v>
      </c>
      <c r="E146" s="247" t="s">
        <v>28</v>
      </c>
      <c r="F146" s="248" t="s">
        <v>126</v>
      </c>
      <c r="G146" s="246"/>
      <c r="H146" s="249">
        <v>80.974000000000004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164</v>
      </c>
      <c r="AU146" s="255" t="s">
        <v>84</v>
      </c>
      <c r="AV146" s="14" t="s">
        <v>84</v>
      </c>
      <c r="AW146" s="14" t="s">
        <v>35</v>
      </c>
      <c r="AX146" s="14" t="s">
        <v>82</v>
      </c>
      <c r="AY146" s="255" t="s">
        <v>155</v>
      </c>
    </row>
    <row r="147" s="2" customFormat="1" ht="24" customHeight="1">
      <c r="A147" s="40"/>
      <c r="B147" s="41"/>
      <c r="C147" s="221" t="s">
        <v>242</v>
      </c>
      <c r="D147" s="221" t="s">
        <v>157</v>
      </c>
      <c r="E147" s="222" t="s">
        <v>576</v>
      </c>
      <c r="F147" s="223" t="s">
        <v>577</v>
      </c>
      <c r="G147" s="224" t="s">
        <v>160</v>
      </c>
      <c r="H147" s="225">
        <v>16.402999999999999</v>
      </c>
      <c r="I147" s="226"/>
      <c r="J147" s="227">
        <f>ROUND(I147*H147,2)</f>
        <v>0</v>
      </c>
      <c r="K147" s="223" t="s">
        <v>161</v>
      </c>
      <c r="L147" s="46"/>
      <c r="M147" s="228" t="s">
        <v>28</v>
      </c>
      <c r="N147" s="229" t="s">
        <v>45</v>
      </c>
      <c r="O147" s="86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2" t="s">
        <v>162</v>
      </c>
      <c r="AT147" s="232" t="s">
        <v>157</v>
      </c>
      <c r="AU147" s="232" t="s">
        <v>84</v>
      </c>
      <c r="AY147" s="19" t="s">
        <v>155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9" t="s">
        <v>82</v>
      </c>
      <c r="BK147" s="233">
        <f>ROUND(I147*H147,2)</f>
        <v>0</v>
      </c>
      <c r="BL147" s="19" t="s">
        <v>162</v>
      </c>
      <c r="BM147" s="232" t="s">
        <v>578</v>
      </c>
    </row>
    <row r="148" s="14" customFormat="1">
      <c r="A148" s="14"/>
      <c r="B148" s="245"/>
      <c r="C148" s="246"/>
      <c r="D148" s="236" t="s">
        <v>164</v>
      </c>
      <c r="E148" s="247" t="s">
        <v>28</v>
      </c>
      <c r="F148" s="248" t="s">
        <v>579</v>
      </c>
      <c r="G148" s="246"/>
      <c r="H148" s="249">
        <v>15.646000000000001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164</v>
      </c>
      <c r="AU148" s="255" t="s">
        <v>84</v>
      </c>
      <c r="AV148" s="14" t="s">
        <v>84</v>
      </c>
      <c r="AW148" s="14" t="s">
        <v>35</v>
      </c>
      <c r="AX148" s="14" t="s">
        <v>74</v>
      </c>
      <c r="AY148" s="255" t="s">
        <v>155</v>
      </c>
    </row>
    <row r="149" s="14" customFormat="1">
      <c r="A149" s="14"/>
      <c r="B149" s="245"/>
      <c r="C149" s="246"/>
      <c r="D149" s="236" t="s">
        <v>164</v>
      </c>
      <c r="E149" s="247" t="s">
        <v>28</v>
      </c>
      <c r="F149" s="248" t="s">
        <v>580</v>
      </c>
      <c r="G149" s="246"/>
      <c r="H149" s="249">
        <v>-1.4550000000000001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164</v>
      </c>
      <c r="AU149" s="255" t="s">
        <v>84</v>
      </c>
      <c r="AV149" s="14" t="s">
        <v>84</v>
      </c>
      <c r="AW149" s="14" t="s">
        <v>35</v>
      </c>
      <c r="AX149" s="14" t="s">
        <v>74</v>
      </c>
      <c r="AY149" s="255" t="s">
        <v>155</v>
      </c>
    </row>
    <row r="150" s="14" customFormat="1">
      <c r="A150" s="14"/>
      <c r="B150" s="245"/>
      <c r="C150" s="246"/>
      <c r="D150" s="236" t="s">
        <v>164</v>
      </c>
      <c r="E150" s="247" t="s">
        <v>28</v>
      </c>
      <c r="F150" s="248" t="s">
        <v>581</v>
      </c>
      <c r="G150" s="246"/>
      <c r="H150" s="249">
        <v>2.3620000000000001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164</v>
      </c>
      <c r="AU150" s="255" t="s">
        <v>84</v>
      </c>
      <c r="AV150" s="14" t="s">
        <v>84</v>
      </c>
      <c r="AW150" s="14" t="s">
        <v>35</v>
      </c>
      <c r="AX150" s="14" t="s">
        <v>74</v>
      </c>
      <c r="AY150" s="255" t="s">
        <v>155</v>
      </c>
    </row>
    <row r="151" s="14" customFormat="1">
      <c r="A151" s="14"/>
      <c r="B151" s="245"/>
      <c r="C151" s="246"/>
      <c r="D151" s="236" t="s">
        <v>164</v>
      </c>
      <c r="E151" s="247" t="s">
        <v>28</v>
      </c>
      <c r="F151" s="248" t="s">
        <v>582</v>
      </c>
      <c r="G151" s="246"/>
      <c r="H151" s="249">
        <v>-0.14999999999999999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164</v>
      </c>
      <c r="AU151" s="255" t="s">
        <v>84</v>
      </c>
      <c r="AV151" s="14" t="s">
        <v>84</v>
      </c>
      <c r="AW151" s="14" t="s">
        <v>35</v>
      </c>
      <c r="AX151" s="14" t="s">
        <v>74</v>
      </c>
      <c r="AY151" s="255" t="s">
        <v>155</v>
      </c>
    </row>
    <row r="152" s="15" customFormat="1">
      <c r="A152" s="15"/>
      <c r="B152" s="256"/>
      <c r="C152" s="257"/>
      <c r="D152" s="236" t="s">
        <v>164</v>
      </c>
      <c r="E152" s="258" t="s">
        <v>507</v>
      </c>
      <c r="F152" s="259" t="s">
        <v>173</v>
      </c>
      <c r="G152" s="257"/>
      <c r="H152" s="260">
        <v>16.402999999999999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164</v>
      </c>
      <c r="AU152" s="266" t="s">
        <v>84</v>
      </c>
      <c r="AV152" s="15" t="s">
        <v>162</v>
      </c>
      <c r="AW152" s="15" t="s">
        <v>35</v>
      </c>
      <c r="AX152" s="15" t="s">
        <v>82</v>
      </c>
      <c r="AY152" s="266" t="s">
        <v>155</v>
      </c>
    </row>
    <row r="153" s="2" customFormat="1" ht="16.5" customHeight="1">
      <c r="A153" s="40"/>
      <c r="B153" s="41"/>
      <c r="C153" s="278" t="s">
        <v>246</v>
      </c>
      <c r="D153" s="278" t="s">
        <v>223</v>
      </c>
      <c r="E153" s="279" t="s">
        <v>583</v>
      </c>
      <c r="F153" s="280" t="s">
        <v>584</v>
      </c>
      <c r="G153" s="281" t="s">
        <v>288</v>
      </c>
      <c r="H153" s="282">
        <v>32.805999999999997</v>
      </c>
      <c r="I153" s="283"/>
      <c r="J153" s="284">
        <f>ROUND(I153*H153,2)</f>
        <v>0</v>
      </c>
      <c r="K153" s="280" t="s">
        <v>161</v>
      </c>
      <c r="L153" s="285"/>
      <c r="M153" s="286" t="s">
        <v>28</v>
      </c>
      <c r="N153" s="287" t="s">
        <v>45</v>
      </c>
      <c r="O153" s="86"/>
      <c r="P153" s="230">
        <f>O153*H153</f>
        <v>0</v>
      </c>
      <c r="Q153" s="230">
        <v>1</v>
      </c>
      <c r="R153" s="230">
        <f>Q153*H153</f>
        <v>32.805999999999997</v>
      </c>
      <c r="S153" s="230">
        <v>0</v>
      </c>
      <c r="T153" s="231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2" t="s">
        <v>203</v>
      </c>
      <c r="AT153" s="232" t="s">
        <v>223</v>
      </c>
      <c r="AU153" s="232" t="s">
        <v>84</v>
      </c>
      <c r="AY153" s="19" t="s">
        <v>155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9" t="s">
        <v>82</v>
      </c>
      <c r="BK153" s="233">
        <f>ROUND(I153*H153,2)</f>
        <v>0</v>
      </c>
      <c r="BL153" s="19" t="s">
        <v>162</v>
      </c>
      <c r="BM153" s="232" t="s">
        <v>585</v>
      </c>
    </row>
    <row r="154" s="14" customFormat="1">
      <c r="A154" s="14"/>
      <c r="B154" s="245"/>
      <c r="C154" s="246"/>
      <c r="D154" s="236" t="s">
        <v>164</v>
      </c>
      <c r="E154" s="247" t="s">
        <v>28</v>
      </c>
      <c r="F154" s="248" t="s">
        <v>586</v>
      </c>
      <c r="G154" s="246"/>
      <c r="H154" s="249">
        <v>32.805999999999997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164</v>
      </c>
      <c r="AU154" s="255" t="s">
        <v>84</v>
      </c>
      <c r="AV154" s="14" t="s">
        <v>84</v>
      </c>
      <c r="AW154" s="14" t="s">
        <v>35</v>
      </c>
      <c r="AX154" s="14" t="s">
        <v>82</v>
      </c>
      <c r="AY154" s="255" t="s">
        <v>155</v>
      </c>
    </row>
    <row r="155" s="2" customFormat="1" ht="16.5" customHeight="1">
      <c r="A155" s="40"/>
      <c r="B155" s="41"/>
      <c r="C155" s="221" t="s">
        <v>252</v>
      </c>
      <c r="D155" s="221" t="s">
        <v>157</v>
      </c>
      <c r="E155" s="222" t="s">
        <v>195</v>
      </c>
      <c r="F155" s="223" t="s">
        <v>196</v>
      </c>
      <c r="G155" s="224" t="s">
        <v>197</v>
      </c>
      <c r="H155" s="225">
        <v>77.939999999999998</v>
      </c>
      <c r="I155" s="226"/>
      <c r="J155" s="227">
        <f>ROUND(I155*H155,2)</f>
        <v>0</v>
      </c>
      <c r="K155" s="223" t="s">
        <v>161</v>
      </c>
      <c r="L155" s="46"/>
      <c r="M155" s="228" t="s">
        <v>28</v>
      </c>
      <c r="N155" s="229" t="s">
        <v>45</v>
      </c>
      <c r="O155" s="86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2" t="s">
        <v>162</v>
      </c>
      <c r="AT155" s="232" t="s">
        <v>157</v>
      </c>
      <c r="AU155" s="232" t="s">
        <v>84</v>
      </c>
      <c r="AY155" s="19" t="s">
        <v>155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9" t="s">
        <v>82</v>
      </c>
      <c r="BK155" s="233">
        <f>ROUND(I155*H155,2)</f>
        <v>0</v>
      </c>
      <c r="BL155" s="19" t="s">
        <v>162</v>
      </c>
      <c r="BM155" s="232" t="s">
        <v>587</v>
      </c>
    </row>
    <row r="156" s="13" customFormat="1">
      <c r="A156" s="13"/>
      <c r="B156" s="234"/>
      <c r="C156" s="235"/>
      <c r="D156" s="236" t="s">
        <v>164</v>
      </c>
      <c r="E156" s="237" t="s">
        <v>28</v>
      </c>
      <c r="F156" s="238" t="s">
        <v>527</v>
      </c>
      <c r="G156" s="235"/>
      <c r="H156" s="237" t="s">
        <v>28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164</v>
      </c>
      <c r="AU156" s="244" t="s">
        <v>84</v>
      </c>
      <c r="AV156" s="13" t="s">
        <v>82</v>
      </c>
      <c r="AW156" s="13" t="s">
        <v>35</v>
      </c>
      <c r="AX156" s="13" t="s">
        <v>74</v>
      </c>
      <c r="AY156" s="244" t="s">
        <v>155</v>
      </c>
    </row>
    <row r="157" s="14" customFormat="1">
      <c r="A157" s="14"/>
      <c r="B157" s="245"/>
      <c r="C157" s="246"/>
      <c r="D157" s="236" t="s">
        <v>164</v>
      </c>
      <c r="E157" s="247" t="s">
        <v>122</v>
      </c>
      <c r="F157" s="248" t="s">
        <v>588</v>
      </c>
      <c r="G157" s="246"/>
      <c r="H157" s="249">
        <v>20.140000000000001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164</v>
      </c>
      <c r="AU157" s="255" t="s">
        <v>84</v>
      </c>
      <c r="AV157" s="14" t="s">
        <v>84</v>
      </c>
      <c r="AW157" s="14" t="s">
        <v>35</v>
      </c>
      <c r="AX157" s="14" t="s">
        <v>74</v>
      </c>
      <c r="AY157" s="255" t="s">
        <v>155</v>
      </c>
    </row>
    <row r="158" s="14" customFormat="1">
      <c r="A158" s="14"/>
      <c r="B158" s="245"/>
      <c r="C158" s="246"/>
      <c r="D158" s="236" t="s">
        <v>164</v>
      </c>
      <c r="E158" s="247" t="s">
        <v>124</v>
      </c>
      <c r="F158" s="248" t="s">
        <v>589</v>
      </c>
      <c r="G158" s="246"/>
      <c r="H158" s="249">
        <v>35.299999999999997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164</v>
      </c>
      <c r="AU158" s="255" t="s">
        <v>84</v>
      </c>
      <c r="AV158" s="14" t="s">
        <v>84</v>
      </c>
      <c r="AW158" s="14" t="s">
        <v>35</v>
      </c>
      <c r="AX158" s="14" t="s">
        <v>74</v>
      </c>
      <c r="AY158" s="255" t="s">
        <v>155</v>
      </c>
    </row>
    <row r="159" s="14" customFormat="1">
      <c r="A159" s="14"/>
      <c r="B159" s="245"/>
      <c r="C159" s="246"/>
      <c r="D159" s="236" t="s">
        <v>164</v>
      </c>
      <c r="E159" s="247" t="s">
        <v>590</v>
      </c>
      <c r="F159" s="248" t="s">
        <v>591</v>
      </c>
      <c r="G159" s="246"/>
      <c r="H159" s="249">
        <v>22.5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164</v>
      </c>
      <c r="AU159" s="255" t="s">
        <v>84</v>
      </c>
      <c r="AV159" s="14" t="s">
        <v>84</v>
      </c>
      <c r="AW159" s="14" t="s">
        <v>35</v>
      </c>
      <c r="AX159" s="14" t="s">
        <v>74</v>
      </c>
      <c r="AY159" s="255" t="s">
        <v>155</v>
      </c>
    </row>
    <row r="160" s="15" customFormat="1">
      <c r="A160" s="15"/>
      <c r="B160" s="256"/>
      <c r="C160" s="257"/>
      <c r="D160" s="236" t="s">
        <v>164</v>
      </c>
      <c r="E160" s="258" t="s">
        <v>28</v>
      </c>
      <c r="F160" s="259" t="s">
        <v>173</v>
      </c>
      <c r="G160" s="257"/>
      <c r="H160" s="260">
        <v>77.939999999999998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164</v>
      </c>
      <c r="AU160" s="266" t="s">
        <v>84</v>
      </c>
      <c r="AV160" s="15" t="s">
        <v>162</v>
      </c>
      <c r="AW160" s="15" t="s">
        <v>35</v>
      </c>
      <c r="AX160" s="15" t="s">
        <v>82</v>
      </c>
      <c r="AY160" s="266" t="s">
        <v>155</v>
      </c>
    </row>
    <row r="161" s="12" customFormat="1" ht="22.8" customHeight="1">
      <c r="A161" s="12"/>
      <c r="B161" s="205"/>
      <c r="C161" s="206"/>
      <c r="D161" s="207" t="s">
        <v>73</v>
      </c>
      <c r="E161" s="219" t="s">
        <v>84</v>
      </c>
      <c r="F161" s="219" t="s">
        <v>592</v>
      </c>
      <c r="G161" s="206"/>
      <c r="H161" s="206"/>
      <c r="I161" s="209"/>
      <c r="J161" s="220">
        <f>BK161</f>
        <v>0</v>
      </c>
      <c r="K161" s="206"/>
      <c r="L161" s="211"/>
      <c r="M161" s="212"/>
      <c r="N161" s="213"/>
      <c r="O161" s="213"/>
      <c r="P161" s="214">
        <f>SUM(P162:P210)</f>
        <v>0</v>
      </c>
      <c r="Q161" s="213"/>
      <c r="R161" s="214">
        <f>SUM(R162:R210)</f>
        <v>60.036001549999995</v>
      </c>
      <c r="S161" s="213"/>
      <c r="T161" s="215">
        <f>SUM(T162:T210)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6" t="s">
        <v>82</v>
      </c>
      <c r="AT161" s="217" t="s">
        <v>73</v>
      </c>
      <c r="AU161" s="217" t="s">
        <v>82</v>
      </c>
      <c r="AY161" s="216" t="s">
        <v>155</v>
      </c>
      <c r="BK161" s="218">
        <f>SUM(BK162:BK210)</f>
        <v>0</v>
      </c>
    </row>
    <row r="162" s="2" customFormat="1" ht="16.5" customHeight="1">
      <c r="A162" s="40"/>
      <c r="B162" s="41"/>
      <c r="C162" s="221" t="s">
        <v>259</v>
      </c>
      <c r="D162" s="221" t="s">
        <v>157</v>
      </c>
      <c r="E162" s="222" t="s">
        <v>593</v>
      </c>
      <c r="F162" s="223" t="s">
        <v>594</v>
      </c>
      <c r="G162" s="224" t="s">
        <v>160</v>
      </c>
      <c r="H162" s="225">
        <v>1.1399999999999999</v>
      </c>
      <c r="I162" s="226"/>
      <c r="J162" s="227">
        <f>ROUND(I162*H162,2)</f>
        <v>0</v>
      </c>
      <c r="K162" s="223" t="s">
        <v>161</v>
      </c>
      <c r="L162" s="46"/>
      <c r="M162" s="228" t="s">
        <v>28</v>
      </c>
      <c r="N162" s="229" t="s">
        <v>45</v>
      </c>
      <c r="O162" s="86"/>
      <c r="P162" s="230">
        <f>O162*H162</f>
        <v>0</v>
      </c>
      <c r="Q162" s="230">
        <v>1.9205000000000001</v>
      </c>
      <c r="R162" s="230">
        <f>Q162*H162</f>
        <v>2.1893699999999998</v>
      </c>
      <c r="S162" s="230">
        <v>0</v>
      </c>
      <c r="T162" s="231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2" t="s">
        <v>162</v>
      </c>
      <c r="AT162" s="232" t="s">
        <v>157</v>
      </c>
      <c r="AU162" s="232" t="s">
        <v>84</v>
      </c>
      <c r="AY162" s="19" t="s">
        <v>155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9" t="s">
        <v>82</v>
      </c>
      <c r="BK162" s="233">
        <f>ROUND(I162*H162,2)</f>
        <v>0</v>
      </c>
      <c r="BL162" s="19" t="s">
        <v>162</v>
      </c>
      <c r="BM162" s="232" t="s">
        <v>595</v>
      </c>
    </row>
    <row r="163" s="14" customFormat="1">
      <c r="A163" s="14"/>
      <c r="B163" s="245"/>
      <c r="C163" s="246"/>
      <c r="D163" s="236" t="s">
        <v>164</v>
      </c>
      <c r="E163" s="247" t="s">
        <v>28</v>
      </c>
      <c r="F163" s="248" t="s">
        <v>596</v>
      </c>
      <c r="G163" s="246"/>
      <c r="H163" s="249">
        <v>1.1399999999999999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164</v>
      </c>
      <c r="AU163" s="255" t="s">
        <v>84</v>
      </c>
      <c r="AV163" s="14" t="s">
        <v>84</v>
      </c>
      <c r="AW163" s="14" t="s">
        <v>35</v>
      </c>
      <c r="AX163" s="14" t="s">
        <v>82</v>
      </c>
      <c r="AY163" s="255" t="s">
        <v>155</v>
      </c>
    </row>
    <row r="164" s="2" customFormat="1" ht="16.5" customHeight="1">
      <c r="A164" s="40"/>
      <c r="B164" s="41"/>
      <c r="C164" s="221" t="s">
        <v>263</v>
      </c>
      <c r="D164" s="221" t="s">
        <v>157</v>
      </c>
      <c r="E164" s="222" t="s">
        <v>597</v>
      </c>
      <c r="F164" s="223" t="s">
        <v>598</v>
      </c>
      <c r="G164" s="224" t="s">
        <v>249</v>
      </c>
      <c r="H164" s="225">
        <v>22.800000000000001</v>
      </c>
      <c r="I164" s="226"/>
      <c r="J164" s="227">
        <f>ROUND(I164*H164,2)</f>
        <v>0</v>
      </c>
      <c r="K164" s="223" t="s">
        <v>161</v>
      </c>
      <c r="L164" s="46"/>
      <c r="M164" s="228" t="s">
        <v>28</v>
      </c>
      <c r="N164" s="229" t="s">
        <v>45</v>
      </c>
      <c r="O164" s="86"/>
      <c r="P164" s="230">
        <f>O164*H164</f>
        <v>0</v>
      </c>
      <c r="Q164" s="230">
        <v>0.00116</v>
      </c>
      <c r="R164" s="230">
        <f>Q164*H164</f>
        <v>0.026447999999999999</v>
      </c>
      <c r="S164" s="230">
        <v>0</v>
      </c>
      <c r="T164" s="231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2" t="s">
        <v>162</v>
      </c>
      <c r="AT164" s="232" t="s">
        <v>157</v>
      </c>
      <c r="AU164" s="232" t="s">
        <v>84</v>
      </c>
      <c r="AY164" s="19" t="s">
        <v>155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9" t="s">
        <v>82</v>
      </c>
      <c r="BK164" s="233">
        <f>ROUND(I164*H164,2)</f>
        <v>0</v>
      </c>
      <c r="BL164" s="19" t="s">
        <v>162</v>
      </c>
      <c r="BM164" s="232" t="s">
        <v>599</v>
      </c>
    </row>
    <row r="165" s="13" customFormat="1">
      <c r="A165" s="13"/>
      <c r="B165" s="234"/>
      <c r="C165" s="235"/>
      <c r="D165" s="236" t="s">
        <v>164</v>
      </c>
      <c r="E165" s="237" t="s">
        <v>28</v>
      </c>
      <c r="F165" s="238" t="s">
        <v>527</v>
      </c>
      <c r="G165" s="235"/>
      <c r="H165" s="237" t="s">
        <v>28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164</v>
      </c>
      <c r="AU165" s="244" t="s">
        <v>84</v>
      </c>
      <c r="AV165" s="13" t="s">
        <v>82</v>
      </c>
      <c r="AW165" s="13" t="s">
        <v>35</v>
      </c>
      <c r="AX165" s="13" t="s">
        <v>74</v>
      </c>
      <c r="AY165" s="244" t="s">
        <v>155</v>
      </c>
    </row>
    <row r="166" s="14" customFormat="1">
      <c r="A166" s="14"/>
      <c r="B166" s="245"/>
      <c r="C166" s="246"/>
      <c r="D166" s="236" t="s">
        <v>164</v>
      </c>
      <c r="E166" s="247" t="s">
        <v>461</v>
      </c>
      <c r="F166" s="248" t="s">
        <v>600</v>
      </c>
      <c r="G166" s="246"/>
      <c r="H166" s="249">
        <v>22.800000000000001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164</v>
      </c>
      <c r="AU166" s="255" t="s">
        <v>84</v>
      </c>
      <c r="AV166" s="14" t="s">
        <v>84</v>
      </c>
      <c r="AW166" s="14" t="s">
        <v>35</v>
      </c>
      <c r="AX166" s="14" t="s">
        <v>82</v>
      </c>
      <c r="AY166" s="255" t="s">
        <v>155</v>
      </c>
    </row>
    <row r="167" s="2" customFormat="1" ht="16.5" customHeight="1">
      <c r="A167" s="40"/>
      <c r="B167" s="41"/>
      <c r="C167" s="221" t="s">
        <v>7</v>
      </c>
      <c r="D167" s="221" t="s">
        <v>157</v>
      </c>
      <c r="E167" s="222" t="s">
        <v>601</v>
      </c>
      <c r="F167" s="223" t="s">
        <v>602</v>
      </c>
      <c r="G167" s="224" t="s">
        <v>249</v>
      </c>
      <c r="H167" s="225">
        <v>22.800000000000001</v>
      </c>
      <c r="I167" s="226"/>
      <c r="J167" s="227">
        <f>ROUND(I167*H167,2)</f>
        <v>0</v>
      </c>
      <c r="K167" s="223" t="s">
        <v>161</v>
      </c>
      <c r="L167" s="46"/>
      <c r="M167" s="228" t="s">
        <v>28</v>
      </c>
      <c r="N167" s="229" t="s">
        <v>45</v>
      </c>
      <c r="O167" s="86"/>
      <c r="P167" s="230">
        <f>O167*H167</f>
        <v>0</v>
      </c>
      <c r="Q167" s="230">
        <v>0.00016000000000000001</v>
      </c>
      <c r="R167" s="230">
        <f>Q167*H167</f>
        <v>0.0036480000000000002</v>
      </c>
      <c r="S167" s="230">
        <v>0</v>
      </c>
      <c r="T167" s="231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2" t="s">
        <v>162</v>
      </c>
      <c r="AT167" s="232" t="s">
        <v>157</v>
      </c>
      <c r="AU167" s="232" t="s">
        <v>84</v>
      </c>
      <c r="AY167" s="19" t="s">
        <v>155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9" t="s">
        <v>82</v>
      </c>
      <c r="BK167" s="233">
        <f>ROUND(I167*H167,2)</f>
        <v>0</v>
      </c>
      <c r="BL167" s="19" t="s">
        <v>162</v>
      </c>
      <c r="BM167" s="232" t="s">
        <v>603</v>
      </c>
    </row>
    <row r="168" s="14" customFormat="1">
      <c r="A168" s="14"/>
      <c r="B168" s="245"/>
      <c r="C168" s="246"/>
      <c r="D168" s="236" t="s">
        <v>164</v>
      </c>
      <c r="E168" s="247" t="s">
        <v>28</v>
      </c>
      <c r="F168" s="248" t="s">
        <v>461</v>
      </c>
      <c r="G168" s="246"/>
      <c r="H168" s="249">
        <v>22.800000000000001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164</v>
      </c>
      <c r="AU168" s="255" t="s">
        <v>84</v>
      </c>
      <c r="AV168" s="14" t="s">
        <v>84</v>
      </c>
      <c r="AW168" s="14" t="s">
        <v>35</v>
      </c>
      <c r="AX168" s="14" t="s">
        <v>82</v>
      </c>
      <c r="AY168" s="255" t="s">
        <v>155</v>
      </c>
    </row>
    <row r="169" s="2" customFormat="1" ht="24" customHeight="1">
      <c r="A169" s="40"/>
      <c r="B169" s="41"/>
      <c r="C169" s="221" t="s">
        <v>272</v>
      </c>
      <c r="D169" s="221" t="s">
        <v>157</v>
      </c>
      <c r="E169" s="222" t="s">
        <v>604</v>
      </c>
      <c r="F169" s="223" t="s">
        <v>605</v>
      </c>
      <c r="G169" s="224" t="s">
        <v>249</v>
      </c>
      <c r="H169" s="225">
        <v>22.800000000000001</v>
      </c>
      <c r="I169" s="226"/>
      <c r="J169" s="227">
        <f>ROUND(I169*H169,2)</f>
        <v>0</v>
      </c>
      <c r="K169" s="223" t="s">
        <v>161</v>
      </c>
      <c r="L169" s="46"/>
      <c r="M169" s="228" t="s">
        <v>28</v>
      </c>
      <c r="N169" s="229" t="s">
        <v>45</v>
      </c>
      <c r="O169" s="86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2" t="s">
        <v>162</v>
      </c>
      <c r="AT169" s="232" t="s">
        <v>157</v>
      </c>
      <c r="AU169" s="232" t="s">
        <v>84</v>
      </c>
      <c r="AY169" s="19" t="s">
        <v>155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9" t="s">
        <v>82</v>
      </c>
      <c r="BK169" s="233">
        <f>ROUND(I169*H169,2)</f>
        <v>0</v>
      </c>
      <c r="BL169" s="19" t="s">
        <v>162</v>
      </c>
      <c r="BM169" s="232" t="s">
        <v>606</v>
      </c>
    </row>
    <row r="170" s="14" customFormat="1">
      <c r="A170" s="14"/>
      <c r="B170" s="245"/>
      <c r="C170" s="246"/>
      <c r="D170" s="236" t="s">
        <v>164</v>
      </c>
      <c r="E170" s="247" t="s">
        <v>28</v>
      </c>
      <c r="F170" s="248" t="s">
        <v>461</v>
      </c>
      <c r="G170" s="246"/>
      <c r="H170" s="249">
        <v>22.800000000000001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164</v>
      </c>
      <c r="AU170" s="255" t="s">
        <v>84</v>
      </c>
      <c r="AV170" s="14" t="s">
        <v>84</v>
      </c>
      <c r="AW170" s="14" t="s">
        <v>35</v>
      </c>
      <c r="AX170" s="14" t="s">
        <v>82</v>
      </c>
      <c r="AY170" s="255" t="s">
        <v>155</v>
      </c>
    </row>
    <row r="171" s="2" customFormat="1" ht="16.5" customHeight="1">
      <c r="A171" s="40"/>
      <c r="B171" s="41"/>
      <c r="C171" s="278" t="s">
        <v>277</v>
      </c>
      <c r="D171" s="278" t="s">
        <v>223</v>
      </c>
      <c r="E171" s="279" t="s">
        <v>607</v>
      </c>
      <c r="F171" s="280" t="s">
        <v>608</v>
      </c>
      <c r="G171" s="281" t="s">
        <v>288</v>
      </c>
      <c r="H171" s="282">
        <v>10.944000000000001</v>
      </c>
      <c r="I171" s="283"/>
      <c r="J171" s="284">
        <f>ROUND(I171*H171,2)</f>
        <v>0</v>
      </c>
      <c r="K171" s="280" t="s">
        <v>28</v>
      </c>
      <c r="L171" s="285"/>
      <c r="M171" s="286" t="s">
        <v>28</v>
      </c>
      <c r="N171" s="287" t="s">
        <v>45</v>
      </c>
      <c r="O171" s="86"/>
      <c r="P171" s="230">
        <f>O171*H171</f>
        <v>0</v>
      </c>
      <c r="Q171" s="230">
        <v>1</v>
      </c>
      <c r="R171" s="230">
        <f>Q171*H171</f>
        <v>10.944000000000001</v>
      </c>
      <c r="S171" s="230">
        <v>0</v>
      </c>
      <c r="T171" s="231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2" t="s">
        <v>203</v>
      </c>
      <c r="AT171" s="232" t="s">
        <v>223</v>
      </c>
      <c r="AU171" s="232" t="s">
        <v>84</v>
      </c>
      <c r="AY171" s="19" t="s">
        <v>155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9" t="s">
        <v>82</v>
      </c>
      <c r="BK171" s="233">
        <f>ROUND(I171*H171,2)</f>
        <v>0</v>
      </c>
      <c r="BL171" s="19" t="s">
        <v>162</v>
      </c>
      <c r="BM171" s="232" t="s">
        <v>609</v>
      </c>
    </row>
    <row r="172" s="14" customFormat="1">
      <c r="A172" s="14"/>
      <c r="B172" s="245"/>
      <c r="C172" s="246"/>
      <c r="D172" s="236" t="s">
        <v>164</v>
      </c>
      <c r="E172" s="247" t="s">
        <v>28</v>
      </c>
      <c r="F172" s="248" t="s">
        <v>610</v>
      </c>
      <c r="G172" s="246"/>
      <c r="H172" s="249">
        <v>10.944000000000001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164</v>
      </c>
      <c r="AU172" s="255" t="s">
        <v>84</v>
      </c>
      <c r="AV172" s="14" t="s">
        <v>84</v>
      </c>
      <c r="AW172" s="14" t="s">
        <v>35</v>
      </c>
      <c r="AX172" s="14" t="s">
        <v>82</v>
      </c>
      <c r="AY172" s="255" t="s">
        <v>155</v>
      </c>
    </row>
    <row r="173" s="2" customFormat="1" ht="24" customHeight="1">
      <c r="A173" s="40"/>
      <c r="B173" s="41"/>
      <c r="C173" s="221" t="s">
        <v>285</v>
      </c>
      <c r="D173" s="221" t="s">
        <v>157</v>
      </c>
      <c r="E173" s="222" t="s">
        <v>611</v>
      </c>
      <c r="F173" s="223" t="s">
        <v>612</v>
      </c>
      <c r="G173" s="224" t="s">
        <v>160</v>
      </c>
      <c r="H173" s="225">
        <v>4.0499999999999998</v>
      </c>
      <c r="I173" s="226"/>
      <c r="J173" s="227">
        <f>ROUND(I173*H173,2)</f>
        <v>0</v>
      </c>
      <c r="K173" s="223" t="s">
        <v>28</v>
      </c>
      <c r="L173" s="46"/>
      <c r="M173" s="228" t="s">
        <v>28</v>
      </c>
      <c r="N173" s="229" t="s">
        <v>45</v>
      </c>
      <c r="O173" s="86"/>
      <c r="P173" s="230">
        <f>O173*H173</f>
        <v>0</v>
      </c>
      <c r="Q173" s="230">
        <v>2.1600000000000001</v>
      </c>
      <c r="R173" s="230">
        <f>Q173*H173</f>
        <v>8.7479999999999993</v>
      </c>
      <c r="S173" s="230">
        <v>0</v>
      </c>
      <c r="T173" s="231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2" t="s">
        <v>162</v>
      </c>
      <c r="AT173" s="232" t="s">
        <v>157</v>
      </c>
      <c r="AU173" s="232" t="s">
        <v>84</v>
      </c>
      <c r="AY173" s="19" t="s">
        <v>155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9" t="s">
        <v>82</v>
      </c>
      <c r="BK173" s="233">
        <f>ROUND(I173*H173,2)</f>
        <v>0</v>
      </c>
      <c r="BL173" s="19" t="s">
        <v>162</v>
      </c>
      <c r="BM173" s="232" t="s">
        <v>613</v>
      </c>
    </row>
    <row r="174" s="13" customFormat="1">
      <c r="A174" s="13"/>
      <c r="B174" s="234"/>
      <c r="C174" s="235"/>
      <c r="D174" s="236" t="s">
        <v>164</v>
      </c>
      <c r="E174" s="237" t="s">
        <v>28</v>
      </c>
      <c r="F174" s="238" t="s">
        <v>527</v>
      </c>
      <c r="G174" s="235"/>
      <c r="H174" s="237" t="s">
        <v>28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164</v>
      </c>
      <c r="AU174" s="244" t="s">
        <v>84</v>
      </c>
      <c r="AV174" s="13" t="s">
        <v>82</v>
      </c>
      <c r="AW174" s="13" t="s">
        <v>35</v>
      </c>
      <c r="AX174" s="13" t="s">
        <v>74</v>
      </c>
      <c r="AY174" s="244" t="s">
        <v>155</v>
      </c>
    </row>
    <row r="175" s="14" customFormat="1">
      <c r="A175" s="14"/>
      <c r="B175" s="245"/>
      <c r="C175" s="246"/>
      <c r="D175" s="236" t="s">
        <v>164</v>
      </c>
      <c r="E175" s="247" t="s">
        <v>28</v>
      </c>
      <c r="F175" s="248" t="s">
        <v>614</v>
      </c>
      <c r="G175" s="246"/>
      <c r="H175" s="249">
        <v>4.0499999999999998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164</v>
      </c>
      <c r="AU175" s="255" t="s">
        <v>84</v>
      </c>
      <c r="AV175" s="14" t="s">
        <v>84</v>
      </c>
      <c r="AW175" s="14" t="s">
        <v>35</v>
      </c>
      <c r="AX175" s="14" t="s">
        <v>82</v>
      </c>
      <c r="AY175" s="255" t="s">
        <v>155</v>
      </c>
    </row>
    <row r="176" s="2" customFormat="1" ht="16.5" customHeight="1">
      <c r="A176" s="40"/>
      <c r="B176" s="41"/>
      <c r="C176" s="221" t="s">
        <v>389</v>
      </c>
      <c r="D176" s="221" t="s">
        <v>157</v>
      </c>
      <c r="E176" s="222" t="s">
        <v>615</v>
      </c>
      <c r="F176" s="223" t="s">
        <v>616</v>
      </c>
      <c r="G176" s="224" t="s">
        <v>160</v>
      </c>
      <c r="H176" s="225">
        <v>11.012000000000001</v>
      </c>
      <c r="I176" s="226"/>
      <c r="J176" s="227">
        <f>ROUND(I176*H176,2)</f>
        <v>0</v>
      </c>
      <c r="K176" s="223" t="s">
        <v>161</v>
      </c>
      <c r="L176" s="46"/>
      <c r="M176" s="228" t="s">
        <v>28</v>
      </c>
      <c r="N176" s="229" t="s">
        <v>45</v>
      </c>
      <c r="O176" s="86"/>
      <c r="P176" s="230">
        <f>O176*H176</f>
        <v>0</v>
      </c>
      <c r="Q176" s="230">
        <v>2.45329</v>
      </c>
      <c r="R176" s="230">
        <f>Q176*H176</f>
        <v>27.015629480000001</v>
      </c>
      <c r="S176" s="230">
        <v>0</v>
      </c>
      <c r="T176" s="231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2" t="s">
        <v>162</v>
      </c>
      <c r="AT176" s="232" t="s">
        <v>157</v>
      </c>
      <c r="AU176" s="232" t="s">
        <v>84</v>
      </c>
      <c r="AY176" s="19" t="s">
        <v>155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9" t="s">
        <v>82</v>
      </c>
      <c r="BK176" s="233">
        <f>ROUND(I176*H176,2)</f>
        <v>0</v>
      </c>
      <c r="BL176" s="19" t="s">
        <v>162</v>
      </c>
      <c r="BM176" s="232" t="s">
        <v>617</v>
      </c>
    </row>
    <row r="177" s="13" customFormat="1">
      <c r="A177" s="13"/>
      <c r="B177" s="234"/>
      <c r="C177" s="235"/>
      <c r="D177" s="236" t="s">
        <v>164</v>
      </c>
      <c r="E177" s="237" t="s">
        <v>28</v>
      </c>
      <c r="F177" s="238" t="s">
        <v>527</v>
      </c>
      <c r="G177" s="235"/>
      <c r="H177" s="237" t="s">
        <v>28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164</v>
      </c>
      <c r="AU177" s="244" t="s">
        <v>84</v>
      </c>
      <c r="AV177" s="13" t="s">
        <v>82</v>
      </c>
      <c r="AW177" s="13" t="s">
        <v>35</v>
      </c>
      <c r="AX177" s="13" t="s">
        <v>74</v>
      </c>
      <c r="AY177" s="244" t="s">
        <v>155</v>
      </c>
    </row>
    <row r="178" s="14" customFormat="1">
      <c r="A178" s="14"/>
      <c r="B178" s="245"/>
      <c r="C178" s="246"/>
      <c r="D178" s="236" t="s">
        <v>164</v>
      </c>
      <c r="E178" s="247" t="s">
        <v>28</v>
      </c>
      <c r="F178" s="248" t="s">
        <v>618</v>
      </c>
      <c r="G178" s="246"/>
      <c r="H178" s="249">
        <v>11.012000000000001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164</v>
      </c>
      <c r="AU178" s="255" t="s">
        <v>84</v>
      </c>
      <c r="AV178" s="14" t="s">
        <v>84</v>
      </c>
      <c r="AW178" s="14" t="s">
        <v>35</v>
      </c>
      <c r="AX178" s="14" t="s">
        <v>82</v>
      </c>
      <c r="AY178" s="255" t="s">
        <v>155</v>
      </c>
    </row>
    <row r="179" s="2" customFormat="1" ht="16.5" customHeight="1">
      <c r="A179" s="40"/>
      <c r="B179" s="41"/>
      <c r="C179" s="221" t="s">
        <v>393</v>
      </c>
      <c r="D179" s="221" t="s">
        <v>157</v>
      </c>
      <c r="E179" s="222" t="s">
        <v>619</v>
      </c>
      <c r="F179" s="223" t="s">
        <v>620</v>
      </c>
      <c r="G179" s="224" t="s">
        <v>197</v>
      </c>
      <c r="H179" s="225">
        <v>5.6699999999999999</v>
      </c>
      <c r="I179" s="226"/>
      <c r="J179" s="227">
        <f>ROUND(I179*H179,2)</f>
        <v>0</v>
      </c>
      <c r="K179" s="223" t="s">
        <v>161</v>
      </c>
      <c r="L179" s="46"/>
      <c r="M179" s="228" t="s">
        <v>28</v>
      </c>
      <c r="N179" s="229" t="s">
        <v>45</v>
      </c>
      <c r="O179" s="86"/>
      <c r="P179" s="230">
        <f>O179*H179</f>
        <v>0</v>
      </c>
      <c r="Q179" s="230">
        <v>0.035099999999999999</v>
      </c>
      <c r="R179" s="230">
        <f>Q179*H179</f>
        <v>0.199017</v>
      </c>
      <c r="S179" s="230">
        <v>0</v>
      </c>
      <c r="T179" s="231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2" t="s">
        <v>162</v>
      </c>
      <c r="AT179" s="232" t="s">
        <v>157</v>
      </c>
      <c r="AU179" s="232" t="s">
        <v>84</v>
      </c>
      <c r="AY179" s="19" t="s">
        <v>155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9" t="s">
        <v>82</v>
      </c>
      <c r="BK179" s="233">
        <f>ROUND(I179*H179,2)</f>
        <v>0</v>
      </c>
      <c r="BL179" s="19" t="s">
        <v>162</v>
      </c>
      <c r="BM179" s="232" t="s">
        <v>621</v>
      </c>
    </row>
    <row r="180" s="13" customFormat="1">
      <c r="A180" s="13"/>
      <c r="B180" s="234"/>
      <c r="C180" s="235"/>
      <c r="D180" s="236" t="s">
        <v>164</v>
      </c>
      <c r="E180" s="237" t="s">
        <v>28</v>
      </c>
      <c r="F180" s="238" t="s">
        <v>527</v>
      </c>
      <c r="G180" s="235"/>
      <c r="H180" s="237" t="s">
        <v>28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164</v>
      </c>
      <c r="AU180" s="244" t="s">
        <v>84</v>
      </c>
      <c r="AV180" s="13" t="s">
        <v>82</v>
      </c>
      <c r="AW180" s="13" t="s">
        <v>35</v>
      </c>
      <c r="AX180" s="13" t="s">
        <v>74</v>
      </c>
      <c r="AY180" s="244" t="s">
        <v>155</v>
      </c>
    </row>
    <row r="181" s="14" customFormat="1">
      <c r="A181" s="14"/>
      <c r="B181" s="245"/>
      <c r="C181" s="246"/>
      <c r="D181" s="236" t="s">
        <v>164</v>
      </c>
      <c r="E181" s="247" t="s">
        <v>28</v>
      </c>
      <c r="F181" s="248" t="s">
        <v>622</v>
      </c>
      <c r="G181" s="246"/>
      <c r="H181" s="249">
        <v>5.6699999999999999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164</v>
      </c>
      <c r="AU181" s="255" t="s">
        <v>84</v>
      </c>
      <c r="AV181" s="14" t="s">
        <v>84</v>
      </c>
      <c r="AW181" s="14" t="s">
        <v>35</v>
      </c>
      <c r="AX181" s="14" t="s">
        <v>82</v>
      </c>
      <c r="AY181" s="255" t="s">
        <v>155</v>
      </c>
    </row>
    <row r="182" s="2" customFormat="1" ht="16.5" customHeight="1">
      <c r="A182" s="40"/>
      <c r="B182" s="41"/>
      <c r="C182" s="221" t="s">
        <v>398</v>
      </c>
      <c r="D182" s="221" t="s">
        <v>157</v>
      </c>
      <c r="E182" s="222" t="s">
        <v>623</v>
      </c>
      <c r="F182" s="223" t="s">
        <v>624</v>
      </c>
      <c r="G182" s="224" t="s">
        <v>288</v>
      </c>
      <c r="H182" s="225">
        <v>0.098000000000000004</v>
      </c>
      <c r="I182" s="226"/>
      <c r="J182" s="227">
        <f>ROUND(I182*H182,2)</f>
        <v>0</v>
      </c>
      <c r="K182" s="223" t="s">
        <v>161</v>
      </c>
      <c r="L182" s="46"/>
      <c r="M182" s="228" t="s">
        <v>28</v>
      </c>
      <c r="N182" s="229" t="s">
        <v>45</v>
      </c>
      <c r="O182" s="86"/>
      <c r="P182" s="230">
        <f>O182*H182</f>
        <v>0</v>
      </c>
      <c r="Q182" s="230">
        <v>1.0601700000000001</v>
      </c>
      <c r="R182" s="230">
        <f>Q182*H182</f>
        <v>0.10389666000000002</v>
      </c>
      <c r="S182" s="230">
        <v>0</v>
      </c>
      <c r="T182" s="231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2" t="s">
        <v>162</v>
      </c>
      <c r="AT182" s="232" t="s">
        <v>157</v>
      </c>
      <c r="AU182" s="232" t="s">
        <v>84</v>
      </c>
      <c r="AY182" s="19" t="s">
        <v>155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9" t="s">
        <v>82</v>
      </c>
      <c r="BK182" s="233">
        <f>ROUND(I182*H182,2)</f>
        <v>0</v>
      </c>
      <c r="BL182" s="19" t="s">
        <v>162</v>
      </c>
      <c r="BM182" s="232" t="s">
        <v>625</v>
      </c>
    </row>
    <row r="183" s="13" customFormat="1">
      <c r="A183" s="13"/>
      <c r="B183" s="234"/>
      <c r="C183" s="235"/>
      <c r="D183" s="236" t="s">
        <v>164</v>
      </c>
      <c r="E183" s="237" t="s">
        <v>28</v>
      </c>
      <c r="F183" s="238" t="s">
        <v>527</v>
      </c>
      <c r="G183" s="235"/>
      <c r="H183" s="237" t="s">
        <v>28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164</v>
      </c>
      <c r="AU183" s="244" t="s">
        <v>84</v>
      </c>
      <c r="AV183" s="13" t="s">
        <v>82</v>
      </c>
      <c r="AW183" s="13" t="s">
        <v>35</v>
      </c>
      <c r="AX183" s="13" t="s">
        <v>74</v>
      </c>
      <c r="AY183" s="244" t="s">
        <v>155</v>
      </c>
    </row>
    <row r="184" s="14" customFormat="1">
      <c r="A184" s="14"/>
      <c r="B184" s="245"/>
      <c r="C184" s="246"/>
      <c r="D184" s="236" t="s">
        <v>164</v>
      </c>
      <c r="E184" s="247" t="s">
        <v>28</v>
      </c>
      <c r="F184" s="248" t="s">
        <v>626</v>
      </c>
      <c r="G184" s="246"/>
      <c r="H184" s="249">
        <v>0.098000000000000004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164</v>
      </c>
      <c r="AU184" s="255" t="s">
        <v>84</v>
      </c>
      <c r="AV184" s="14" t="s">
        <v>84</v>
      </c>
      <c r="AW184" s="14" t="s">
        <v>35</v>
      </c>
      <c r="AX184" s="14" t="s">
        <v>74</v>
      </c>
      <c r="AY184" s="255" t="s">
        <v>155</v>
      </c>
    </row>
    <row r="185" s="15" customFormat="1">
      <c r="A185" s="15"/>
      <c r="B185" s="256"/>
      <c r="C185" s="257"/>
      <c r="D185" s="236" t="s">
        <v>164</v>
      </c>
      <c r="E185" s="258" t="s">
        <v>28</v>
      </c>
      <c r="F185" s="259" t="s">
        <v>173</v>
      </c>
      <c r="G185" s="257"/>
      <c r="H185" s="260">
        <v>0.098000000000000004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164</v>
      </c>
      <c r="AU185" s="266" t="s">
        <v>84</v>
      </c>
      <c r="AV185" s="15" t="s">
        <v>162</v>
      </c>
      <c r="AW185" s="15" t="s">
        <v>35</v>
      </c>
      <c r="AX185" s="15" t="s">
        <v>82</v>
      </c>
      <c r="AY185" s="266" t="s">
        <v>155</v>
      </c>
    </row>
    <row r="186" s="2" customFormat="1" ht="16.5" customHeight="1">
      <c r="A186" s="40"/>
      <c r="B186" s="41"/>
      <c r="C186" s="221" t="s">
        <v>402</v>
      </c>
      <c r="D186" s="221" t="s">
        <v>157</v>
      </c>
      <c r="E186" s="222" t="s">
        <v>627</v>
      </c>
      <c r="F186" s="223" t="s">
        <v>628</v>
      </c>
      <c r="G186" s="224" t="s">
        <v>160</v>
      </c>
      <c r="H186" s="225">
        <v>1.2170000000000001</v>
      </c>
      <c r="I186" s="226"/>
      <c r="J186" s="227">
        <f>ROUND(I186*H186,2)</f>
        <v>0</v>
      </c>
      <c r="K186" s="223" t="s">
        <v>161</v>
      </c>
      <c r="L186" s="46"/>
      <c r="M186" s="228" t="s">
        <v>28</v>
      </c>
      <c r="N186" s="229" t="s">
        <v>45</v>
      </c>
      <c r="O186" s="86"/>
      <c r="P186" s="230">
        <f>O186*H186</f>
        <v>0</v>
      </c>
      <c r="Q186" s="230">
        <v>2.45329</v>
      </c>
      <c r="R186" s="230">
        <f>Q186*H186</f>
        <v>2.9856539300000002</v>
      </c>
      <c r="S186" s="230">
        <v>0</v>
      </c>
      <c r="T186" s="231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2" t="s">
        <v>162</v>
      </c>
      <c r="AT186" s="232" t="s">
        <v>157</v>
      </c>
      <c r="AU186" s="232" t="s">
        <v>84</v>
      </c>
      <c r="AY186" s="19" t="s">
        <v>155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9" t="s">
        <v>82</v>
      </c>
      <c r="BK186" s="233">
        <f>ROUND(I186*H186,2)</f>
        <v>0</v>
      </c>
      <c r="BL186" s="19" t="s">
        <v>162</v>
      </c>
      <c r="BM186" s="232" t="s">
        <v>629</v>
      </c>
    </row>
    <row r="187" s="13" customFormat="1">
      <c r="A187" s="13"/>
      <c r="B187" s="234"/>
      <c r="C187" s="235"/>
      <c r="D187" s="236" t="s">
        <v>164</v>
      </c>
      <c r="E187" s="237" t="s">
        <v>28</v>
      </c>
      <c r="F187" s="238" t="s">
        <v>527</v>
      </c>
      <c r="G187" s="235"/>
      <c r="H187" s="237" t="s">
        <v>28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164</v>
      </c>
      <c r="AU187" s="244" t="s">
        <v>84</v>
      </c>
      <c r="AV187" s="13" t="s">
        <v>82</v>
      </c>
      <c r="AW187" s="13" t="s">
        <v>35</v>
      </c>
      <c r="AX187" s="13" t="s">
        <v>74</v>
      </c>
      <c r="AY187" s="244" t="s">
        <v>155</v>
      </c>
    </row>
    <row r="188" s="14" customFormat="1">
      <c r="A188" s="14"/>
      <c r="B188" s="245"/>
      <c r="C188" s="246"/>
      <c r="D188" s="236" t="s">
        <v>164</v>
      </c>
      <c r="E188" s="247" t="s">
        <v>28</v>
      </c>
      <c r="F188" s="248" t="s">
        <v>630</v>
      </c>
      <c r="G188" s="246"/>
      <c r="H188" s="249">
        <v>1.2170000000000001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164</v>
      </c>
      <c r="AU188" s="255" t="s">
        <v>84</v>
      </c>
      <c r="AV188" s="14" t="s">
        <v>84</v>
      </c>
      <c r="AW188" s="14" t="s">
        <v>35</v>
      </c>
      <c r="AX188" s="14" t="s">
        <v>82</v>
      </c>
      <c r="AY188" s="255" t="s">
        <v>155</v>
      </c>
    </row>
    <row r="189" s="2" customFormat="1" ht="16.5" customHeight="1">
      <c r="A189" s="40"/>
      <c r="B189" s="41"/>
      <c r="C189" s="221" t="s">
        <v>406</v>
      </c>
      <c r="D189" s="221" t="s">
        <v>157</v>
      </c>
      <c r="E189" s="222" t="s">
        <v>631</v>
      </c>
      <c r="F189" s="223" t="s">
        <v>632</v>
      </c>
      <c r="G189" s="224" t="s">
        <v>197</v>
      </c>
      <c r="H189" s="225">
        <v>1.26</v>
      </c>
      <c r="I189" s="226"/>
      <c r="J189" s="227">
        <f>ROUND(I189*H189,2)</f>
        <v>0</v>
      </c>
      <c r="K189" s="223" t="s">
        <v>161</v>
      </c>
      <c r="L189" s="46"/>
      <c r="M189" s="228" t="s">
        <v>28</v>
      </c>
      <c r="N189" s="229" t="s">
        <v>45</v>
      </c>
      <c r="O189" s="86"/>
      <c r="P189" s="230">
        <f>O189*H189</f>
        <v>0</v>
      </c>
      <c r="Q189" s="230">
        <v>0.00264</v>
      </c>
      <c r="R189" s="230">
        <f>Q189*H189</f>
        <v>0.0033264000000000002</v>
      </c>
      <c r="S189" s="230">
        <v>0</v>
      </c>
      <c r="T189" s="231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2" t="s">
        <v>162</v>
      </c>
      <c r="AT189" s="232" t="s">
        <v>157</v>
      </c>
      <c r="AU189" s="232" t="s">
        <v>84</v>
      </c>
      <c r="AY189" s="19" t="s">
        <v>155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9" t="s">
        <v>82</v>
      </c>
      <c r="BK189" s="233">
        <f>ROUND(I189*H189,2)</f>
        <v>0</v>
      </c>
      <c r="BL189" s="19" t="s">
        <v>162</v>
      </c>
      <c r="BM189" s="232" t="s">
        <v>633</v>
      </c>
    </row>
    <row r="190" s="13" customFormat="1">
      <c r="A190" s="13"/>
      <c r="B190" s="234"/>
      <c r="C190" s="235"/>
      <c r="D190" s="236" t="s">
        <v>164</v>
      </c>
      <c r="E190" s="237" t="s">
        <v>28</v>
      </c>
      <c r="F190" s="238" t="s">
        <v>527</v>
      </c>
      <c r="G190" s="235"/>
      <c r="H190" s="237" t="s">
        <v>28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164</v>
      </c>
      <c r="AU190" s="244" t="s">
        <v>84</v>
      </c>
      <c r="AV190" s="13" t="s">
        <v>82</v>
      </c>
      <c r="AW190" s="13" t="s">
        <v>35</v>
      </c>
      <c r="AX190" s="13" t="s">
        <v>74</v>
      </c>
      <c r="AY190" s="244" t="s">
        <v>155</v>
      </c>
    </row>
    <row r="191" s="14" customFormat="1">
      <c r="A191" s="14"/>
      <c r="B191" s="245"/>
      <c r="C191" s="246"/>
      <c r="D191" s="236" t="s">
        <v>164</v>
      </c>
      <c r="E191" s="247" t="s">
        <v>28</v>
      </c>
      <c r="F191" s="248" t="s">
        <v>634</v>
      </c>
      <c r="G191" s="246"/>
      <c r="H191" s="249">
        <v>1.26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164</v>
      </c>
      <c r="AU191" s="255" t="s">
        <v>84</v>
      </c>
      <c r="AV191" s="14" t="s">
        <v>84</v>
      </c>
      <c r="AW191" s="14" t="s">
        <v>35</v>
      </c>
      <c r="AX191" s="14" t="s">
        <v>82</v>
      </c>
      <c r="AY191" s="255" t="s">
        <v>155</v>
      </c>
    </row>
    <row r="192" s="2" customFormat="1" ht="16.5" customHeight="1">
      <c r="A192" s="40"/>
      <c r="B192" s="41"/>
      <c r="C192" s="221" t="s">
        <v>300</v>
      </c>
      <c r="D192" s="221" t="s">
        <v>157</v>
      </c>
      <c r="E192" s="222" t="s">
        <v>635</v>
      </c>
      <c r="F192" s="223" t="s">
        <v>636</v>
      </c>
      <c r="G192" s="224" t="s">
        <v>197</v>
      </c>
      <c r="H192" s="225">
        <v>1.26</v>
      </c>
      <c r="I192" s="226"/>
      <c r="J192" s="227">
        <f>ROUND(I192*H192,2)</f>
        <v>0</v>
      </c>
      <c r="K192" s="223" t="s">
        <v>161</v>
      </c>
      <c r="L192" s="46"/>
      <c r="M192" s="228" t="s">
        <v>28</v>
      </c>
      <c r="N192" s="229" t="s">
        <v>45</v>
      </c>
      <c r="O192" s="86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2" t="s">
        <v>162</v>
      </c>
      <c r="AT192" s="232" t="s">
        <v>157</v>
      </c>
      <c r="AU192" s="232" t="s">
        <v>84</v>
      </c>
      <c r="AY192" s="19" t="s">
        <v>155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9" t="s">
        <v>82</v>
      </c>
      <c r="BK192" s="233">
        <f>ROUND(I192*H192,2)</f>
        <v>0</v>
      </c>
      <c r="BL192" s="19" t="s">
        <v>162</v>
      </c>
      <c r="BM192" s="232" t="s">
        <v>637</v>
      </c>
    </row>
    <row r="193" s="13" customFormat="1">
      <c r="A193" s="13"/>
      <c r="B193" s="234"/>
      <c r="C193" s="235"/>
      <c r="D193" s="236" t="s">
        <v>164</v>
      </c>
      <c r="E193" s="237" t="s">
        <v>28</v>
      </c>
      <c r="F193" s="238" t="s">
        <v>527</v>
      </c>
      <c r="G193" s="235"/>
      <c r="H193" s="237" t="s">
        <v>28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164</v>
      </c>
      <c r="AU193" s="244" t="s">
        <v>84</v>
      </c>
      <c r="AV193" s="13" t="s">
        <v>82</v>
      </c>
      <c r="AW193" s="13" t="s">
        <v>35</v>
      </c>
      <c r="AX193" s="13" t="s">
        <v>74</v>
      </c>
      <c r="AY193" s="244" t="s">
        <v>155</v>
      </c>
    </row>
    <row r="194" s="14" customFormat="1">
      <c r="A194" s="14"/>
      <c r="B194" s="245"/>
      <c r="C194" s="246"/>
      <c r="D194" s="236" t="s">
        <v>164</v>
      </c>
      <c r="E194" s="247" t="s">
        <v>28</v>
      </c>
      <c r="F194" s="248" t="s">
        <v>634</v>
      </c>
      <c r="G194" s="246"/>
      <c r="H194" s="249">
        <v>1.26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164</v>
      </c>
      <c r="AU194" s="255" t="s">
        <v>84</v>
      </c>
      <c r="AV194" s="14" t="s">
        <v>84</v>
      </c>
      <c r="AW194" s="14" t="s">
        <v>35</v>
      </c>
      <c r="AX194" s="14" t="s">
        <v>82</v>
      </c>
      <c r="AY194" s="255" t="s">
        <v>155</v>
      </c>
    </row>
    <row r="195" s="2" customFormat="1" ht="16.5" customHeight="1">
      <c r="A195" s="40"/>
      <c r="B195" s="41"/>
      <c r="C195" s="221" t="s">
        <v>414</v>
      </c>
      <c r="D195" s="221" t="s">
        <v>157</v>
      </c>
      <c r="E195" s="222" t="s">
        <v>638</v>
      </c>
      <c r="F195" s="223" t="s">
        <v>639</v>
      </c>
      <c r="G195" s="224" t="s">
        <v>288</v>
      </c>
      <c r="H195" s="225">
        <v>0.0040000000000000001</v>
      </c>
      <c r="I195" s="226"/>
      <c r="J195" s="227">
        <f>ROUND(I195*H195,2)</f>
        <v>0</v>
      </c>
      <c r="K195" s="223" t="s">
        <v>161</v>
      </c>
      <c r="L195" s="46"/>
      <c r="M195" s="228" t="s">
        <v>28</v>
      </c>
      <c r="N195" s="229" t="s">
        <v>45</v>
      </c>
      <c r="O195" s="86"/>
      <c r="P195" s="230">
        <f>O195*H195</f>
        <v>0</v>
      </c>
      <c r="Q195" s="230">
        <v>1.0601700000000001</v>
      </c>
      <c r="R195" s="230">
        <f>Q195*H195</f>
        <v>0.0042406800000000001</v>
      </c>
      <c r="S195" s="230">
        <v>0</v>
      </c>
      <c r="T195" s="231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2" t="s">
        <v>162</v>
      </c>
      <c r="AT195" s="232" t="s">
        <v>157</v>
      </c>
      <c r="AU195" s="232" t="s">
        <v>84</v>
      </c>
      <c r="AY195" s="19" t="s">
        <v>155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9" t="s">
        <v>82</v>
      </c>
      <c r="BK195" s="233">
        <f>ROUND(I195*H195,2)</f>
        <v>0</v>
      </c>
      <c r="BL195" s="19" t="s">
        <v>162</v>
      </c>
      <c r="BM195" s="232" t="s">
        <v>640</v>
      </c>
    </row>
    <row r="196" s="13" customFormat="1">
      <c r="A196" s="13"/>
      <c r="B196" s="234"/>
      <c r="C196" s="235"/>
      <c r="D196" s="236" t="s">
        <v>164</v>
      </c>
      <c r="E196" s="237" t="s">
        <v>28</v>
      </c>
      <c r="F196" s="238" t="s">
        <v>527</v>
      </c>
      <c r="G196" s="235"/>
      <c r="H196" s="237" t="s">
        <v>28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164</v>
      </c>
      <c r="AU196" s="244" t="s">
        <v>84</v>
      </c>
      <c r="AV196" s="13" t="s">
        <v>82</v>
      </c>
      <c r="AW196" s="13" t="s">
        <v>35</v>
      </c>
      <c r="AX196" s="13" t="s">
        <v>74</v>
      </c>
      <c r="AY196" s="244" t="s">
        <v>155</v>
      </c>
    </row>
    <row r="197" s="14" customFormat="1">
      <c r="A197" s="14"/>
      <c r="B197" s="245"/>
      <c r="C197" s="246"/>
      <c r="D197" s="236" t="s">
        <v>164</v>
      </c>
      <c r="E197" s="247" t="s">
        <v>28</v>
      </c>
      <c r="F197" s="248" t="s">
        <v>641</v>
      </c>
      <c r="G197" s="246"/>
      <c r="H197" s="249">
        <v>0.0040000000000000001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164</v>
      </c>
      <c r="AU197" s="255" t="s">
        <v>84</v>
      </c>
      <c r="AV197" s="14" t="s">
        <v>84</v>
      </c>
      <c r="AW197" s="14" t="s">
        <v>35</v>
      </c>
      <c r="AX197" s="14" t="s">
        <v>82</v>
      </c>
      <c r="AY197" s="255" t="s">
        <v>155</v>
      </c>
    </row>
    <row r="198" s="2" customFormat="1" ht="24" customHeight="1">
      <c r="A198" s="40"/>
      <c r="B198" s="41"/>
      <c r="C198" s="221" t="s">
        <v>418</v>
      </c>
      <c r="D198" s="221" t="s">
        <v>157</v>
      </c>
      <c r="E198" s="222" t="s">
        <v>642</v>
      </c>
      <c r="F198" s="223" t="s">
        <v>643</v>
      </c>
      <c r="G198" s="224" t="s">
        <v>197</v>
      </c>
      <c r="H198" s="225">
        <v>9.6999999999999993</v>
      </c>
      <c r="I198" s="226"/>
      <c r="J198" s="227">
        <f>ROUND(I198*H198,2)</f>
        <v>0</v>
      </c>
      <c r="K198" s="223" t="s">
        <v>161</v>
      </c>
      <c r="L198" s="46"/>
      <c r="M198" s="228" t="s">
        <v>28</v>
      </c>
      <c r="N198" s="229" t="s">
        <v>45</v>
      </c>
      <c r="O198" s="86"/>
      <c r="P198" s="230">
        <f>O198*H198</f>
        <v>0</v>
      </c>
      <c r="Q198" s="230">
        <v>0.71545999999999998</v>
      </c>
      <c r="R198" s="230">
        <f>Q198*H198</f>
        <v>6.9399619999999995</v>
      </c>
      <c r="S198" s="230">
        <v>0</v>
      </c>
      <c r="T198" s="231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2" t="s">
        <v>162</v>
      </c>
      <c r="AT198" s="232" t="s">
        <v>157</v>
      </c>
      <c r="AU198" s="232" t="s">
        <v>84</v>
      </c>
      <c r="AY198" s="19" t="s">
        <v>155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9" t="s">
        <v>82</v>
      </c>
      <c r="BK198" s="233">
        <f>ROUND(I198*H198,2)</f>
        <v>0</v>
      </c>
      <c r="BL198" s="19" t="s">
        <v>162</v>
      </c>
      <c r="BM198" s="232" t="s">
        <v>644</v>
      </c>
    </row>
    <row r="199" s="13" customFormat="1">
      <c r="A199" s="13"/>
      <c r="B199" s="234"/>
      <c r="C199" s="235"/>
      <c r="D199" s="236" t="s">
        <v>164</v>
      </c>
      <c r="E199" s="237" t="s">
        <v>28</v>
      </c>
      <c r="F199" s="238" t="s">
        <v>527</v>
      </c>
      <c r="G199" s="235"/>
      <c r="H199" s="237" t="s">
        <v>28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164</v>
      </c>
      <c r="AU199" s="244" t="s">
        <v>84</v>
      </c>
      <c r="AV199" s="13" t="s">
        <v>82</v>
      </c>
      <c r="AW199" s="13" t="s">
        <v>35</v>
      </c>
      <c r="AX199" s="13" t="s">
        <v>74</v>
      </c>
      <c r="AY199" s="244" t="s">
        <v>155</v>
      </c>
    </row>
    <row r="200" s="14" customFormat="1">
      <c r="A200" s="14"/>
      <c r="B200" s="245"/>
      <c r="C200" s="246"/>
      <c r="D200" s="236" t="s">
        <v>164</v>
      </c>
      <c r="E200" s="247" t="s">
        <v>28</v>
      </c>
      <c r="F200" s="248" t="s">
        <v>645</v>
      </c>
      <c r="G200" s="246"/>
      <c r="H200" s="249">
        <v>9.6999999999999993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164</v>
      </c>
      <c r="AU200" s="255" t="s">
        <v>84</v>
      </c>
      <c r="AV200" s="14" t="s">
        <v>84</v>
      </c>
      <c r="AW200" s="14" t="s">
        <v>35</v>
      </c>
      <c r="AX200" s="14" t="s">
        <v>82</v>
      </c>
      <c r="AY200" s="255" t="s">
        <v>155</v>
      </c>
    </row>
    <row r="201" s="2" customFormat="1" ht="24" customHeight="1">
      <c r="A201" s="40"/>
      <c r="B201" s="41"/>
      <c r="C201" s="221" t="s">
        <v>424</v>
      </c>
      <c r="D201" s="221" t="s">
        <v>157</v>
      </c>
      <c r="E201" s="222" t="s">
        <v>646</v>
      </c>
      <c r="F201" s="223" t="s">
        <v>647</v>
      </c>
      <c r="G201" s="224" t="s">
        <v>197</v>
      </c>
      <c r="H201" s="225">
        <v>0.75</v>
      </c>
      <c r="I201" s="226"/>
      <c r="J201" s="227">
        <f>ROUND(I201*H201,2)</f>
        <v>0</v>
      </c>
      <c r="K201" s="223" t="s">
        <v>161</v>
      </c>
      <c r="L201" s="46"/>
      <c r="M201" s="228" t="s">
        <v>28</v>
      </c>
      <c r="N201" s="229" t="s">
        <v>45</v>
      </c>
      <c r="O201" s="86"/>
      <c r="P201" s="230">
        <f>O201*H201</f>
        <v>0</v>
      </c>
      <c r="Q201" s="230">
        <v>0.96611999999999998</v>
      </c>
      <c r="R201" s="230">
        <f>Q201*H201</f>
        <v>0.72458999999999996</v>
      </c>
      <c r="S201" s="230">
        <v>0</v>
      </c>
      <c r="T201" s="231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2" t="s">
        <v>162</v>
      </c>
      <c r="AT201" s="232" t="s">
        <v>157</v>
      </c>
      <c r="AU201" s="232" t="s">
        <v>84</v>
      </c>
      <c r="AY201" s="19" t="s">
        <v>155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9" t="s">
        <v>82</v>
      </c>
      <c r="BK201" s="233">
        <f>ROUND(I201*H201,2)</f>
        <v>0</v>
      </c>
      <c r="BL201" s="19" t="s">
        <v>162</v>
      </c>
      <c r="BM201" s="232" t="s">
        <v>648</v>
      </c>
    </row>
    <row r="202" s="13" customFormat="1">
      <c r="A202" s="13"/>
      <c r="B202" s="234"/>
      <c r="C202" s="235"/>
      <c r="D202" s="236" t="s">
        <v>164</v>
      </c>
      <c r="E202" s="237" t="s">
        <v>28</v>
      </c>
      <c r="F202" s="238" t="s">
        <v>527</v>
      </c>
      <c r="G202" s="235"/>
      <c r="H202" s="237" t="s">
        <v>28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164</v>
      </c>
      <c r="AU202" s="244" t="s">
        <v>84</v>
      </c>
      <c r="AV202" s="13" t="s">
        <v>82</v>
      </c>
      <c r="AW202" s="13" t="s">
        <v>35</v>
      </c>
      <c r="AX202" s="13" t="s">
        <v>74</v>
      </c>
      <c r="AY202" s="244" t="s">
        <v>155</v>
      </c>
    </row>
    <row r="203" s="14" customFormat="1">
      <c r="A203" s="14"/>
      <c r="B203" s="245"/>
      <c r="C203" s="246"/>
      <c r="D203" s="236" t="s">
        <v>164</v>
      </c>
      <c r="E203" s="247" t="s">
        <v>28</v>
      </c>
      <c r="F203" s="248" t="s">
        <v>649</v>
      </c>
      <c r="G203" s="246"/>
      <c r="H203" s="249">
        <v>0.75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164</v>
      </c>
      <c r="AU203" s="255" t="s">
        <v>84</v>
      </c>
      <c r="AV203" s="14" t="s">
        <v>84</v>
      </c>
      <c r="AW203" s="14" t="s">
        <v>35</v>
      </c>
      <c r="AX203" s="14" t="s">
        <v>82</v>
      </c>
      <c r="AY203" s="255" t="s">
        <v>155</v>
      </c>
    </row>
    <row r="204" s="2" customFormat="1" ht="24" customHeight="1">
      <c r="A204" s="40"/>
      <c r="B204" s="41"/>
      <c r="C204" s="221" t="s">
        <v>428</v>
      </c>
      <c r="D204" s="221" t="s">
        <v>157</v>
      </c>
      <c r="E204" s="222" t="s">
        <v>650</v>
      </c>
      <c r="F204" s="223" t="s">
        <v>651</v>
      </c>
      <c r="G204" s="224" t="s">
        <v>288</v>
      </c>
      <c r="H204" s="225">
        <v>0.14000000000000001</v>
      </c>
      <c r="I204" s="226"/>
      <c r="J204" s="227">
        <f>ROUND(I204*H204,2)</f>
        <v>0</v>
      </c>
      <c r="K204" s="223" t="s">
        <v>161</v>
      </c>
      <c r="L204" s="46"/>
      <c r="M204" s="228" t="s">
        <v>28</v>
      </c>
      <c r="N204" s="229" t="s">
        <v>45</v>
      </c>
      <c r="O204" s="86"/>
      <c r="P204" s="230">
        <f>O204*H204</f>
        <v>0</v>
      </c>
      <c r="Q204" s="230">
        <v>1.05871</v>
      </c>
      <c r="R204" s="230">
        <f>Q204*H204</f>
        <v>0.14821940000000003</v>
      </c>
      <c r="S204" s="230">
        <v>0</v>
      </c>
      <c r="T204" s="231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2" t="s">
        <v>162</v>
      </c>
      <c r="AT204" s="232" t="s">
        <v>157</v>
      </c>
      <c r="AU204" s="232" t="s">
        <v>84</v>
      </c>
      <c r="AY204" s="19" t="s">
        <v>155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9" t="s">
        <v>82</v>
      </c>
      <c r="BK204" s="233">
        <f>ROUND(I204*H204,2)</f>
        <v>0</v>
      </c>
      <c r="BL204" s="19" t="s">
        <v>162</v>
      </c>
      <c r="BM204" s="232" t="s">
        <v>652</v>
      </c>
    </row>
    <row r="205" s="13" customFormat="1">
      <c r="A205" s="13"/>
      <c r="B205" s="234"/>
      <c r="C205" s="235"/>
      <c r="D205" s="236" t="s">
        <v>164</v>
      </c>
      <c r="E205" s="237" t="s">
        <v>28</v>
      </c>
      <c r="F205" s="238" t="s">
        <v>527</v>
      </c>
      <c r="G205" s="235"/>
      <c r="H205" s="237" t="s">
        <v>28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164</v>
      </c>
      <c r="AU205" s="244" t="s">
        <v>84</v>
      </c>
      <c r="AV205" s="13" t="s">
        <v>82</v>
      </c>
      <c r="AW205" s="13" t="s">
        <v>35</v>
      </c>
      <c r="AX205" s="13" t="s">
        <v>74</v>
      </c>
      <c r="AY205" s="244" t="s">
        <v>155</v>
      </c>
    </row>
    <row r="206" s="14" customFormat="1">
      <c r="A206" s="14"/>
      <c r="B206" s="245"/>
      <c r="C206" s="246"/>
      <c r="D206" s="236" t="s">
        <v>164</v>
      </c>
      <c r="E206" s="247" t="s">
        <v>28</v>
      </c>
      <c r="F206" s="248" t="s">
        <v>653</v>
      </c>
      <c r="G206" s="246"/>
      <c r="H206" s="249">
        <v>0.068000000000000005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164</v>
      </c>
      <c r="AU206" s="255" t="s">
        <v>84</v>
      </c>
      <c r="AV206" s="14" t="s">
        <v>84</v>
      </c>
      <c r="AW206" s="14" t="s">
        <v>35</v>
      </c>
      <c r="AX206" s="14" t="s">
        <v>74</v>
      </c>
      <c r="AY206" s="255" t="s">
        <v>155</v>
      </c>
    </row>
    <row r="207" s="14" customFormat="1">
      <c r="A207" s="14"/>
      <c r="B207" s="245"/>
      <c r="C207" s="246"/>
      <c r="D207" s="236" t="s">
        <v>164</v>
      </c>
      <c r="E207" s="247" t="s">
        <v>28</v>
      </c>
      <c r="F207" s="248" t="s">
        <v>654</v>
      </c>
      <c r="G207" s="246"/>
      <c r="H207" s="249">
        <v>0.002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164</v>
      </c>
      <c r="AU207" s="255" t="s">
        <v>84</v>
      </c>
      <c r="AV207" s="14" t="s">
        <v>84</v>
      </c>
      <c r="AW207" s="14" t="s">
        <v>35</v>
      </c>
      <c r="AX207" s="14" t="s">
        <v>74</v>
      </c>
      <c r="AY207" s="255" t="s">
        <v>155</v>
      </c>
    </row>
    <row r="208" s="14" customFormat="1">
      <c r="A208" s="14"/>
      <c r="B208" s="245"/>
      <c r="C208" s="246"/>
      <c r="D208" s="236" t="s">
        <v>164</v>
      </c>
      <c r="E208" s="247" t="s">
        <v>28</v>
      </c>
      <c r="F208" s="248" t="s">
        <v>655</v>
      </c>
      <c r="G208" s="246"/>
      <c r="H208" s="249">
        <v>0.068000000000000005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164</v>
      </c>
      <c r="AU208" s="255" t="s">
        <v>84</v>
      </c>
      <c r="AV208" s="14" t="s">
        <v>84</v>
      </c>
      <c r="AW208" s="14" t="s">
        <v>35</v>
      </c>
      <c r="AX208" s="14" t="s">
        <v>74</v>
      </c>
      <c r="AY208" s="255" t="s">
        <v>155</v>
      </c>
    </row>
    <row r="209" s="14" customFormat="1">
      <c r="A209" s="14"/>
      <c r="B209" s="245"/>
      <c r="C209" s="246"/>
      <c r="D209" s="236" t="s">
        <v>164</v>
      </c>
      <c r="E209" s="247" t="s">
        <v>28</v>
      </c>
      <c r="F209" s="248" t="s">
        <v>656</v>
      </c>
      <c r="G209" s="246"/>
      <c r="H209" s="249">
        <v>0.002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164</v>
      </c>
      <c r="AU209" s="255" t="s">
        <v>84</v>
      </c>
      <c r="AV209" s="14" t="s">
        <v>84</v>
      </c>
      <c r="AW209" s="14" t="s">
        <v>35</v>
      </c>
      <c r="AX209" s="14" t="s">
        <v>74</v>
      </c>
      <c r="AY209" s="255" t="s">
        <v>155</v>
      </c>
    </row>
    <row r="210" s="15" customFormat="1">
      <c r="A210" s="15"/>
      <c r="B210" s="256"/>
      <c r="C210" s="257"/>
      <c r="D210" s="236" t="s">
        <v>164</v>
      </c>
      <c r="E210" s="258" t="s">
        <v>28</v>
      </c>
      <c r="F210" s="259" t="s">
        <v>173</v>
      </c>
      <c r="G210" s="257"/>
      <c r="H210" s="260">
        <v>0.14000000000000001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6" t="s">
        <v>164</v>
      </c>
      <c r="AU210" s="266" t="s">
        <v>84</v>
      </c>
      <c r="AV210" s="15" t="s">
        <v>162</v>
      </c>
      <c r="AW210" s="15" t="s">
        <v>35</v>
      </c>
      <c r="AX210" s="15" t="s">
        <v>82</v>
      </c>
      <c r="AY210" s="266" t="s">
        <v>155</v>
      </c>
    </row>
    <row r="211" s="12" customFormat="1" ht="22.8" customHeight="1">
      <c r="A211" s="12"/>
      <c r="B211" s="205"/>
      <c r="C211" s="206"/>
      <c r="D211" s="207" t="s">
        <v>73</v>
      </c>
      <c r="E211" s="219" t="s">
        <v>177</v>
      </c>
      <c r="F211" s="219" t="s">
        <v>657</v>
      </c>
      <c r="G211" s="206"/>
      <c r="H211" s="206"/>
      <c r="I211" s="209"/>
      <c r="J211" s="220">
        <f>BK211</f>
        <v>0</v>
      </c>
      <c r="K211" s="206"/>
      <c r="L211" s="211"/>
      <c r="M211" s="212"/>
      <c r="N211" s="213"/>
      <c r="O211" s="213"/>
      <c r="P211" s="214">
        <f>SUM(P212:P225)</f>
        <v>0</v>
      </c>
      <c r="Q211" s="213"/>
      <c r="R211" s="214">
        <f>SUM(R212:R225)</f>
        <v>15.01317448</v>
      </c>
      <c r="S211" s="213"/>
      <c r="T211" s="215">
        <f>SUM(T212:T225)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6" t="s">
        <v>82</v>
      </c>
      <c r="AT211" s="217" t="s">
        <v>73</v>
      </c>
      <c r="AU211" s="217" t="s">
        <v>82</v>
      </c>
      <c r="AY211" s="216" t="s">
        <v>155</v>
      </c>
      <c r="BK211" s="218">
        <f>SUM(BK212:BK225)</f>
        <v>0</v>
      </c>
    </row>
    <row r="212" s="2" customFormat="1" ht="24" customHeight="1">
      <c r="A212" s="40"/>
      <c r="B212" s="41"/>
      <c r="C212" s="221" t="s">
        <v>432</v>
      </c>
      <c r="D212" s="221" t="s">
        <v>157</v>
      </c>
      <c r="E212" s="222" t="s">
        <v>658</v>
      </c>
      <c r="F212" s="223" t="s">
        <v>659</v>
      </c>
      <c r="G212" s="224" t="s">
        <v>197</v>
      </c>
      <c r="H212" s="225">
        <v>47.524000000000001</v>
      </c>
      <c r="I212" s="226"/>
      <c r="J212" s="227">
        <f>ROUND(I212*H212,2)</f>
        <v>0</v>
      </c>
      <c r="K212" s="223" t="s">
        <v>161</v>
      </c>
      <c r="L212" s="46"/>
      <c r="M212" s="228" t="s">
        <v>28</v>
      </c>
      <c r="N212" s="229" t="s">
        <v>45</v>
      </c>
      <c r="O212" s="86"/>
      <c r="P212" s="230">
        <f>O212*H212</f>
        <v>0</v>
      </c>
      <c r="Q212" s="230">
        <v>0.30726999999999999</v>
      </c>
      <c r="R212" s="230">
        <f>Q212*H212</f>
        <v>14.60269948</v>
      </c>
      <c r="S212" s="230">
        <v>0</v>
      </c>
      <c r="T212" s="231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2" t="s">
        <v>162</v>
      </c>
      <c r="AT212" s="232" t="s">
        <v>157</v>
      </c>
      <c r="AU212" s="232" t="s">
        <v>84</v>
      </c>
      <c r="AY212" s="19" t="s">
        <v>155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9" t="s">
        <v>82</v>
      </c>
      <c r="BK212" s="233">
        <f>ROUND(I212*H212,2)</f>
        <v>0</v>
      </c>
      <c r="BL212" s="19" t="s">
        <v>162</v>
      </c>
      <c r="BM212" s="232" t="s">
        <v>660</v>
      </c>
    </row>
    <row r="213" s="13" customFormat="1">
      <c r="A213" s="13"/>
      <c r="B213" s="234"/>
      <c r="C213" s="235"/>
      <c r="D213" s="236" t="s">
        <v>164</v>
      </c>
      <c r="E213" s="237" t="s">
        <v>28</v>
      </c>
      <c r="F213" s="238" t="s">
        <v>661</v>
      </c>
      <c r="G213" s="235"/>
      <c r="H213" s="237" t="s">
        <v>28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164</v>
      </c>
      <c r="AU213" s="244" t="s">
        <v>84</v>
      </c>
      <c r="AV213" s="13" t="s">
        <v>82</v>
      </c>
      <c r="AW213" s="13" t="s">
        <v>35</v>
      </c>
      <c r="AX213" s="13" t="s">
        <v>74</v>
      </c>
      <c r="AY213" s="244" t="s">
        <v>155</v>
      </c>
    </row>
    <row r="214" s="14" customFormat="1">
      <c r="A214" s="14"/>
      <c r="B214" s="245"/>
      <c r="C214" s="246"/>
      <c r="D214" s="236" t="s">
        <v>164</v>
      </c>
      <c r="E214" s="247" t="s">
        <v>28</v>
      </c>
      <c r="F214" s="248" t="s">
        <v>662</v>
      </c>
      <c r="G214" s="246"/>
      <c r="H214" s="249">
        <v>52.334000000000003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164</v>
      </c>
      <c r="AU214" s="255" t="s">
        <v>84</v>
      </c>
      <c r="AV214" s="14" t="s">
        <v>84</v>
      </c>
      <c r="AW214" s="14" t="s">
        <v>35</v>
      </c>
      <c r="AX214" s="14" t="s">
        <v>74</v>
      </c>
      <c r="AY214" s="255" t="s">
        <v>155</v>
      </c>
    </row>
    <row r="215" s="14" customFormat="1">
      <c r="A215" s="14"/>
      <c r="B215" s="245"/>
      <c r="C215" s="246"/>
      <c r="D215" s="236" t="s">
        <v>164</v>
      </c>
      <c r="E215" s="247" t="s">
        <v>28</v>
      </c>
      <c r="F215" s="248" t="s">
        <v>663</v>
      </c>
      <c r="G215" s="246"/>
      <c r="H215" s="249">
        <v>-4.8099999999999996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164</v>
      </c>
      <c r="AU215" s="255" t="s">
        <v>84</v>
      </c>
      <c r="AV215" s="14" t="s">
        <v>84</v>
      </c>
      <c r="AW215" s="14" t="s">
        <v>35</v>
      </c>
      <c r="AX215" s="14" t="s">
        <v>74</v>
      </c>
      <c r="AY215" s="255" t="s">
        <v>155</v>
      </c>
    </row>
    <row r="216" s="15" customFormat="1">
      <c r="A216" s="15"/>
      <c r="B216" s="256"/>
      <c r="C216" s="257"/>
      <c r="D216" s="236" t="s">
        <v>164</v>
      </c>
      <c r="E216" s="258" t="s">
        <v>28</v>
      </c>
      <c r="F216" s="259" t="s">
        <v>173</v>
      </c>
      <c r="G216" s="257"/>
      <c r="H216" s="260">
        <v>47.524000000000001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164</v>
      </c>
      <c r="AU216" s="266" t="s">
        <v>84</v>
      </c>
      <c r="AV216" s="15" t="s">
        <v>162</v>
      </c>
      <c r="AW216" s="15" t="s">
        <v>35</v>
      </c>
      <c r="AX216" s="15" t="s">
        <v>82</v>
      </c>
      <c r="AY216" s="266" t="s">
        <v>155</v>
      </c>
    </row>
    <row r="217" s="2" customFormat="1" ht="16.5" customHeight="1">
      <c r="A217" s="40"/>
      <c r="B217" s="41"/>
      <c r="C217" s="221" t="s">
        <v>438</v>
      </c>
      <c r="D217" s="221" t="s">
        <v>157</v>
      </c>
      <c r="E217" s="222" t="s">
        <v>664</v>
      </c>
      <c r="F217" s="223" t="s">
        <v>665</v>
      </c>
      <c r="G217" s="224" t="s">
        <v>361</v>
      </c>
      <c r="H217" s="225">
        <v>3</v>
      </c>
      <c r="I217" s="226"/>
      <c r="J217" s="227">
        <f>ROUND(I217*H217,2)</f>
        <v>0</v>
      </c>
      <c r="K217" s="223" t="s">
        <v>161</v>
      </c>
      <c r="L217" s="46"/>
      <c r="M217" s="228" t="s">
        <v>28</v>
      </c>
      <c r="N217" s="229" t="s">
        <v>45</v>
      </c>
      <c r="O217" s="86"/>
      <c r="P217" s="230">
        <f>O217*H217</f>
        <v>0</v>
      </c>
      <c r="Q217" s="230">
        <v>0.054550000000000001</v>
      </c>
      <c r="R217" s="230">
        <f>Q217*H217</f>
        <v>0.16365000000000002</v>
      </c>
      <c r="S217" s="230">
        <v>0</v>
      </c>
      <c r="T217" s="231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32" t="s">
        <v>162</v>
      </c>
      <c r="AT217" s="232" t="s">
        <v>157</v>
      </c>
      <c r="AU217" s="232" t="s">
        <v>84</v>
      </c>
      <c r="AY217" s="19" t="s">
        <v>155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9" t="s">
        <v>82</v>
      </c>
      <c r="BK217" s="233">
        <f>ROUND(I217*H217,2)</f>
        <v>0</v>
      </c>
      <c r="BL217" s="19" t="s">
        <v>162</v>
      </c>
      <c r="BM217" s="232" t="s">
        <v>666</v>
      </c>
    </row>
    <row r="218" s="13" customFormat="1">
      <c r="A218" s="13"/>
      <c r="B218" s="234"/>
      <c r="C218" s="235"/>
      <c r="D218" s="236" t="s">
        <v>164</v>
      </c>
      <c r="E218" s="237" t="s">
        <v>28</v>
      </c>
      <c r="F218" s="238" t="s">
        <v>661</v>
      </c>
      <c r="G218" s="235"/>
      <c r="H218" s="237" t="s">
        <v>28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164</v>
      </c>
      <c r="AU218" s="244" t="s">
        <v>84</v>
      </c>
      <c r="AV218" s="13" t="s">
        <v>82</v>
      </c>
      <c r="AW218" s="13" t="s">
        <v>35</v>
      </c>
      <c r="AX218" s="13" t="s">
        <v>74</v>
      </c>
      <c r="AY218" s="244" t="s">
        <v>155</v>
      </c>
    </row>
    <row r="219" s="14" customFormat="1">
      <c r="A219" s="14"/>
      <c r="B219" s="245"/>
      <c r="C219" s="246"/>
      <c r="D219" s="236" t="s">
        <v>164</v>
      </c>
      <c r="E219" s="247" t="s">
        <v>28</v>
      </c>
      <c r="F219" s="248" t="s">
        <v>177</v>
      </c>
      <c r="G219" s="246"/>
      <c r="H219" s="249">
        <v>3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164</v>
      </c>
      <c r="AU219" s="255" t="s">
        <v>84</v>
      </c>
      <c r="AV219" s="14" t="s">
        <v>84</v>
      </c>
      <c r="AW219" s="14" t="s">
        <v>35</v>
      </c>
      <c r="AX219" s="14" t="s">
        <v>82</v>
      </c>
      <c r="AY219" s="255" t="s">
        <v>155</v>
      </c>
    </row>
    <row r="220" s="2" customFormat="1" ht="16.5" customHeight="1">
      <c r="A220" s="40"/>
      <c r="B220" s="41"/>
      <c r="C220" s="221" t="s">
        <v>442</v>
      </c>
      <c r="D220" s="221" t="s">
        <v>157</v>
      </c>
      <c r="E220" s="222" t="s">
        <v>667</v>
      </c>
      <c r="F220" s="223" t="s">
        <v>668</v>
      </c>
      <c r="G220" s="224" t="s">
        <v>361</v>
      </c>
      <c r="H220" s="225">
        <v>3</v>
      </c>
      <c r="I220" s="226"/>
      <c r="J220" s="227">
        <f>ROUND(I220*H220,2)</f>
        <v>0</v>
      </c>
      <c r="K220" s="223" t="s">
        <v>161</v>
      </c>
      <c r="L220" s="46"/>
      <c r="M220" s="228" t="s">
        <v>28</v>
      </c>
      <c r="N220" s="229" t="s">
        <v>45</v>
      </c>
      <c r="O220" s="86"/>
      <c r="P220" s="230">
        <f>O220*H220</f>
        <v>0</v>
      </c>
      <c r="Q220" s="230">
        <v>0.081850000000000006</v>
      </c>
      <c r="R220" s="230">
        <f>Q220*H220</f>
        <v>0.24555000000000002</v>
      </c>
      <c r="S220" s="230">
        <v>0</v>
      </c>
      <c r="T220" s="231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32" t="s">
        <v>162</v>
      </c>
      <c r="AT220" s="232" t="s">
        <v>157</v>
      </c>
      <c r="AU220" s="232" t="s">
        <v>84</v>
      </c>
      <c r="AY220" s="19" t="s">
        <v>155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9" t="s">
        <v>82</v>
      </c>
      <c r="BK220" s="233">
        <f>ROUND(I220*H220,2)</f>
        <v>0</v>
      </c>
      <c r="BL220" s="19" t="s">
        <v>162</v>
      </c>
      <c r="BM220" s="232" t="s">
        <v>669</v>
      </c>
    </row>
    <row r="221" s="13" customFormat="1">
      <c r="A221" s="13"/>
      <c r="B221" s="234"/>
      <c r="C221" s="235"/>
      <c r="D221" s="236" t="s">
        <v>164</v>
      </c>
      <c r="E221" s="237" t="s">
        <v>28</v>
      </c>
      <c r="F221" s="238" t="s">
        <v>661</v>
      </c>
      <c r="G221" s="235"/>
      <c r="H221" s="237" t="s">
        <v>28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164</v>
      </c>
      <c r="AU221" s="244" t="s">
        <v>84</v>
      </c>
      <c r="AV221" s="13" t="s">
        <v>82</v>
      </c>
      <c r="AW221" s="13" t="s">
        <v>35</v>
      </c>
      <c r="AX221" s="13" t="s">
        <v>74</v>
      </c>
      <c r="AY221" s="244" t="s">
        <v>155</v>
      </c>
    </row>
    <row r="222" s="14" customFormat="1">
      <c r="A222" s="14"/>
      <c r="B222" s="245"/>
      <c r="C222" s="246"/>
      <c r="D222" s="236" t="s">
        <v>164</v>
      </c>
      <c r="E222" s="247" t="s">
        <v>28</v>
      </c>
      <c r="F222" s="248" t="s">
        <v>177</v>
      </c>
      <c r="G222" s="246"/>
      <c r="H222" s="249">
        <v>3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164</v>
      </c>
      <c r="AU222" s="255" t="s">
        <v>84</v>
      </c>
      <c r="AV222" s="14" t="s">
        <v>84</v>
      </c>
      <c r="AW222" s="14" t="s">
        <v>35</v>
      </c>
      <c r="AX222" s="14" t="s">
        <v>82</v>
      </c>
      <c r="AY222" s="255" t="s">
        <v>155</v>
      </c>
    </row>
    <row r="223" s="2" customFormat="1" ht="16.5" customHeight="1">
      <c r="A223" s="40"/>
      <c r="B223" s="41"/>
      <c r="C223" s="221" t="s">
        <v>447</v>
      </c>
      <c r="D223" s="221" t="s">
        <v>157</v>
      </c>
      <c r="E223" s="222" t="s">
        <v>670</v>
      </c>
      <c r="F223" s="223" t="s">
        <v>671</v>
      </c>
      <c r="G223" s="224" t="s">
        <v>249</v>
      </c>
      <c r="H223" s="225">
        <v>3.75</v>
      </c>
      <c r="I223" s="226"/>
      <c r="J223" s="227">
        <f>ROUND(I223*H223,2)</f>
        <v>0</v>
      </c>
      <c r="K223" s="223" t="s">
        <v>161</v>
      </c>
      <c r="L223" s="46"/>
      <c r="M223" s="228" t="s">
        <v>28</v>
      </c>
      <c r="N223" s="229" t="s">
        <v>45</v>
      </c>
      <c r="O223" s="86"/>
      <c r="P223" s="230">
        <f>O223*H223</f>
        <v>0</v>
      </c>
      <c r="Q223" s="230">
        <v>0.00034000000000000002</v>
      </c>
      <c r="R223" s="230">
        <f>Q223*H223</f>
        <v>0.0012750000000000001</v>
      </c>
      <c r="S223" s="230">
        <v>0</v>
      </c>
      <c r="T223" s="231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32" t="s">
        <v>162</v>
      </c>
      <c r="AT223" s="232" t="s">
        <v>157</v>
      </c>
      <c r="AU223" s="232" t="s">
        <v>84</v>
      </c>
      <c r="AY223" s="19" t="s">
        <v>155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9" t="s">
        <v>82</v>
      </c>
      <c r="BK223" s="233">
        <f>ROUND(I223*H223,2)</f>
        <v>0</v>
      </c>
      <c r="BL223" s="19" t="s">
        <v>162</v>
      </c>
      <c r="BM223" s="232" t="s">
        <v>672</v>
      </c>
    </row>
    <row r="224" s="13" customFormat="1">
      <c r="A224" s="13"/>
      <c r="B224" s="234"/>
      <c r="C224" s="235"/>
      <c r="D224" s="236" t="s">
        <v>164</v>
      </c>
      <c r="E224" s="237" t="s">
        <v>28</v>
      </c>
      <c r="F224" s="238" t="s">
        <v>661</v>
      </c>
      <c r="G224" s="235"/>
      <c r="H224" s="237" t="s">
        <v>28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164</v>
      </c>
      <c r="AU224" s="244" t="s">
        <v>84</v>
      </c>
      <c r="AV224" s="13" t="s">
        <v>82</v>
      </c>
      <c r="AW224" s="13" t="s">
        <v>35</v>
      </c>
      <c r="AX224" s="13" t="s">
        <v>74</v>
      </c>
      <c r="AY224" s="244" t="s">
        <v>155</v>
      </c>
    </row>
    <row r="225" s="14" customFormat="1">
      <c r="A225" s="14"/>
      <c r="B225" s="245"/>
      <c r="C225" s="246"/>
      <c r="D225" s="236" t="s">
        <v>164</v>
      </c>
      <c r="E225" s="247" t="s">
        <v>28</v>
      </c>
      <c r="F225" s="248" t="s">
        <v>673</v>
      </c>
      <c r="G225" s="246"/>
      <c r="H225" s="249">
        <v>3.75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164</v>
      </c>
      <c r="AU225" s="255" t="s">
        <v>84</v>
      </c>
      <c r="AV225" s="14" t="s">
        <v>84</v>
      </c>
      <c r="AW225" s="14" t="s">
        <v>35</v>
      </c>
      <c r="AX225" s="14" t="s">
        <v>82</v>
      </c>
      <c r="AY225" s="255" t="s">
        <v>155</v>
      </c>
    </row>
    <row r="226" s="12" customFormat="1" ht="22.8" customHeight="1">
      <c r="A226" s="12"/>
      <c r="B226" s="205"/>
      <c r="C226" s="206"/>
      <c r="D226" s="207" t="s">
        <v>73</v>
      </c>
      <c r="E226" s="219" t="s">
        <v>162</v>
      </c>
      <c r="F226" s="219" t="s">
        <v>674</v>
      </c>
      <c r="G226" s="206"/>
      <c r="H226" s="206"/>
      <c r="I226" s="209"/>
      <c r="J226" s="220">
        <f>BK226</f>
        <v>0</v>
      </c>
      <c r="K226" s="206"/>
      <c r="L226" s="211"/>
      <c r="M226" s="212"/>
      <c r="N226" s="213"/>
      <c r="O226" s="213"/>
      <c r="P226" s="214">
        <f>SUM(P227:P238)</f>
        <v>0</v>
      </c>
      <c r="Q226" s="213"/>
      <c r="R226" s="214">
        <f>SUM(R227:R238)</f>
        <v>3.7963820399999997</v>
      </c>
      <c r="S226" s="213"/>
      <c r="T226" s="215">
        <f>SUM(T227:T238)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6" t="s">
        <v>82</v>
      </c>
      <c r="AT226" s="217" t="s">
        <v>73</v>
      </c>
      <c r="AU226" s="217" t="s">
        <v>82</v>
      </c>
      <c r="AY226" s="216" t="s">
        <v>155</v>
      </c>
      <c r="BK226" s="218">
        <f>SUM(BK227:BK238)</f>
        <v>0</v>
      </c>
    </row>
    <row r="227" s="2" customFormat="1" ht="16.5" customHeight="1">
      <c r="A227" s="40"/>
      <c r="B227" s="41"/>
      <c r="C227" s="221" t="s">
        <v>675</v>
      </c>
      <c r="D227" s="221" t="s">
        <v>157</v>
      </c>
      <c r="E227" s="222" t="s">
        <v>676</v>
      </c>
      <c r="F227" s="223" t="s">
        <v>677</v>
      </c>
      <c r="G227" s="224" t="s">
        <v>160</v>
      </c>
      <c r="H227" s="225">
        <v>1.4550000000000001</v>
      </c>
      <c r="I227" s="226"/>
      <c r="J227" s="227">
        <f>ROUND(I227*H227,2)</f>
        <v>0</v>
      </c>
      <c r="K227" s="223" t="s">
        <v>161</v>
      </c>
      <c r="L227" s="46"/>
      <c r="M227" s="228" t="s">
        <v>28</v>
      </c>
      <c r="N227" s="229" t="s">
        <v>45</v>
      </c>
      <c r="O227" s="86"/>
      <c r="P227" s="230">
        <f>O227*H227</f>
        <v>0</v>
      </c>
      <c r="Q227" s="230">
        <v>2.4533999999999998</v>
      </c>
      <c r="R227" s="230">
        <f>Q227*H227</f>
        <v>3.5696969999999997</v>
      </c>
      <c r="S227" s="230">
        <v>0</v>
      </c>
      <c r="T227" s="231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32" t="s">
        <v>162</v>
      </c>
      <c r="AT227" s="232" t="s">
        <v>157</v>
      </c>
      <c r="AU227" s="232" t="s">
        <v>84</v>
      </c>
      <c r="AY227" s="19" t="s">
        <v>155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9" t="s">
        <v>82</v>
      </c>
      <c r="BK227" s="233">
        <f>ROUND(I227*H227,2)</f>
        <v>0</v>
      </c>
      <c r="BL227" s="19" t="s">
        <v>162</v>
      </c>
      <c r="BM227" s="232" t="s">
        <v>678</v>
      </c>
    </row>
    <row r="228" s="13" customFormat="1">
      <c r="A228" s="13"/>
      <c r="B228" s="234"/>
      <c r="C228" s="235"/>
      <c r="D228" s="236" t="s">
        <v>164</v>
      </c>
      <c r="E228" s="237" t="s">
        <v>28</v>
      </c>
      <c r="F228" s="238" t="s">
        <v>679</v>
      </c>
      <c r="G228" s="235"/>
      <c r="H228" s="237" t="s">
        <v>28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164</v>
      </c>
      <c r="AU228" s="244" t="s">
        <v>84</v>
      </c>
      <c r="AV228" s="13" t="s">
        <v>82</v>
      </c>
      <c r="AW228" s="13" t="s">
        <v>35</v>
      </c>
      <c r="AX228" s="13" t="s">
        <v>74</v>
      </c>
      <c r="AY228" s="244" t="s">
        <v>155</v>
      </c>
    </row>
    <row r="229" s="14" customFormat="1">
      <c r="A229" s="14"/>
      <c r="B229" s="245"/>
      <c r="C229" s="246"/>
      <c r="D229" s="236" t="s">
        <v>164</v>
      </c>
      <c r="E229" s="247" t="s">
        <v>28</v>
      </c>
      <c r="F229" s="248" t="s">
        <v>680</v>
      </c>
      <c r="G229" s="246"/>
      <c r="H229" s="249">
        <v>1.4550000000000001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164</v>
      </c>
      <c r="AU229" s="255" t="s">
        <v>84</v>
      </c>
      <c r="AV229" s="14" t="s">
        <v>84</v>
      </c>
      <c r="AW229" s="14" t="s">
        <v>35</v>
      </c>
      <c r="AX229" s="14" t="s">
        <v>82</v>
      </c>
      <c r="AY229" s="255" t="s">
        <v>155</v>
      </c>
    </row>
    <row r="230" s="2" customFormat="1" ht="16.5" customHeight="1">
      <c r="A230" s="40"/>
      <c r="B230" s="41"/>
      <c r="C230" s="221" t="s">
        <v>681</v>
      </c>
      <c r="D230" s="221" t="s">
        <v>157</v>
      </c>
      <c r="E230" s="222" t="s">
        <v>682</v>
      </c>
      <c r="F230" s="223" t="s">
        <v>683</v>
      </c>
      <c r="G230" s="224" t="s">
        <v>197</v>
      </c>
      <c r="H230" s="225">
        <v>10.300000000000001</v>
      </c>
      <c r="I230" s="226"/>
      <c r="J230" s="227">
        <f>ROUND(I230*H230,2)</f>
        <v>0</v>
      </c>
      <c r="K230" s="223" t="s">
        <v>161</v>
      </c>
      <c r="L230" s="46"/>
      <c r="M230" s="228" t="s">
        <v>28</v>
      </c>
      <c r="N230" s="229" t="s">
        <v>45</v>
      </c>
      <c r="O230" s="86"/>
      <c r="P230" s="230">
        <f>O230*H230</f>
        <v>0</v>
      </c>
      <c r="Q230" s="230">
        <v>0.0057600000000000004</v>
      </c>
      <c r="R230" s="230">
        <f>Q230*H230</f>
        <v>0.059328000000000006</v>
      </c>
      <c r="S230" s="230">
        <v>0</v>
      </c>
      <c r="T230" s="231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32" t="s">
        <v>162</v>
      </c>
      <c r="AT230" s="232" t="s">
        <v>157</v>
      </c>
      <c r="AU230" s="232" t="s">
        <v>84</v>
      </c>
      <c r="AY230" s="19" t="s">
        <v>155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9" t="s">
        <v>82</v>
      </c>
      <c r="BK230" s="233">
        <f>ROUND(I230*H230,2)</f>
        <v>0</v>
      </c>
      <c r="BL230" s="19" t="s">
        <v>162</v>
      </c>
      <c r="BM230" s="232" t="s">
        <v>684</v>
      </c>
    </row>
    <row r="231" s="13" customFormat="1">
      <c r="A231" s="13"/>
      <c r="B231" s="234"/>
      <c r="C231" s="235"/>
      <c r="D231" s="236" t="s">
        <v>164</v>
      </c>
      <c r="E231" s="237" t="s">
        <v>28</v>
      </c>
      <c r="F231" s="238" t="s">
        <v>679</v>
      </c>
      <c r="G231" s="235"/>
      <c r="H231" s="237" t="s">
        <v>28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164</v>
      </c>
      <c r="AU231" s="244" t="s">
        <v>84</v>
      </c>
      <c r="AV231" s="13" t="s">
        <v>82</v>
      </c>
      <c r="AW231" s="13" t="s">
        <v>35</v>
      </c>
      <c r="AX231" s="13" t="s">
        <v>74</v>
      </c>
      <c r="AY231" s="244" t="s">
        <v>155</v>
      </c>
    </row>
    <row r="232" s="14" customFormat="1">
      <c r="A232" s="14"/>
      <c r="B232" s="245"/>
      <c r="C232" s="246"/>
      <c r="D232" s="236" t="s">
        <v>164</v>
      </c>
      <c r="E232" s="247" t="s">
        <v>28</v>
      </c>
      <c r="F232" s="248" t="s">
        <v>685</v>
      </c>
      <c r="G232" s="246"/>
      <c r="H232" s="249">
        <v>10.300000000000001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164</v>
      </c>
      <c r="AU232" s="255" t="s">
        <v>84</v>
      </c>
      <c r="AV232" s="14" t="s">
        <v>84</v>
      </c>
      <c r="AW232" s="14" t="s">
        <v>35</v>
      </c>
      <c r="AX232" s="14" t="s">
        <v>82</v>
      </c>
      <c r="AY232" s="255" t="s">
        <v>155</v>
      </c>
    </row>
    <row r="233" s="2" customFormat="1" ht="16.5" customHeight="1">
      <c r="A233" s="40"/>
      <c r="B233" s="41"/>
      <c r="C233" s="221" t="s">
        <v>686</v>
      </c>
      <c r="D233" s="221" t="s">
        <v>157</v>
      </c>
      <c r="E233" s="222" t="s">
        <v>687</v>
      </c>
      <c r="F233" s="223" t="s">
        <v>688</v>
      </c>
      <c r="G233" s="224" t="s">
        <v>197</v>
      </c>
      <c r="H233" s="225">
        <v>10.300000000000001</v>
      </c>
      <c r="I233" s="226"/>
      <c r="J233" s="227">
        <f>ROUND(I233*H233,2)</f>
        <v>0</v>
      </c>
      <c r="K233" s="223" t="s">
        <v>161</v>
      </c>
      <c r="L233" s="46"/>
      <c r="M233" s="228" t="s">
        <v>28</v>
      </c>
      <c r="N233" s="229" t="s">
        <v>45</v>
      </c>
      <c r="O233" s="86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2" t="s">
        <v>162</v>
      </c>
      <c r="AT233" s="232" t="s">
        <v>157</v>
      </c>
      <c r="AU233" s="232" t="s">
        <v>84</v>
      </c>
      <c r="AY233" s="19" t="s">
        <v>155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9" t="s">
        <v>82</v>
      </c>
      <c r="BK233" s="233">
        <f>ROUND(I233*H233,2)</f>
        <v>0</v>
      </c>
      <c r="BL233" s="19" t="s">
        <v>162</v>
      </c>
      <c r="BM233" s="232" t="s">
        <v>689</v>
      </c>
    </row>
    <row r="234" s="13" customFormat="1">
      <c r="A234" s="13"/>
      <c r="B234" s="234"/>
      <c r="C234" s="235"/>
      <c r="D234" s="236" t="s">
        <v>164</v>
      </c>
      <c r="E234" s="237" t="s">
        <v>28</v>
      </c>
      <c r="F234" s="238" t="s">
        <v>679</v>
      </c>
      <c r="G234" s="235"/>
      <c r="H234" s="237" t="s">
        <v>28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164</v>
      </c>
      <c r="AU234" s="244" t="s">
        <v>84</v>
      </c>
      <c r="AV234" s="13" t="s">
        <v>82</v>
      </c>
      <c r="AW234" s="13" t="s">
        <v>35</v>
      </c>
      <c r="AX234" s="13" t="s">
        <v>74</v>
      </c>
      <c r="AY234" s="244" t="s">
        <v>155</v>
      </c>
    </row>
    <row r="235" s="14" customFormat="1">
      <c r="A235" s="14"/>
      <c r="B235" s="245"/>
      <c r="C235" s="246"/>
      <c r="D235" s="236" t="s">
        <v>164</v>
      </c>
      <c r="E235" s="247" t="s">
        <v>28</v>
      </c>
      <c r="F235" s="248" t="s">
        <v>685</v>
      </c>
      <c r="G235" s="246"/>
      <c r="H235" s="249">
        <v>10.300000000000001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164</v>
      </c>
      <c r="AU235" s="255" t="s">
        <v>84</v>
      </c>
      <c r="AV235" s="14" t="s">
        <v>84</v>
      </c>
      <c r="AW235" s="14" t="s">
        <v>35</v>
      </c>
      <c r="AX235" s="14" t="s">
        <v>82</v>
      </c>
      <c r="AY235" s="255" t="s">
        <v>155</v>
      </c>
    </row>
    <row r="236" s="2" customFormat="1" ht="16.5" customHeight="1">
      <c r="A236" s="40"/>
      <c r="B236" s="41"/>
      <c r="C236" s="221" t="s">
        <v>690</v>
      </c>
      <c r="D236" s="221" t="s">
        <v>157</v>
      </c>
      <c r="E236" s="222" t="s">
        <v>691</v>
      </c>
      <c r="F236" s="223" t="s">
        <v>692</v>
      </c>
      <c r="G236" s="224" t="s">
        <v>288</v>
      </c>
      <c r="H236" s="225">
        <v>0.159</v>
      </c>
      <c r="I236" s="226"/>
      <c r="J236" s="227">
        <f>ROUND(I236*H236,2)</f>
        <v>0</v>
      </c>
      <c r="K236" s="223" t="s">
        <v>161</v>
      </c>
      <c r="L236" s="46"/>
      <c r="M236" s="228" t="s">
        <v>28</v>
      </c>
      <c r="N236" s="229" t="s">
        <v>45</v>
      </c>
      <c r="O236" s="86"/>
      <c r="P236" s="230">
        <f>O236*H236</f>
        <v>0</v>
      </c>
      <c r="Q236" s="230">
        <v>1.0525599999999999</v>
      </c>
      <c r="R236" s="230">
        <f>Q236*H236</f>
        <v>0.16735703999999999</v>
      </c>
      <c r="S236" s="230">
        <v>0</v>
      </c>
      <c r="T236" s="231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32" t="s">
        <v>162</v>
      </c>
      <c r="AT236" s="232" t="s">
        <v>157</v>
      </c>
      <c r="AU236" s="232" t="s">
        <v>84</v>
      </c>
      <c r="AY236" s="19" t="s">
        <v>155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9" t="s">
        <v>82</v>
      </c>
      <c r="BK236" s="233">
        <f>ROUND(I236*H236,2)</f>
        <v>0</v>
      </c>
      <c r="BL236" s="19" t="s">
        <v>162</v>
      </c>
      <c r="BM236" s="232" t="s">
        <v>693</v>
      </c>
    </row>
    <row r="237" s="13" customFormat="1">
      <c r="A237" s="13"/>
      <c r="B237" s="234"/>
      <c r="C237" s="235"/>
      <c r="D237" s="236" t="s">
        <v>164</v>
      </c>
      <c r="E237" s="237" t="s">
        <v>28</v>
      </c>
      <c r="F237" s="238" t="s">
        <v>679</v>
      </c>
      <c r="G237" s="235"/>
      <c r="H237" s="237" t="s">
        <v>28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164</v>
      </c>
      <c r="AU237" s="244" t="s">
        <v>84</v>
      </c>
      <c r="AV237" s="13" t="s">
        <v>82</v>
      </c>
      <c r="AW237" s="13" t="s">
        <v>35</v>
      </c>
      <c r="AX237" s="13" t="s">
        <v>74</v>
      </c>
      <c r="AY237" s="244" t="s">
        <v>155</v>
      </c>
    </row>
    <row r="238" s="14" customFormat="1">
      <c r="A238" s="14"/>
      <c r="B238" s="245"/>
      <c r="C238" s="246"/>
      <c r="D238" s="236" t="s">
        <v>164</v>
      </c>
      <c r="E238" s="247" t="s">
        <v>28</v>
      </c>
      <c r="F238" s="248" t="s">
        <v>694</v>
      </c>
      <c r="G238" s="246"/>
      <c r="H238" s="249">
        <v>0.159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164</v>
      </c>
      <c r="AU238" s="255" t="s">
        <v>84</v>
      </c>
      <c r="AV238" s="14" t="s">
        <v>84</v>
      </c>
      <c r="AW238" s="14" t="s">
        <v>35</v>
      </c>
      <c r="AX238" s="14" t="s">
        <v>82</v>
      </c>
      <c r="AY238" s="255" t="s">
        <v>155</v>
      </c>
    </row>
    <row r="239" s="12" customFormat="1" ht="22.8" customHeight="1">
      <c r="A239" s="12"/>
      <c r="B239" s="205"/>
      <c r="C239" s="206"/>
      <c r="D239" s="207" t="s">
        <v>73</v>
      </c>
      <c r="E239" s="219" t="s">
        <v>184</v>
      </c>
      <c r="F239" s="219" t="s">
        <v>202</v>
      </c>
      <c r="G239" s="206"/>
      <c r="H239" s="206"/>
      <c r="I239" s="209"/>
      <c r="J239" s="220">
        <f>BK239</f>
        <v>0</v>
      </c>
      <c r="K239" s="206"/>
      <c r="L239" s="211"/>
      <c r="M239" s="212"/>
      <c r="N239" s="213"/>
      <c r="O239" s="213"/>
      <c r="P239" s="214">
        <f>SUM(P240:P262)</f>
        <v>0</v>
      </c>
      <c r="Q239" s="213"/>
      <c r="R239" s="214">
        <f>SUM(R240:R262)</f>
        <v>41.156492499999999</v>
      </c>
      <c r="S239" s="213"/>
      <c r="T239" s="215">
        <f>SUM(T240:T262)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6" t="s">
        <v>82</v>
      </c>
      <c r="AT239" s="217" t="s">
        <v>73</v>
      </c>
      <c r="AU239" s="217" t="s">
        <v>82</v>
      </c>
      <c r="AY239" s="216" t="s">
        <v>155</v>
      </c>
      <c r="BK239" s="218">
        <f>SUM(BK240:BK262)</f>
        <v>0</v>
      </c>
    </row>
    <row r="240" s="2" customFormat="1" ht="16.5" customHeight="1">
      <c r="A240" s="40"/>
      <c r="B240" s="41"/>
      <c r="C240" s="221" t="s">
        <v>695</v>
      </c>
      <c r="D240" s="221" t="s">
        <v>157</v>
      </c>
      <c r="E240" s="222" t="s">
        <v>204</v>
      </c>
      <c r="F240" s="223" t="s">
        <v>205</v>
      </c>
      <c r="G240" s="224" t="s">
        <v>197</v>
      </c>
      <c r="H240" s="225">
        <v>29.800000000000001</v>
      </c>
      <c r="I240" s="226"/>
      <c r="J240" s="227">
        <f>ROUND(I240*H240,2)</f>
        <v>0</v>
      </c>
      <c r="K240" s="223" t="s">
        <v>28</v>
      </c>
      <c r="L240" s="46"/>
      <c r="M240" s="228" t="s">
        <v>28</v>
      </c>
      <c r="N240" s="229" t="s">
        <v>45</v>
      </c>
      <c r="O240" s="86"/>
      <c r="P240" s="230">
        <f>O240*H240</f>
        <v>0</v>
      </c>
      <c r="Q240" s="230">
        <v>0.27994000000000002</v>
      </c>
      <c r="R240" s="230">
        <f>Q240*H240</f>
        <v>8.3422120000000017</v>
      </c>
      <c r="S240" s="230">
        <v>0</v>
      </c>
      <c r="T240" s="231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2" t="s">
        <v>162</v>
      </c>
      <c r="AT240" s="232" t="s">
        <v>157</v>
      </c>
      <c r="AU240" s="232" t="s">
        <v>84</v>
      </c>
      <c r="AY240" s="19" t="s">
        <v>155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9" t="s">
        <v>82</v>
      </c>
      <c r="BK240" s="233">
        <f>ROUND(I240*H240,2)</f>
        <v>0</v>
      </c>
      <c r="BL240" s="19" t="s">
        <v>162</v>
      </c>
      <c r="BM240" s="232" t="s">
        <v>696</v>
      </c>
    </row>
    <row r="241" s="14" customFormat="1">
      <c r="A241" s="14"/>
      <c r="B241" s="245"/>
      <c r="C241" s="246"/>
      <c r="D241" s="236" t="s">
        <v>164</v>
      </c>
      <c r="E241" s="247" t="s">
        <v>28</v>
      </c>
      <c r="F241" s="248" t="s">
        <v>459</v>
      </c>
      <c r="G241" s="246"/>
      <c r="H241" s="249">
        <v>29.800000000000001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164</v>
      </c>
      <c r="AU241" s="255" t="s">
        <v>84</v>
      </c>
      <c r="AV241" s="14" t="s">
        <v>84</v>
      </c>
      <c r="AW241" s="14" t="s">
        <v>35</v>
      </c>
      <c r="AX241" s="14" t="s">
        <v>82</v>
      </c>
      <c r="AY241" s="255" t="s">
        <v>155</v>
      </c>
    </row>
    <row r="242" s="2" customFormat="1" ht="16.5" customHeight="1">
      <c r="A242" s="40"/>
      <c r="B242" s="41"/>
      <c r="C242" s="221" t="s">
        <v>697</v>
      </c>
      <c r="D242" s="221" t="s">
        <v>157</v>
      </c>
      <c r="E242" s="222" t="s">
        <v>208</v>
      </c>
      <c r="F242" s="223" t="s">
        <v>209</v>
      </c>
      <c r="G242" s="224" t="s">
        <v>197</v>
      </c>
      <c r="H242" s="225">
        <v>55.549999999999997</v>
      </c>
      <c r="I242" s="226"/>
      <c r="J242" s="227">
        <f>ROUND(I242*H242,2)</f>
        <v>0</v>
      </c>
      <c r="K242" s="223" t="s">
        <v>28</v>
      </c>
      <c r="L242" s="46"/>
      <c r="M242" s="228" t="s">
        <v>28</v>
      </c>
      <c r="N242" s="229" t="s">
        <v>45</v>
      </c>
      <c r="O242" s="86"/>
      <c r="P242" s="230">
        <f>O242*H242</f>
        <v>0</v>
      </c>
      <c r="Q242" s="230">
        <v>0.378</v>
      </c>
      <c r="R242" s="230">
        <f>Q242*H242</f>
        <v>20.997899999999998</v>
      </c>
      <c r="S242" s="230">
        <v>0</v>
      </c>
      <c r="T242" s="231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32" t="s">
        <v>162</v>
      </c>
      <c r="AT242" s="232" t="s">
        <v>157</v>
      </c>
      <c r="AU242" s="232" t="s">
        <v>84</v>
      </c>
      <c r="AY242" s="19" t="s">
        <v>155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9" t="s">
        <v>82</v>
      </c>
      <c r="BK242" s="233">
        <f>ROUND(I242*H242,2)</f>
        <v>0</v>
      </c>
      <c r="BL242" s="19" t="s">
        <v>162</v>
      </c>
      <c r="BM242" s="232" t="s">
        <v>698</v>
      </c>
    </row>
    <row r="243" s="13" customFormat="1">
      <c r="A243" s="13"/>
      <c r="B243" s="234"/>
      <c r="C243" s="235"/>
      <c r="D243" s="236" t="s">
        <v>164</v>
      </c>
      <c r="E243" s="237" t="s">
        <v>28</v>
      </c>
      <c r="F243" s="238" t="s">
        <v>661</v>
      </c>
      <c r="G243" s="235"/>
      <c r="H243" s="237" t="s">
        <v>28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164</v>
      </c>
      <c r="AU243" s="244" t="s">
        <v>84</v>
      </c>
      <c r="AV243" s="13" t="s">
        <v>82</v>
      </c>
      <c r="AW243" s="13" t="s">
        <v>35</v>
      </c>
      <c r="AX243" s="13" t="s">
        <v>74</v>
      </c>
      <c r="AY243" s="244" t="s">
        <v>155</v>
      </c>
    </row>
    <row r="244" s="14" customFormat="1">
      <c r="A244" s="14"/>
      <c r="B244" s="245"/>
      <c r="C244" s="246"/>
      <c r="D244" s="236" t="s">
        <v>164</v>
      </c>
      <c r="E244" s="247" t="s">
        <v>504</v>
      </c>
      <c r="F244" s="248" t="s">
        <v>505</v>
      </c>
      <c r="G244" s="246"/>
      <c r="H244" s="249">
        <v>20.25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164</v>
      </c>
      <c r="AU244" s="255" t="s">
        <v>84</v>
      </c>
      <c r="AV244" s="14" t="s">
        <v>84</v>
      </c>
      <c r="AW244" s="14" t="s">
        <v>35</v>
      </c>
      <c r="AX244" s="14" t="s">
        <v>74</v>
      </c>
      <c r="AY244" s="255" t="s">
        <v>155</v>
      </c>
    </row>
    <row r="245" s="14" customFormat="1">
      <c r="A245" s="14"/>
      <c r="B245" s="245"/>
      <c r="C245" s="246"/>
      <c r="D245" s="236" t="s">
        <v>164</v>
      </c>
      <c r="E245" s="247" t="s">
        <v>28</v>
      </c>
      <c r="F245" s="248" t="s">
        <v>124</v>
      </c>
      <c r="G245" s="246"/>
      <c r="H245" s="249">
        <v>35.299999999999997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164</v>
      </c>
      <c r="AU245" s="255" t="s">
        <v>84</v>
      </c>
      <c r="AV245" s="14" t="s">
        <v>84</v>
      </c>
      <c r="AW245" s="14" t="s">
        <v>35</v>
      </c>
      <c r="AX245" s="14" t="s">
        <v>74</v>
      </c>
      <c r="AY245" s="255" t="s">
        <v>155</v>
      </c>
    </row>
    <row r="246" s="15" customFormat="1">
      <c r="A246" s="15"/>
      <c r="B246" s="256"/>
      <c r="C246" s="257"/>
      <c r="D246" s="236" t="s">
        <v>164</v>
      </c>
      <c r="E246" s="258" t="s">
        <v>28</v>
      </c>
      <c r="F246" s="259" t="s">
        <v>173</v>
      </c>
      <c r="G246" s="257"/>
      <c r="H246" s="260">
        <v>55.549999999999997</v>
      </c>
      <c r="I246" s="261"/>
      <c r="J246" s="257"/>
      <c r="K246" s="257"/>
      <c r="L246" s="262"/>
      <c r="M246" s="263"/>
      <c r="N246" s="264"/>
      <c r="O246" s="264"/>
      <c r="P246" s="264"/>
      <c r="Q246" s="264"/>
      <c r="R246" s="264"/>
      <c r="S246" s="264"/>
      <c r="T246" s="26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6" t="s">
        <v>164</v>
      </c>
      <c r="AU246" s="266" t="s">
        <v>84</v>
      </c>
      <c r="AV246" s="15" t="s">
        <v>162</v>
      </c>
      <c r="AW246" s="15" t="s">
        <v>35</v>
      </c>
      <c r="AX246" s="15" t="s">
        <v>82</v>
      </c>
      <c r="AY246" s="266" t="s">
        <v>155</v>
      </c>
    </row>
    <row r="247" s="2" customFormat="1" ht="16.5" customHeight="1">
      <c r="A247" s="40"/>
      <c r="B247" s="41"/>
      <c r="C247" s="221" t="s">
        <v>699</v>
      </c>
      <c r="D247" s="221" t="s">
        <v>157</v>
      </c>
      <c r="E247" s="222" t="s">
        <v>212</v>
      </c>
      <c r="F247" s="223" t="s">
        <v>213</v>
      </c>
      <c r="G247" s="224" t="s">
        <v>160</v>
      </c>
      <c r="H247" s="225">
        <v>5.4500000000000002</v>
      </c>
      <c r="I247" s="226"/>
      <c r="J247" s="227">
        <f>ROUND(I247*H247,2)</f>
        <v>0</v>
      </c>
      <c r="K247" s="223" t="s">
        <v>161</v>
      </c>
      <c r="L247" s="46"/>
      <c r="M247" s="228" t="s">
        <v>28</v>
      </c>
      <c r="N247" s="229" t="s">
        <v>45</v>
      </c>
      <c r="O247" s="86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2" t="s">
        <v>162</v>
      </c>
      <c r="AT247" s="232" t="s">
        <v>157</v>
      </c>
      <c r="AU247" s="232" t="s">
        <v>84</v>
      </c>
      <c r="AY247" s="19" t="s">
        <v>155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9" t="s">
        <v>82</v>
      </c>
      <c r="BK247" s="233">
        <f>ROUND(I247*H247,2)</f>
        <v>0</v>
      </c>
      <c r="BL247" s="19" t="s">
        <v>162</v>
      </c>
      <c r="BM247" s="232" t="s">
        <v>700</v>
      </c>
    </row>
    <row r="248" s="14" customFormat="1">
      <c r="A248" s="14"/>
      <c r="B248" s="245"/>
      <c r="C248" s="246"/>
      <c r="D248" s="236" t="s">
        <v>164</v>
      </c>
      <c r="E248" s="247" t="s">
        <v>28</v>
      </c>
      <c r="F248" s="248" t="s">
        <v>701</v>
      </c>
      <c r="G248" s="246"/>
      <c r="H248" s="249">
        <v>2.7000000000000002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164</v>
      </c>
      <c r="AU248" s="255" t="s">
        <v>84</v>
      </c>
      <c r="AV248" s="14" t="s">
        <v>84</v>
      </c>
      <c r="AW248" s="14" t="s">
        <v>35</v>
      </c>
      <c r="AX248" s="14" t="s">
        <v>74</v>
      </c>
      <c r="AY248" s="255" t="s">
        <v>155</v>
      </c>
    </row>
    <row r="249" s="14" customFormat="1">
      <c r="A249" s="14"/>
      <c r="B249" s="245"/>
      <c r="C249" s="246"/>
      <c r="D249" s="236" t="s">
        <v>164</v>
      </c>
      <c r="E249" s="247" t="s">
        <v>28</v>
      </c>
      <c r="F249" s="248" t="s">
        <v>702</v>
      </c>
      <c r="G249" s="246"/>
      <c r="H249" s="249">
        <v>2.75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164</v>
      </c>
      <c r="AU249" s="255" t="s">
        <v>84</v>
      </c>
      <c r="AV249" s="14" t="s">
        <v>84</v>
      </c>
      <c r="AW249" s="14" t="s">
        <v>35</v>
      </c>
      <c r="AX249" s="14" t="s">
        <v>74</v>
      </c>
      <c r="AY249" s="255" t="s">
        <v>155</v>
      </c>
    </row>
    <row r="250" s="15" customFormat="1">
      <c r="A250" s="15"/>
      <c r="B250" s="256"/>
      <c r="C250" s="257"/>
      <c r="D250" s="236" t="s">
        <v>164</v>
      </c>
      <c r="E250" s="258" t="s">
        <v>128</v>
      </c>
      <c r="F250" s="259" t="s">
        <v>173</v>
      </c>
      <c r="G250" s="257"/>
      <c r="H250" s="260">
        <v>5.4500000000000002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164</v>
      </c>
      <c r="AU250" s="266" t="s">
        <v>84</v>
      </c>
      <c r="AV250" s="15" t="s">
        <v>162</v>
      </c>
      <c r="AW250" s="15" t="s">
        <v>35</v>
      </c>
      <c r="AX250" s="15" t="s">
        <v>82</v>
      </c>
      <c r="AY250" s="266" t="s">
        <v>155</v>
      </c>
    </row>
    <row r="251" s="2" customFormat="1" ht="36" customHeight="1">
      <c r="A251" s="40"/>
      <c r="B251" s="41"/>
      <c r="C251" s="221" t="s">
        <v>703</v>
      </c>
      <c r="D251" s="221" t="s">
        <v>157</v>
      </c>
      <c r="E251" s="222" t="s">
        <v>219</v>
      </c>
      <c r="F251" s="223" t="s">
        <v>220</v>
      </c>
      <c r="G251" s="224" t="s">
        <v>197</v>
      </c>
      <c r="H251" s="225">
        <v>20.25</v>
      </c>
      <c r="I251" s="226"/>
      <c r="J251" s="227">
        <f>ROUND(I251*H251,2)</f>
        <v>0</v>
      </c>
      <c r="K251" s="223" t="s">
        <v>161</v>
      </c>
      <c r="L251" s="46"/>
      <c r="M251" s="228" t="s">
        <v>28</v>
      </c>
      <c r="N251" s="229" t="s">
        <v>45</v>
      </c>
      <c r="O251" s="86"/>
      <c r="P251" s="230">
        <f>O251*H251</f>
        <v>0</v>
      </c>
      <c r="Q251" s="230">
        <v>0.084250000000000005</v>
      </c>
      <c r="R251" s="230">
        <f>Q251*H251</f>
        <v>1.7060625</v>
      </c>
      <c r="S251" s="230">
        <v>0</v>
      </c>
      <c r="T251" s="231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32" t="s">
        <v>162</v>
      </c>
      <c r="AT251" s="232" t="s">
        <v>157</v>
      </c>
      <c r="AU251" s="232" t="s">
        <v>84</v>
      </c>
      <c r="AY251" s="19" t="s">
        <v>155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9" t="s">
        <v>82</v>
      </c>
      <c r="BK251" s="233">
        <f>ROUND(I251*H251,2)</f>
        <v>0</v>
      </c>
      <c r="BL251" s="19" t="s">
        <v>162</v>
      </c>
      <c r="BM251" s="232" t="s">
        <v>704</v>
      </c>
    </row>
    <row r="252" s="14" customFormat="1">
      <c r="A252" s="14"/>
      <c r="B252" s="245"/>
      <c r="C252" s="246"/>
      <c r="D252" s="236" t="s">
        <v>164</v>
      </c>
      <c r="E252" s="247" t="s">
        <v>28</v>
      </c>
      <c r="F252" s="248" t="s">
        <v>504</v>
      </c>
      <c r="G252" s="246"/>
      <c r="H252" s="249">
        <v>20.25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164</v>
      </c>
      <c r="AU252" s="255" t="s">
        <v>84</v>
      </c>
      <c r="AV252" s="14" t="s">
        <v>84</v>
      </c>
      <c r="AW252" s="14" t="s">
        <v>35</v>
      </c>
      <c r="AX252" s="14" t="s">
        <v>82</v>
      </c>
      <c r="AY252" s="255" t="s">
        <v>155</v>
      </c>
    </row>
    <row r="253" s="2" customFormat="1" ht="16.5" customHeight="1">
      <c r="A253" s="40"/>
      <c r="B253" s="41"/>
      <c r="C253" s="278" t="s">
        <v>705</v>
      </c>
      <c r="D253" s="278" t="s">
        <v>223</v>
      </c>
      <c r="E253" s="279" t="s">
        <v>224</v>
      </c>
      <c r="F253" s="280" t="s">
        <v>225</v>
      </c>
      <c r="G253" s="281" t="s">
        <v>197</v>
      </c>
      <c r="H253" s="282">
        <v>20.858000000000001</v>
      </c>
      <c r="I253" s="283"/>
      <c r="J253" s="284">
        <f>ROUND(I253*H253,2)</f>
        <v>0</v>
      </c>
      <c r="K253" s="280" t="s">
        <v>28</v>
      </c>
      <c r="L253" s="285"/>
      <c r="M253" s="286" t="s">
        <v>28</v>
      </c>
      <c r="N253" s="287" t="s">
        <v>45</v>
      </c>
      <c r="O253" s="86"/>
      <c r="P253" s="230">
        <f>O253*H253</f>
        <v>0</v>
      </c>
      <c r="Q253" s="230">
        <v>0.113</v>
      </c>
      <c r="R253" s="230">
        <f>Q253*H253</f>
        <v>2.356954</v>
      </c>
      <c r="S253" s="230">
        <v>0</v>
      </c>
      <c r="T253" s="231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32" t="s">
        <v>203</v>
      </c>
      <c r="AT253" s="232" t="s">
        <v>223</v>
      </c>
      <c r="AU253" s="232" t="s">
        <v>84</v>
      </c>
      <c r="AY253" s="19" t="s">
        <v>155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9" t="s">
        <v>82</v>
      </c>
      <c r="BK253" s="233">
        <f>ROUND(I253*H253,2)</f>
        <v>0</v>
      </c>
      <c r="BL253" s="19" t="s">
        <v>162</v>
      </c>
      <c r="BM253" s="232" t="s">
        <v>706</v>
      </c>
    </row>
    <row r="254" s="14" customFormat="1">
      <c r="A254" s="14"/>
      <c r="B254" s="245"/>
      <c r="C254" s="246"/>
      <c r="D254" s="236" t="s">
        <v>164</v>
      </c>
      <c r="E254" s="247" t="s">
        <v>28</v>
      </c>
      <c r="F254" s="248" t="s">
        <v>707</v>
      </c>
      <c r="G254" s="246"/>
      <c r="H254" s="249">
        <v>20.858000000000001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164</v>
      </c>
      <c r="AU254" s="255" t="s">
        <v>84</v>
      </c>
      <c r="AV254" s="14" t="s">
        <v>84</v>
      </c>
      <c r="AW254" s="14" t="s">
        <v>35</v>
      </c>
      <c r="AX254" s="14" t="s">
        <v>82</v>
      </c>
      <c r="AY254" s="255" t="s">
        <v>155</v>
      </c>
    </row>
    <row r="255" s="2" customFormat="1" ht="36" customHeight="1">
      <c r="A255" s="40"/>
      <c r="B255" s="41"/>
      <c r="C255" s="221" t="s">
        <v>708</v>
      </c>
      <c r="D255" s="221" t="s">
        <v>157</v>
      </c>
      <c r="E255" s="222" t="s">
        <v>234</v>
      </c>
      <c r="F255" s="223" t="s">
        <v>235</v>
      </c>
      <c r="G255" s="224" t="s">
        <v>197</v>
      </c>
      <c r="H255" s="225">
        <v>29.800000000000001</v>
      </c>
      <c r="I255" s="226"/>
      <c r="J255" s="227">
        <f>ROUND(I255*H255,2)</f>
        <v>0</v>
      </c>
      <c r="K255" s="223" t="s">
        <v>161</v>
      </c>
      <c r="L255" s="46"/>
      <c r="M255" s="228" t="s">
        <v>28</v>
      </c>
      <c r="N255" s="229" t="s">
        <v>45</v>
      </c>
      <c r="O255" s="86"/>
      <c r="P255" s="230">
        <f>O255*H255</f>
        <v>0</v>
      </c>
      <c r="Q255" s="230">
        <v>0.10362</v>
      </c>
      <c r="R255" s="230">
        <f>Q255*H255</f>
        <v>3.0878760000000001</v>
      </c>
      <c r="S255" s="230">
        <v>0</v>
      </c>
      <c r="T255" s="231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32" t="s">
        <v>162</v>
      </c>
      <c r="AT255" s="232" t="s">
        <v>157</v>
      </c>
      <c r="AU255" s="232" t="s">
        <v>84</v>
      </c>
      <c r="AY255" s="19" t="s">
        <v>155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9" t="s">
        <v>82</v>
      </c>
      <c r="BK255" s="233">
        <f>ROUND(I255*H255,2)</f>
        <v>0</v>
      </c>
      <c r="BL255" s="19" t="s">
        <v>162</v>
      </c>
      <c r="BM255" s="232" t="s">
        <v>709</v>
      </c>
    </row>
    <row r="256" s="13" customFormat="1">
      <c r="A256" s="13"/>
      <c r="B256" s="234"/>
      <c r="C256" s="235"/>
      <c r="D256" s="236" t="s">
        <v>164</v>
      </c>
      <c r="E256" s="237" t="s">
        <v>28</v>
      </c>
      <c r="F256" s="238" t="s">
        <v>661</v>
      </c>
      <c r="G256" s="235"/>
      <c r="H256" s="237" t="s">
        <v>28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164</v>
      </c>
      <c r="AU256" s="244" t="s">
        <v>84</v>
      </c>
      <c r="AV256" s="13" t="s">
        <v>82</v>
      </c>
      <c r="AW256" s="13" t="s">
        <v>35</v>
      </c>
      <c r="AX256" s="13" t="s">
        <v>74</v>
      </c>
      <c r="AY256" s="244" t="s">
        <v>155</v>
      </c>
    </row>
    <row r="257" s="14" customFormat="1">
      <c r="A257" s="14"/>
      <c r="B257" s="245"/>
      <c r="C257" s="246"/>
      <c r="D257" s="236" t="s">
        <v>164</v>
      </c>
      <c r="E257" s="247" t="s">
        <v>459</v>
      </c>
      <c r="F257" s="248" t="s">
        <v>460</v>
      </c>
      <c r="G257" s="246"/>
      <c r="H257" s="249">
        <v>29.800000000000001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164</v>
      </c>
      <c r="AU257" s="255" t="s">
        <v>84</v>
      </c>
      <c r="AV257" s="14" t="s">
        <v>84</v>
      </c>
      <c r="AW257" s="14" t="s">
        <v>35</v>
      </c>
      <c r="AX257" s="14" t="s">
        <v>82</v>
      </c>
      <c r="AY257" s="255" t="s">
        <v>155</v>
      </c>
    </row>
    <row r="258" s="2" customFormat="1" ht="16.5" customHeight="1">
      <c r="A258" s="40"/>
      <c r="B258" s="41"/>
      <c r="C258" s="278" t="s">
        <v>710</v>
      </c>
      <c r="D258" s="278" t="s">
        <v>223</v>
      </c>
      <c r="E258" s="279" t="s">
        <v>238</v>
      </c>
      <c r="F258" s="280" t="s">
        <v>711</v>
      </c>
      <c r="G258" s="281" t="s">
        <v>197</v>
      </c>
      <c r="H258" s="282">
        <v>30.693999999999999</v>
      </c>
      <c r="I258" s="283"/>
      <c r="J258" s="284">
        <f>ROUND(I258*H258,2)</f>
        <v>0</v>
      </c>
      <c r="K258" s="280" t="s">
        <v>28</v>
      </c>
      <c r="L258" s="285"/>
      <c r="M258" s="286" t="s">
        <v>28</v>
      </c>
      <c r="N258" s="287" t="s">
        <v>45</v>
      </c>
      <c r="O258" s="86"/>
      <c r="P258" s="230">
        <f>O258*H258</f>
        <v>0</v>
      </c>
      <c r="Q258" s="230">
        <v>0.152</v>
      </c>
      <c r="R258" s="230">
        <f>Q258*H258</f>
        <v>4.6654879999999999</v>
      </c>
      <c r="S258" s="230">
        <v>0</v>
      </c>
      <c r="T258" s="231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32" t="s">
        <v>203</v>
      </c>
      <c r="AT258" s="232" t="s">
        <v>223</v>
      </c>
      <c r="AU258" s="232" t="s">
        <v>84</v>
      </c>
      <c r="AY258" s="19" t="s">
        <v>155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9" t="s">
        <v>82</v>
      </c>
      <c r="BK258" s="233">
        <f>ROUND(I258*H258,2)</f>
        <v>0</v>
      </c>
      <c r="BL258" s="19" t="s">
        <v>162</v>
      </c>
      <c r="BM258" s="232" t="s">
        <v>712</v>
      </c>
    </row>
    <row r="259" s="14" customFormat="1">
      <c r="A259" s="14"/>
      <c r="B259" s="245"/>
      <c r="C259" s="246"/>
      <c r="D259" s="236" t="s">
        <v>164</v>
      </c>
      <c r="E259" s="247" t="s">
        <v>28</v>
      </c>
      <c r="F259" s="248" t="s">
        <v>713</v>
      </c>
      <c r="G259" s="246"/>
      <c r="H259" s="249">
        <v>30.693999999999999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164</v>
      </c>
      <c r="AU259" s="255" t="s">
        <v>84</v>
      </c>
      <c r="AV259" s="14" t="s">
        <v>84</v>
      </c>
      <c r="AW259" s="14" t="s">
        <v>35</v>
      </c>
      <c r="AX259" s="14" t="s">
        <v>82</v>
      </c>
      <c r="AY259" s="255" t="s">
        <v>155</v>
      </c>
    </row>
    <row r="260" s="2" customFormat="1" ht="16.5" customHeight="1">
      <c r="A260" s="40"/>
      <c r="B260" s="41"/>
      <c r="C260" s="221" t="s">
        <v>714</v>
      </c>
      <c r="D260" s="221" t="s">
        <v>157</v>
      </c>
      <c r="E260" s="222" t="s">
        <v>243</v>
      </c>
      <c r="F260" s="223" t="s">
        <v>244</v>
      </c>
      <c r="G260" s="224" t="s">
        <v>197</v>
      </c>
      <c r="H260" s="225">
        <v>29.800000000000001</v>
      </c>
      <c r="I260" s="226"/>
      <c r="J260" s="227">
        <f>ROUND(I260*H260,2)</f>
        <v>0</v>
      </c>
      <c r="K260" s="223" t="s">
        <v>28</v>
      </c>
      <c r="L260" s="46"/>
      <c r="M260" s="228" t="s">
        <v>28</v>
      </c>
      <c r="N260" s="229" t="s">
        <v>45</v>
      </c>
      <c r="O260" s="86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32" t="s">
        <v>162</v>
      </c>
      <c r="AT260" s="232" t="s">
        <v>157</v>
      </c>
      <c r="AU260" s="232" t="s">
        <v>84</v>
      </c>
      <c r="AY260" s="19" t="s">
        <v>155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9" t="s">
        <v>82</v>
      </c>
      <c r="BK260" s="233">
        <f>ROUND(I260*H260,2)</f>
        <v>0</v>
      </c>
      <c r="BL260" s="19" t="s">
        <v>162</v>
      </c>
      <c r="BM260" s="232" t="s">
        <v>715</v>
      </c>
    </row>
    <row r="261" s="13" customFormat="1">
      <c r="A261" s="13"/>
      <c r="B261" s="234"/>
      <c r="C261" s="235"/>
      <c r="D261" s="236" t="s">
        <v>164</v>
      </c>
      <c r="E261" s="237" t="s">
        <v>28</v>
      </c>
      <c r="F261" s="238" t="s">
        <v>661</v>
      </c>
      <c r="G261" s="235"/>
      <c r="H261" s="237" t="s">
        <v>28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164</v>
      </c>
      <c r="AU261" s="244" t="s">
        <v>84</v>
      </c>
      <c r="AV261" s="13" t="s">
        <v>82</v>
      </c>
      <c r="AW261" s="13" t="s">
        <v>35</v>
      </c>
      <c r="AX261" s="13" t="s">
        <v>74</v>
      </c>
      <c r="AY261" s="244" t="s">
        <v>155</v>
      </c>
    </row>
    <row r="262" s="14" customFormat="1">
      <c r="A262" s="14"/>
      <c r="B262" s="245"/>
      <c r="C262" s="246"/>
      <c r="D262" s="236" t="s">
        <v>164</v>
      </c>
      <c r="E262" s="247" t="s">
        <v>28</v>
      </c>
      <c r="F262" s="248" t="s">
        <v>460</v>
      </c>
      <c r="G262" s="246"/>
      <c r="H262" s="249">
        <v>29.800000000000001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164</v>
      </c>
      <c r="AU262" s="255" t="s">
        <v>84</v>
      </c>
      <c r="AV262" s="14" t="s">
        <v>84</v>
      </c>
      <c r="AW262" s="14" t="s">
        <v>35</v>
      </c>
      <c r="AX262" s="14" t="s">
        <v>82</v>
      </c>
      <c r="AY262" s="255" t="s">
        <v>155</v>
      </c>
    </row>
    <row r="263" s="12" customFormat="1" ht="22.8" customHeight="1">
      <c r="A263" s="12"/>
      <c r="B263" s="205"/>
      <c r="C263" s="206"/>
      <c r="D263" s="207" t="s">
        <v>73</v>
      </c>
      <c r="E263" s="219" t="s">
        <v>190</v>
      </c>
      <c r="F263" s="219" t="s">
        <v>716</v>
      </c>
      <c r="G263" s="206"/>
      <c r="H263" s="206"/>
      <c r="I263" s="209"/>
      <c r="J263" s="220">
        <f>BK263</f>
        <v>0</v>
      </c>
      <c r="K263" s="206"/>
      <c r="L263" s="211"/>
      <c r="M263" s="212"/>
      <c r="N263" s="213"/>
      <c r="O263" s="213"/>
      <c r="P263" s="214">
        <f>SUM(P264:P316)</f>
        <v>0</v>
      </c>
      <c r="Q263" s="213"/>
      <c r="R263" s="214">
        <f>SUM(R264:R316)</f>
        <v>4.8546434200000004</v>
      </c>
      <c r="S263" s="213"/>
      <c r="T263" s="215">
        <f>SUM(T264:T316)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6" t="s">
        <v>82</v>
      </c>
      <c r="AT263" s="217" t="s">
        <v>73</v>
      </c>
      <c r="AU263" s="217" t="s">
        <v>82</v>
      </c>
      <c r="AY263" s="216" t="s">
        <v>155</v>
      </c>
      <c r="BK263" s="218">
        <f>SUM(BK264:BK316)</f>
        <v>0</v>
      </c>
    </row>
    <row r="264" s="2" customFormat="1" ht="16.5" customHeight="1">
      <c r="A264" s="40"/>
      <c r="B264" s="41"/>
      <c r="C264" s="221" t="s">
        <v>717</v>
      </c>
      <c r="D264" s="221" t="s">
        <v>157</v>
      </c>
      <c r="E264" s="222" t="s">
        <v>718</v>
      </c>
      <c r="F264" s="223" t="s">
        <v>719</v>
      </c>
      <c r="G264" s="224" t="s">
        <v>197</v>
      </c>
      <c r="H264" s="225">
        <v>44.509999999999998</v>
      </c>
      <c r="I264" s="226"/>
      <c r="J264" s="227">
        <f>ROUND(I264*H264,2)</f>
        <v>0</v>
      </c>
      <c r="K264" s="223" t="s">
        <v>161</v>
      </c>
      <c r="L264" s="46"/>
      <c r="M264" s="228" t="s">
        <v>28</v>
      </c>
      <c r="N264" s="229" t="s">
        <v>45</v>
      </c>
      <c r="O264" s="86"/>
      <c r="P264" s="230">
        <f>O264*H264</f>
        <v>0</v>
      </c>
      <c r="Q264" s="230">
        <v>0.0073499999999999998</v>
      </c>
      <c r="R264" s="230">
        <f>Q264*H264</f>
        <v>0.32714849999999995</v>
      </c>
      <c r="S264" s="230">
        <v>0</v>
      </c>
      <c r="T264" s="231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32" t="s">
        <v>162</v>
      </c>
      <c r="AT264" s="232" t="s">
        <v>157</v>
      </c>
      <c r="AU264" s="232" t="s">
        <v>84</v>
      </c>
      <c r="AY264" s="19" t="s">
        <v>155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9" t="s">
        <v>82</v>
      </c>
      <c r="BK264" s="233">
        <f>ROUND(I264*H264,2)</f>
        <v>0</v>
      </c>
      <c r="BL264" s="19" t="s">
        <v>162</v>
      </c>
      <c r="BM264" s="232" t="s">
        <v>720</v>
      </c>
    </row>
    <row r="265" s="13" customFormat="1">
      <c r="A265" s="13"/>
      <c r="B265" s="234"/>
      <c r="C265" s="235"/>
      <c r="D265" s="236" t="s">
        <v>164</v>
      </c>
      <c r="E265" s="237" t="s">
        <v>28</v>
      </c>
      <c r="F265" s="238" t="s">
        <v>661</v>
      </c>
      <c r="G265" s="235"/>
      <c r="H265" s="237" t="s">
        <v>28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164</v>
      </c>
      <c r="AU265" s="244" t="s">
        <v>84</v>
      </c>
      <c r="AV265" s="13" t="s">
        <v>82</v>
      </c>
      <c r="AW265" s="13" t="s">
        <v>35</v>
      </c>
      <c r="AX265" s="13" t="s">
        <v>74</v>
      </c>
      <c r="AY265" s="244" t="s">
        <v>155</v>
      </c>
    </row>
    <row r="266" s="14" customFormat="1">
      <c r="A266" s="14"/>
      <c r="B266" s="245"/>
      <c r="C266" s="246"/>
      <c r="D266" s="236" t="s">
        <v>164</v>
      </c>
      <c r="E266" s="247" t="s">
        <v>28</v>
      </c>
      <c r="F266" s="248" t="s">
        <v>721</v>
      </c>
      <c r="G266" s="246"/>
      <c r="H266" s="249">
        <v>47.32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164</v>
      </c>
      <c r="AU266" s="255" t="s">
        <v>84</v>
      </c>
      <c r="AV266" s="14" t="s">
        <v>84</v>
      </c>
      <c r="AW266" s="14" t="s">
        <v>35</v>
      </c>
      <c r="AX266" s="14" t="s">
        <v>74</v>
      </c>
      <c r="AY266" s="255" t="s">
        <v>155</v>
      </c>
    </row>
    <row r="267" s="16" customFormat="1">
      <c r="A267" s="16"/>
      <c r="B267" s="267"/>
      <c r="C267" s="268"/>
      <c r="D267" s="236" t="s">
        <v>164</v>
      </c>
      <c r="E267" s="269" t="s">
        <v>28</v>
      </c>
      <c r="F267" s="270" t="s">
        <v>200</v>
      </c>
      <c r="G267" s="268"/>
      <c r="H267" s="271">
        <v>47.32</v>
      </c>
      <c r="I267" s="272"/>
      <c r="J267" s="268"/>
      <c r="K267" s="268"/>
      <c r="L267" s="273"/>
      <c r="M267" s="274"/>
      <c r="N267" s="275"/>
      <c r="O267" s="275"/>
      <c r="P267" s="275"/>
      <c r="Q267" s="275"/>
      <c r="R267" s="275"/>
      <c r="S267" s="275"/>
      <c r="T267" s="27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77" t="s">
        <v>164</v>
      </c>
      <c r="AU267" s="277" t="s">
        <v>84</v>
      </c>
      <c r="AV267" s="16" t="s">
        <v>177</v>
      </c>
      <c r="AW267" s="16" t="s">
        <v>35</v>
      </c>
      <c r="AX267" s="16" t="s">
        <v>74</v>
      </c>
      <c r="AY267" s="277" t="s">
        <v>155</v>
      </c>
    </row>
    <row r="268" s="14" customFormat="1">
      <c r="A268" s="14"/>
      <c r="B268" s="245"/>
      <c r="C268" s="246"/>
      <c r="D268" s="236" t="s">
        <v>164</v>
      </c>
      <c r="E268" s="247" t="s">
        <v>28</v>
      </c>
      <c r="F268" s="248" t="s">
        <v>722</v>
      </c>
      <c r="G268" s="246"/>
      <c r="H268" s="249">
        <v>-4.5499999999999998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164</v>
      </c>
      <c r="AU268" s="255" t="s">
        <v>84</v>
      </c>
      <c r="AV268" s="14" t="s">
        <v>84</v>
      </c>
      <c r="AW268" s="14" t="s">
        <v>35</v>
      </c>
      <c r="AX268" s="14" t="s">
        <v>74</v>
      </c>
      <c r="AY268" s="255" t="s">
        <v>155</v>
      </c>
    </row>
    <row r="269" s="14" customFormat="1">
      <c r="A269" s="14"/>
      <c r="B269" s="245"/>
      <c r="C269" s="246"/>
      <c r="D269" s="236" t="s">
        <v>164</v>
      </c>
      <c r="E269" s="247" t="s">
        <v>28</v>
      </c>
      <c r="F269" s="248" t="s">
        <v>723</v>
      </c>
      <c r="G269" s="246"/>
      <c r="H269" s="249">
        <v>1.74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164</v>
      </c>
      <c r="AU269" s="255" t="s">
        <v>84</v>
      </c>
      <c r="AV269" s="14" t="s">
        <v>84</v>
      </c>
      <c r="AW269" s="14" t="s">
        <v>35</v>
      </c>
      <c r="AX269" s="14" t="s">
        <v>74</v>
      </c>
      <c r="AY269" s="255" t="s">
        <v>155</v>
      </c>
    </row>
    <row r="270" s="16" customFormat="1">
      <c r="A270" s="16"/>
      <c r="B270" s="267"/>
      <c r="C270" s="268"/>
      <c r="D270" s="236" t="s">
        <v>164</v>
      </c>
      <c r="E270" s="269" t="s">
        <v>482</v>
      </c>
      <c r="F270" s="270" t="s">
        <v>200</v>
      </c>
      <c r="G270" s="268"/>
      <c r="H270" s="271">
        <v>-2.8100000000000001</v>
      </c>
      <c r="I270" s="272"/>
      <c r="J270" s="268"/>
      <c r="K270" s="268"/>
      <c r="L270" s="273"/>
      <c r="M270" s="274"/>
      <c r="N270" s="275"/>
      <c r="O270" s="275"/>
      <c r="P270" s="275"/>
      <c r="Q270" s="275"/>
      <c r="R270" s="275"/>
      <c r="S270" s="275"/>
      <c r="T270" s="27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7" t="s">
        <v>164</v>
      </c>
      <c r="AU270" s="277" t="s">
        <v>84</v>
      </c>
      <c r="AV270" s="16" t="s">
        <v>177</v>
      </c>
      <c r="AW270" s="16" t="s">
        <v>35</v>
      </c>
      <c r="AX270" s="16" t="s">
        <v>74</v>
      </c>
      <c r="AY270" s="277" t="s">
        <v>155</v>
      </c>
    </row>
    <row r="271" s="15" customFormat="1">
      <c r="A271" s="15"/>
      <c r="B271" s="256"/>
      <c r="C271" s="257"/>
      <c r="D271" s="236" t="s">
        <v>164</v>
      </c>
      <c r="E271" s="258" t="s">
        <v>480</v>
      </c>
      <c r="F271" s="259" t="s">
        <v>173</v>
      </c>
      <c r="G271" s="257"/>
      <c r="H271" s="260">
        <v>44.509999999999998</v>
      </c>
      <c r="I271" s="261"/>
      <c r="J271" s="257"/>
      <c r="K271" s="257"/>
      <c r="L271" s="262"/>
      <c r="M271" s="263"/>
      <c r="N271" s="264"/>
      <c r="O271" s="264"/>
      <c r="P271" s="264"/>
      <c r="Q271" s="264"/>
      <c r="R271" s="264"/>
      <c r="S271" s="264"/>
      <c r="T271" s="26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6" t="s">
        <v>164</v>
      </c>
      <c r="AU271" s="266" t="s">
        <v>84</v>
      </c>
      <c r="AV271" s="15" t="s">
        <v>162</v>
      </c>
      <c r="AW271" s="15" t="s">
        <v>35</v>
      </c>
      <c r="AX271" s="15" t="s">
        <v>82</v>
      </c>
      <c r="AY271" s="266" t="s">
        <v>155</v>
      </c>
    </row>
    <row r="272" s="2" customFormat="1" ht="24" customHeight="1">
      <c r="A272" s="40"/>
      <c r="B272" s="41"/>
      <c r="C272" s="221" t="s">
        <v>724</v>
      </c>
      <c r="D272" s="221" t="s">
        <v>157</v>
      </c>
      <c r="E272" s="222" t="s">
        <v>725</v>
      </c>
      <c r="F272" s="223" t="s">
        <v>726</v>
      </c>
      <c r="G272" s="224" t="s">
        <v>197</v>
      </c>
      <c r="H272" s="225">
        <v>44.509999999999998</v>
      </c>
      <c r="I272" s="226"/>
      <c r="J272" s="227">
        <f>ROUND(I272*H272,2)</f>
        <v>0</v>
      </c>
      <c r="K272" s="223" t="s">
        <v>161</v>
      </c>
      <c r="L272" s="46"/>
      <c r="M272" s="228" t="s">
        <v>28</v>
      </c>
      <c r="N272" s="229" t="s">
        <v>45</v>
      </c>
      <c r="O272" s="86"/>
      <c r="P272" s="230">
        <f>O272*H272</f>
        <v>0</v>
      </c>
      <c r="Q272" s="230">
        <v>0.016279999999999999</v>
      </c>
      <c r="R272" s="230">
        <f>Q272*H272</f>
        <v>0.7246227999999999</v>
      </c>
      <c r="S272" s="230">
        <v>0</v>
      </c>
      <c r="T272" s="231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32" t="s">
        <v>162</v>
      </c>
      <c r="AT272" s="232" t="s">
        <v>157</v>
      </c>
      <c r="AU272" s="232" t="s">
        <v>84</v>
      </c>
      <c r="AY272" s="19" t="s">
        <v>155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9" t="s">
        <v>82</v>
      </c>
      <c r="BK272" s="233">
        <f>ROUND(I272*H272,2)</f>
        <v>0</v>
      </c>
      <c r="BL272" s="19" t="s">
        <v>162</v>
      </c>
      <c r="BM272" s="232" t="s">
        <v>727</v>
      </c>
    </row>
    <row r="273" s="14" customFormat="1">
      <c r="A273" s="14"/>
      <c r="B273" s="245"/>
      <c r="C273" s="246"/>
      <c r="D273" s="236" t="s">
        <v>164</v>
      </c>
      <c r="E273" s="247" t="s">
        <v>28</v>
      </c>
      <c r="F273" s="248" t="s">
        <v>480</v>
      </c>
      <c r="G273" s="246"/>
      <c r="H273" s="249">
        <v>44.509999999999998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164</v>
      </c>
      <c r="AU273" s="255" t="s">
        <v>84</v>
      </c>
      <c r="AV273" s="14" t="s">
        <v>84</v>
      </c>
      <c r="AW273" s="14" t="s">
        <v>35</v>
      </c>
      <c r="AX273" s="14" t="s">
        <v>82</v>
      </c>
      <c r="AY273" s="255" t="s">
        <v>155</v>
      </c>
    </row>
    <row r="274" s="2" customFormat="1" ht="16.5" customHeight="1">
      <c r="A274" s="40"/>
      <c r="B274" s="41"/>
      <c r="C274" s="221" t="s">
        <v>728</v>
      </c>
      <c r="D274" s="221" t="s">
        <v>157</v>
      </c>
      <c r="E274" s="222" t="s">
        <v>729</v>
      </c>
      <c r="F274" s="223" t="s">
        <v>730</v>
      </c>
      <c r="G274" s="224" t="s">
        <v>197</v>
      </c>
      <c r="H274" s="225">
        <v>49.524000000000001</v>
      </c>
      <c r="I274" s="226"/>
      <c r="J274" s="227">
        <f>ROUND(I274*H274,2)</f>
        <v>0</v>
      </c>
      <c r="K274" s="223" t="s">
        <v>161</v>
      </c>
      <c r="L274" s="46"/>
      <c r="M274" s="228" t="s">
        <v>28</v>
      </c>
      <c r="N274" s="229" t="s">
        <v>45</v>
      </c>
      <c r="O274" s="86"/>
      <c r="P274" s="230">
        <f>O274*H274</f>
        <v>0</v>
      </c>
      <c r="Q274" s="230">
        <v>0.0073499999999999998</v>
      </c>
      <c r="R274" s="230">
        <f>Q274*H274</f>
        <v>0.36400139999999997</v>
      </c>
      <c r="S274" s="230">
        <v>0</v>
      </c>
      <c r="T274" s="231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32" t="s">
        <v>162</v>
      </c>
      <c r="AT274" s="232" t="s">
        <v>157</v>
      </c>
      <c r="AU274" s="232" t="s">
        <v>84</v>
      </c>
      <c r="AY274" s="19" t="s">
        <v>155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9" t="s">
        <v>82</v>
      </c>
      <c r="BK274" s="233">
        <f>ROUND(I274*H274,2)</f>
        <v>0</v>
      </c>
      <c r="BL274" s="19" t="s">
        <v>162</v>
      </c>
      <c r="BM274" s="232" t="s">
        <v>731</v>
      </c>
    </row>
    <row r="275" s="13" customFormat="1">
      <c r="A275" s="13"/>
      <c r="B275" s="234"/>
      <c r="C275" s="235"/>
      <c r="D275" s="236" t="s">
        <v>164</v>
      </c>
      <c r="E275" s="237" t="s">
        <v>28</v>
      </c>
      <c r="F275" s="238" t="s">
        <v>661</v>
      </c>
      <c r="G275" s="235"/>
      <c r="H275" s="237" t="s">
        <v>28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164</v>
      </c>
      <c r="AU275" s="244" t="s">
        <v>84</v>
      </c>
      <c r="AV275" s="13" t="s">
        <v>82</v>
      </c>
      <c r="AW275" s="13" t="s">
        <v>35</v>
      </c>
      <c r="AX275" s="13" t="s">
        <v>74</v>
      </c>
      <c r="AY275" s="244" t="s">
        <v>155</v>
      </c>
    </row>
    <row r="276" s="13" customFormat="1">
      <c r="A276" s="13"/>
      <c r="B276" s="234"/>
      <c r="C276" s="235"/>
      <c r="D276" s="236" t="s">
        <v>164</v>
      </c>
      <c r="E276" s="237" t="s">
        <v>28</v>
      </c>
      <c r="F276" s="238" t="s">
        <v>732</v>
      </c>
      <c r="G276" s="235"/>
      <c r="H276" s="237" t="s">
        <v>28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164</v>
      </c>
      <c r="AU276" s="244" t="s">
        <v>84</v>
      </c>
      <c r="AV276" s="13" t="s">
        <v>82</v>
      </c>
      <c r="AW276" s="13" t="s">
        <v>35</v>
      </c>
      <c r="AX276" s="13" t="s">
        <v>74</v>
      </c>
      <c r="AY276" s="244" t="s">
        <v>155</v>
      </c>
    </row>
    <row r="277" s="14" customFormat="1">
      <c r="A277" s="14"/>
      <c r="B277" s="245"/>
      <c r="C277" s="246"/>
      <c r="D277" s="236" t="s">
        <v>164</v>
      </c>
      <c r="E277" s="247" t="s">
        <v>28</v>
      </c>
      <c r="F277" s="248" t="s">
        <v>662</v>
      </c>
      <c r="G277" s="246"/>
      <c r="H277" s="249">
        <v>52.334000000000003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164</v>
      </c>
      <c r="AU277" s="255" t="s">
        <v>84</v>
      </c>
      <c r="AV277" s="14" t="s">
        <v>84</v>
      </c>
      <c r="AW277" s="14" t="s">
        <v>35</v>
      </c>
      <c r="AX277" s="14" t="s">
        <v>74</v>
      </c>
      <c r="AY277" s="255" t="s">
        <v>155</v>
      </c>
    </row>
    <row r="278" s="14" customFormat="1">
      <c r="A278" s="14"/>
      <c r="B278" s="245"/>
      <c r="C278" s="246"/>
      <c r="D278" s="236" t="s">
        <v>164</v>
      </c>
      <c r="E278" s="247" t="s">
        <v>28</v>
      </c>
      <c r="F278" s="248" t="s">
        <v>482</v>
      </c>
      <c r="G278" s="246"/>
      <c r="H278" s="249">
        <v>-2.8100000000000001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164</v>
      </c>
      <c r="AU278" s="255" t="s">
        <v>84</v>
      </c>
      <c r="AV278" s="14" t="s">
        <v>84</v>
      </c>
      <c r="AW278" s="14" t="s">
        <v>35</v>
      </c>
      <c r="AX278" s="14" t="s">
        <v>74</v>
      </c>
      <c r="AY278" s="255" t="s">
        <v>155</v>
      </c>
    </row>
    <row r="279" s="15" customFormat="1">
      <c r="A279" s="15"/>
      <c r="B279" s="256"/>
      <c r="C279" s="257"/>
      <c r="D279" s="236" t="s">
        <v>164</v>
      </c>
      <c r="E279" s="258" t="s">
        <v>484</v>
      </c>
      <c r="F279" s="259" t="s">
        <v>173</v>
      </c>
      <c r="G279" s="257"/>
      <c r="H279" s="260">
        <v>49.524000000000001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6" t="s">
        <v>164</v>
      </c>
      <c r="AU279" s="266" t="s">
        <v>84</v>
      </c>
      <c r="AV279" s="15" t="s">
        <v>162</v>
      </c>
      <c r="AW279" s="15" t="s">
        <v>35</v>
      </c>
      <c r="AX279" s="15" t="s">
        <v>82</v>
      </c>
      <c r="AY279" s="266" t="s">
        <v>155</v>
      </c>
    </row>
    <row r="280" s="2" customFormat="1" ht="24" customHeight="1">
      <c r="A280" s="40"/>
      <c r="B280" s="41"/>
      <c r="C280" s="221" t="s">
        <v>733</v>
      </c>
      <c r="D280" s="221" t="s">
        <v>157</v>
      </c>
      <c r="E280" s="222" t="s">
        <v>734</v>
      </c>
      <c r="F280" s="223" t="s">
        <v>735</v>
      </c>
      <c r="G280" s="224" t="s">
        <v>249</v>
      </c>
      <c r="H280" s="225">
        <v>22.399999999999999</v>
      </c>
      <c r="I280" s="226"/>
      <c r="J280" s="227">
        <f>ROUND(I280*H280,2)</f>
        <v>0</v>
      </c>
      <c r="K280" s="223" t="s">
        <v>161</v>
      </c>
      <c r="L280" s="46"/>
      <c r="M280" s="228" t="s">
        <v>28</v>
      </c>
      <c r="N280" s="229" t="s">
        <v>45</v>
      </c>
      <c r="O280" s="86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32" t="s">
        <v>162</v>
      </c>
      <c r="AT280" s="232" t="s">
        <v>157</v>
      </c>
      <c r="AU280" s="232" t="s">
        <v>84</v>
      </c>
      <c r="AY280" s="19" t="s">
        <v>155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9" t="s">
        <v>82</v>
      </c>
      <c r="BK280" s="233">
        <f>ROUND(I280*H280,2)</f>
        <v>0</v>
      </c>
      <c r="BL280" s="19" t="s">
        <v>162</v>
      </c>
      <c r="BM280" s="232" t="s">
        <v>736</v>
      </c>
    </row>
    <row r="281" s="14" customFormat="1">
      <c r="A281" s="14"/>
      <c r="B281" s="245"/>
      <c r="C281" s="246"/>
      <c r="D281" s="236" t="s">
        <v>164</v>
      </c>
      <c r="E281" s="247" t="s">
        <v>28</v>
      </c>
      <c r="F281" s="248" t="s">
        <v>451</v>
      </c>
      <c r="G281" s="246"/>
      <c r="H281" s="249">
        <v>11.800000000000001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164</v>
      </c>
      <c r="AU281" s="255" t="s">
        <v>84</v>
      </c>
      <c r="AV281" s="14" t="s">
        <v>84</v>
      </c>
      <c r="AW281" s="14" t="s">
        <v>35</v>
      </c>
      <c r="AX281" s="14" t="s">
        <v>74</v>
      </c>
      <c r="AY281" s="255" t="s">
        <v>155</v>
      </c>
    </row>
    <row r="282" s="14" customFormat="1">
      <c r="A282" s="14"/>
      <c r="B282" s="245"/>
      <c r="C282" s="246"/>
      <c r="D282" s="236" t="s">
        <v>164</v>
      </c>
      <c r="E282" s="247" t="s">
        <v>28</v>
      </c>
      <c r="F282" s="248" t="s">
        <v>737</v>
      </c>
      <c r="G282" s="246"/>
      <c r="H282" s="249">
        <v>10.6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164</v>
      </c>
      <c r="AU282" s="255" t="s">
        <v>84</v>
      </c>
      <c r="AV282" s="14" t="s">
        <v>84</v>
      </c>
      <c r="AW282" s="14" t="s">
        <v>35</v>
      </c>
      <c r="AX282" s="14" t="s">
        <v>74</v>
      </c>
      <c r="AY282" s="255" t="s">
        <v>155</v>
      </c>
    </row>
    <row r="283" s="15" customFormat="1">
      <c r="A283" s="15"/>
      <c r="B283" s="256"/>
      <c r="C283" s="257"/>
      <c r="D283" s="236" t="s">
        <v>164</v>
      </c>
      <c r="E283" s="258" t="s">
        <v>470</v>
      </c>
      <c r="F283" s="259" t="s">
        <v>173</v>
      </c>
      <c r="G283" s="257"/>
      <c r="H283" s="260">
        <v>22.399999999999999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6" t="s">
        <v>164</v>
      </c>
      <c r="AU283" s="266" t="s">
        <v>84</v>
      </c>
      <c r="AV283" s="15" t="s">
        <v>162</v>
      </c>
      <c r="AW283" s="15" t="s">
        <v>35</v>
      </c>
      <c r="AX283" s="15" t="s">
        <v>82</v>
      </c>
      <c r="AY283" s="266" t="s">
        <v>155</v>
      </c>
    </row>
    <row r="284" s="2" customFormat="1" ht="16.5" customHeight="1">
      <c r="A284" s="40"/>
      <c r="B284" s="41"/>
      <c r="C284" s="278" t="s">
        <v>109</v>
      </c>
      <c r="D284" s="278" t="s">
        <v>223</v>
      </c>
      <c r="E284" s="279" t="s">
        <v>738</v>
      </c>
      <c r="F284" s="280" t="s">
        <v>739</v>
      </c>
      <c r="G284" s="281" t="s">
        <v>249</v>
      </c>
      <c r="H284" s="282">
        <v>23.52</v>
      </c>
      <c r="I284" s="283"/>
      <c r="J284" s="284">
        <f>ROUND(I284*H284,2)</f>
        <v>0</v>
      </c>
      <c r="K284" s="280" t="s">
        <v>161</v>
      </c>
      <c r="L284" s="285"/>
      <c r="M284" s="286" t="s">
        <v>28</v>
      </c>
      <c r="N284" s="287" t="s">
        <v>45</v>
      </c>
      <c r="O284" s="86"/>
      <c r="P284" s="230">
        <f>O284*H284</f>
        <v>0</v>
      </c>
      <c r="Q284" s="230">
        <v>3.0000000000000001E-05</v>
      </c>
      <c r="R284" s="230">
        <f>Q284*H284</f>
        <v>0.00070560000000000002</v>
      </c>
      <c r="S284" s="230">
        <v>0</v>
      </c>
      <c r="T284" s="231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32" t="s">
        <v>203</v>
      </c>
      <c r="AT284" s="232" t="s">
        <v>223</v>
      </c>
      <c r="AU284" s="232" t="s">
        <v>84</v>
      </c>
      <c r="AY284" s="19" t="s">
        <v>155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9" t="s">
        <v>82</v>
      </c>
      <c r="BK284" s="233">
        <f>ROUND(I284*H284,2)</f>
        <v>0</v>
      </c>
      <c r="BL284" s="19" t="s">
        <v>162</v>
      </c>
      <c r="BM284" s="232" t="s">
        <v>740</v>
      </c>
    </row>
    <row r="285" s="14" customFormat="1">
      <c r="A285" s="14"/>
      <c r="B285" s="245"/>
      <c r="C285" s="246"/>
      <c r="D285" s="236" t="s">
        <v>164</v>
      </c>
      <c r="E285" s="247" t="s">
        <v>28</v>
      </c>
      <c r="F285" s="248" t="s">
        <v>741</v>
      </c>
      <c r="G285" s="246"/>
      <c r="H285" s="249">
        <v>23.52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164</v>
      </c>
      <c r="AU285" s="255" t="s">
        <v>84</v>
      </c>
      <c r="AV285" s="14" t="s">
        <v>84</v>
      </c>
      <c r="AW285" s="14" t="s">
        <v>35</v>
      </c>
      <c r="AX285" s="14" t="s">
        <v>82</v>
      </c>
      <c r="AY285" s="255" t="s">
        <v>155</v>
      </c>
    </row>
    <row r="286" s="2" customFormat="1" ht="24" customHeight="1">
      <c r="A286" s="40"/>
      <c r="B286" s="41"/>
      <c r="C286" s="221" t="s">
        <v>742</v>
      </c>
      <c r="D286" s="221" t="s">
        <v>157</v>
      </c>
      <c r="E286" s="222" t="s">
        <v>743</v>
      </c>
      <c r="F286" s="223" t="s">
        <v>744</v>
      </c>
      <c r="G286" s="224" t="s">
        <v>249</v>
      </c>
      <c r="H286" s="225">
        <v>11.800000000000001</v>
      </c>
      <c r="I286" s="226"/>
      <c r="J286" s="227">
        <f>ROUND(I286*H286,2)</f>
        <v>0</v>
      </c>
      <c r="K286" s="223" t="s">
        <v>161</v>
      </c>
      <c r="L286" s="46"/>
      <c r="M286" s="228" t="s">
        <v>28</v>
      </c>
      <c r="N286" s="229" t="s">
        <v>45</v>
      </c>
      <c r="O286" s="86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32" t="s">
        <v>162</v>
      </c>
      <c r="AT286" s="232" t="s">
        <v>157</v>
      </c>
      <c r="AU286" s="232" t="s">
        <v>84</v>
      </c>
      <c r="AY286" s="19" t="s">
        <v>155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9" t="s">
        <v>82</v>
      </c>
      <c r="BK286" s="233">
        <f>ROUND(I286*H286,2)</f>
        <v>0</v>
      </c>
      <c r="BL286" s="19" t="s">
        <v>162</v>
      </c>
      <c r="BM286" s="232" t="s">
        <v>745</v>
      </c>
    </row>
    <row r="287" s="13" customFormat="1">
      <c r="A287" s="13"/>
      <c r="B287" s="234"/>
      <c r="C287" s="235"/>
      <c r="D287" s="236" t="s">
        <v>164</v>
      </c>
      <c r="E287" s="237" t="s">
        <v>28</v>
      </c>
      <c r="F287" s="238" t="s">
        <v>661</v>
      </c>
      <c r="G287" s="235"/>
      <c r="H287" s="237" t="s">
        <v>28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164</v>
      </c>
      <c r="AU287" s="244" t="s">
        <v>84</v>
      </c>
      <c r="AV287" s="13" t="s">
        <v>82</v>
      </c>
      <c r="AW287" s="13" t="s">
        <v>35</v>
      </c>
      <c r="AX287" s="13" t="s">
        <v>74</v>
      </c>
      <c r="AY287" s="244" t="s">
        <v>155</v>
      </c>
    </row>
    <row r="288" s="14" customFormat="1">
      <c r="A288" s="14"/>
      <c r="B288" s="245"/>
      <c r="C288" s="246"/>
      <c r="D288" s="236" t="s">
        <v>164</v>
      </c>
      <c r="E288" s="247" t="s">
        <v>28</v>
      </c>
      <c r="F288" s="248" t="s">
        <v>746</v>
      </c>
      <c r="G288" s="246"/>
      <c r="H288" s="249">
        <v>11.800000000000001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164</v>
      </c>
      <c r="AU288" s="255" t="s">
        <v>84</v>
      </c>
      <c r="AV288" s="14" t="s">
        <v>84</v>
      </c>
      <c r="AW288" s="14" t="s">
        <v>35</v>
      </c>
      <c r="AX288" s="14" t="s">
        <v>74</v>
      </c>
      <c r="AY288" s="255" t="s">
        <v>155</v>
      </c>
    </row>
    <row r="289" s="15" customFormat="1">
      <c r="A289" s="15"/>
      <c r="B289" s="256"/>
      <c r="C289" s="257"/>
      <c r="D289" s="236" t="s">
        <v>164</v>
      </c>
      <c r="E289" s="258" t="s">
        <v>451</v>
      </c>
      <c r="F289" s="259" t="s">
        <v>173</v>
      </c>
      <c r="G289" s="257"/>
      <c r="H289" s="260">
        <v>11.800000000000001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6" t="s">
        <v>164</v>
      </c>
      <c r="AU289" s="266" t="s">
        <v>84</v>
      </c>
      <c r="AV289" s="15" t="s">
        <v>162</v>
      </c>
      <c r="AW289" s="15" t="s">
        <v>35</v>
      </c>
      <c r="AX289" s="15" t="s">
        <v>82</v>
      </c>
      <c r="AY289" s="266" t="s">
        <v>155</v>
      </c>
    </row>
    <row r="290" s="2" customFormat="1" ht="16.5" customHeight="1">
      <c r="A290" s="40"/>
      <c r="B290" s="41"/>
      <c r="C290" s="278" t="s">
        <v>747</v>
      </c>
      <c r="D290" s="278" t="s">
        <v>223</v>
      </c>
      <c r="E290" s="279" t="s">
        <v>748</v>
      </c>
      <c r="F290" s="280" t="s">
        <v>749</v>
      </c>
      <c r="G290" s="281" t="s">
        <v>249</v>
      </c>
      <c r="H290" s="282">
        <v>12.390000000000001</v>
      </c>
      <c r="I290" s="283"/>
      <c r="J290" s="284">
        <f>ROUND(I290*H290,2)</f>
        <v>0</v>
      </c>
      <c r="K290" s="280" t="s">
        <v>161</v>
      </c>
      <c r="L290" s="285"/>
      <c r="M290" s="286" t="s">
        <v>28</v>
      </c>
      <c r="N290" s="287" t="s">
        <v>45</v>
      </c>
      <c r="O290" s="86"/>
      <c r="P290" s="230">
        <f>O290*H290</f>
        <v>0</v>
      </c>
      <c r="Q290" s="230">
        <v>4.0000000000000003E-05</v>
      </c>
      <c r="R290" s="230">
        <f>Q290*H290</f>
        <v>0.00049560000000000001</v>
      </c>
      <c r="S290" s="230">
        <v>0</v>
      </c>
      <c r="T290" s="231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32" t="s">
        <v>203</v>
      </c>
      <c r="AT290" s="232" t="s">
        <v>223</v>
      </c>
      <c r="AU290" s="232" t="s">
        <v>84</v>
      </c>
      <c r="AY290" s="19" t="s">
        <v>155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9" t="s">
        <v>82</v>
      </c>
      <c r="BK290" s="233">
        <f>ROUND(I290*H290,2)</f>
        <v>0</v>
      </c>
      <c r="BL290" s="19" t="s">
        <v>162</v>
      </c>
      <c r="BM290" s="232" t="s">
        <v>750</v>
      </c>
    </row>
    <row r="291" s="14" customFormat="1">
      <c r="A291" s="14"/>
      <c r="B291" s="245"/>
      <c r="C291" s="246"/>
      <c r="D291" s="236" t="s">
        <v>164</v>
      </c>
      <c r="E291" s="247" t="s">
        <v>28</v>
      </c>
      <c r="F291" s="248" t="s">
        <v>751</v>
      </c>
      <c r="G291" s="246"/>
      <c r="H291" s="249">
        <v>12.390000000000001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164</v>
      </c>
      <c r="AU291" s="255" t="s">
        <v>84</v>
      </c>
      <c r="AV291" s="14" t="s">
        <v>84</v>
      </c>
      <c r="AW291" s="14" t="s">
        <v>35</v>
      </c>
      <c r="AX291" s="14" t="s">
        <v>82</v>
      </c>
      <c r="AY291" s="255" t="s">
        <v>155</v>
      </c>
    </row>
    <row r="292" s="2" customFormat="1" ht="24" customHeight="1">
      <c r="A292" s="40"/>
      <c r="B292" s="41"/>
      <c r="C292" s="221" t="s">
        <v>752</v>
      </c>
      <c r="D292" s="221" t="s">
        <v>157</v>
      </c>
      <c r="E292" s="222" t="s">
        <v>753</v>
      </c>
      <c r="F292" s="223" t="s">
        <v>754</v>
      </c>
      <c r="G292" s="224" t="s">
        <v>197</v>
      </c>
      <c r="H292" s="225">
        <v>43.554000000000002</v>
      </c>
      <c r="I292" s="226"/>
      <c r="J292" s="227">
        <f>ROUND(I292*H292,2)</f>
        <v>0</v>
      </c>
      <c r="K292" s="223" t="s">
        <v>161</v>
      </c>
      <c r="L292" s="46"/>
      <c r="M292" s="228" t="s">
        <v>28</v>
      </c>
      <c r="N292" s="229" t="s">
        <v>45</v>
      </c>
      <c r="O292" s="86"/>
      <c r="P292" s="230">
        <f>O292*H292</f>
        <v>0</v>
      </c>
      <c r="Q292" s="230">
        <v>0.00348</v>
      </c>
      <c r="R292" s="230">
        <f>Q292*H292</f>
        <v>0.15156792</v>
      </c>
      <c r="S292" s="230">
        <v>0</v>
      </c>
      <c r="T292" s="231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32" t="s">
        <v>162</v>
      </c>
      <c r="AT292" s="232" t="s">
        <v>157</v>
      </c>
      <c r="AU292" s="232" t="s">
        <v>84</v>
      </c>
      <c r="AY292" s="19" t="s">
        <v>155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9" t="s">
        <v>82</v>
      </c>
      <c r="BK292" s="233">
        <f>ROUND(I292*H292,2)</f>
        <v>0</v>
      </c>
      <c r="BL292" s="19" t="s">
        <v>162</v>
      </c>
      <c r="BM292" s="232" t="s">
        <v>755</v>
      </c>
    </row>
    <row r="293" s="14" customFormat="1">
      <c r="A293" s="14"/>
      <c r="B293" s="245"/>
      <c r="C293" s="246"/>
      <c r="D293" s="236" t="s">
        <v>164</v>
      </c>
      <c r="E293" s="247" t="s">
        <v>28</v>
      </c>
      <c r="F293" s="248" t="s">
        <v>484</v>
      </c>
      <c r="G293" s="246"/>
      <c r="H293" s="249">
        <v>49.524000000000001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164</v>
      </c>
      <c r="AU293" s="255" t="s">
        <v>84</v>
      </c>
      <c r="AV293" s="14" t="s">
        <v>84</v>
      </c>
      <c r="AW293" s="14" t="s">
        <v>35</v>
      </c>
      <c r="AX293" s="14" t="s">
        <v>74</v>
      </c>
      <c r="AY293" s="255" t="s">
        <v>155</v>
      </c>
    </row>
    <row r="294" s="14" customFormat="1">
      <c r="A294" s="14"/>
      <c r="B294" s="245"/>
      <c r="C294" s="246"/>
      <c r="D294" s="236" t="s">
        <v>164</v>
      </c>
      <c r="E294" s="247" t="s">
        <v>28</v>
      </c>
      <c r="F294" s="248" t="s">
        <v>756</v>
      </c>
      <c r="G294" s="246"/>
      <c r="H294" s="249">
        <v>-5.9699999999999998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164</v>
      </c>
      <c r="AU294" s="255" t="s">
        <v>84</v>
      </c>
      <c r="AV294" s="14" t="s">
        <v>84</v>
      </c>
      <c r="AW294" s="14" t="s">
        <v>35</v>
      </c>
      <c r="AX294" s="14" t="s">
        <v>74</v>
      </c>
      <c r="AY294" s="255" t="s">
        <v>155</v>
      </c>
    </row>
    <row r="295" s="15" customFormat="1">
      <c r="A295" s="15"/>
      <c r="B295" s="256"/>
      <c r="C295" s="257"/>
      <c r="D295" s="236" t="s">
        <v>164</v>
      </c>
      <c r="E295" s="258" t="s">
        <v>28</v>
      </c>
      <c r="F295" s="259" t="s">
        <v>173</v>
      </c>
      <c r="G295" s="257"/>
      <c r="H295" s="260">
        <v>43.554000000000002</v>
      </c>
      <c r="I295" s="261"/>
      <c r="J295" s="257"/>
      <c r="K295" s="257"/>
      <c r="L295" s="262"/>
      <c r="M295" s="263"/>
      <c r="N295" s="264"/>
      <c r="O295" s="264"/>
      <c r="P295" s="264"/>
      <c r="Q295" s="264"/>
      <c r="R295" s="264"/>
      <c r="S295" s="264"/>
      <c r="T295" s="26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6" t="s">
        <v>164</v>
      </c>
      <c r="AU295" s="266" t="s">
        <v>84</v>
      </c>
      <c r="AV295" s="15" t="s">
        <v>162</v>
      </c>
      <c r="AW295" s="15" t="s">
        <v>35</v>
      </c>
      <c r="AX295" s="15" t="s">
        <v>82</v>
      </c>
      <c r="AY295" s="266" t="s">
        <v>155</v>
      </c>
    </row>
    <row r="296" s="2" customFormat="1" ht="24" customHeight="1">
      <c r="A296" s="40"/>
      <c r="B296" s="41"/>
      <c r="C296" s="221" t="s">
        <v>757</v>
      </c>
      <c r="D296" s="221" t="s">
        <v>157</v>
      </c>
      <c r="E296" s="222" t="s">
        <v>758</v>
      </c>
      <c r="F296" s="223" t="s">
        <v>759</v>
      </c>
      <c r="G296" s="224" t="s">
        <v>197</v>
      </c>
      <c r="H296" s="225">
        <v>5.9699999999999998</v>
      </c>
      <c r="I296" s="226"/>
      <c r="J296" s="227">
        <f>ROUND(I296*H296,2)</f>
        <v>0</v>
      </c>
      <c r="K296" s="223" t="s">
        <v>161</v>
      </c>
      <c r="L296" s="46"/>
      <c r="M296" s="228" t="s">
        <v>28</v>
      </c>
      <c r="N296" s="229" t="s">
        <v>45</v>
      </c>
      <c r="O296" s="86"/>
      <c r="P296" s="230">
        <f>O296*H296</f>
        <v>0</v>
      </c>
      <c r="Q296" s="230">
        <v>0.00628</v>
      </c>
      <c r="R296" s="230">
        <f>Q296*H296</f>
        <v>0.0374916</v>
      </c>
      <c r="S296" s="230">
        <v>0</v>
      </c>
      <c r="T296" s="231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32" t="s">
        <v>162</v>
      </c>
      <c r="AT296" s="232" t="s">
        <v>157</v>
      </c>
      <c r="AU296" s="232" t="s">
        <v>84</v>
      </c>
      <c r="AY296" s="19" t="s">
        <v>155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9" t="s">
        <v>82</v>
      </c>
      <c r="BK296" s="233">
        <f>ROUND(I296*H296,2)</f>
        <v>0</v>
      </c>
      <c r="BL296" s="19" t="s">
        <v>162</v>
      </c>
      <c r="BM296" s="232" t="s">
        <v>760</v>
      </c>
    </row>
    <row r="297" s="13" customFormat="1">
      <c r="A297" s="13"/>
      <c r="B297" s="234"/>
      <c r="C297" s="235"/>
      <c r="D297" s="236" t="s">
        <v>164</v>
      </c>
      <c r="E297" s="237" t="s">
        <v>28</v>
      </c>
      <c r="F297" s="238" t="s">
        <v>661</v>
      </c>
      <c r="G297" s="235"/>
      <c r="H297" s="237" t="s">
        <v>28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164</v>
      </c>
      <c r="AU297" s="244" t="s">
        <v>84</v>
      </c>
      <c r="AV297" s="13" t="s">
        <v>82</v>
      </c>
      <c r="AW297" s="13" t="s">
        <v>35</v>
      </c>
      <c r="AX297" s="13" t="s">
        <v>74</v>
      </c>
      <c r="AY297" s="244" t="s">
        <v>155</v>
      </c>
    </row>
    <row r="298" s="13" customFormat="1">
      <c r="A298" s="13"/>
      <c r="B298" s="234"/>
      <c r="C298" s="235"/>
      <c r="D298" s="236" t="s">
        <v>164</v>
      </c>
      <c r="E298" s="237" t="s">
        <v>28</v>
      </c>
      <c r="F298" s="238" t="s">
        <v>732</v>
      </c>
      <c r="G298" s="235"/>
      <c r="H298" s="237" t="s">
        <v>28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164</v>
      </c>
      <c r="AU298" s="244" t="s">
        <v>84</v>
      </c>
      <c r="AV298" s="13" t="s">
        <v>82</v>
      </c>
      <c r="AW298" s="13" t="s">
        <v>35</v>
      </c>
      <c r="AX298" s="13" t="s">
        <v>74</v>
      </c>
      <c r="AY298" s="244" t="s">
        <v>155</v>
      </c>
    </row>
    <row r="299" s="14" customFormat="1">
      <c r="A299" s="14"/>
      <c r="B299" s="245"/>
      <c r="C299" s="246"/>
      <c r="D299" s="236" t="s">
        <v>164</v>
      </c>
      <c r="E299" s="247" t="s">
        <v>28</v>
      </c>
      <c r="F299" s="248" t="s">
        <v>761</v>
      </c>
      <c r="G299" s="246"/>
      <c r="H299" s="249">
        <v>6.1799999999999997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164</v>
      </c>
      <c r="AU299" s="255" t="s">
        <v>84</v>
      </c>
      <c r="AV299" s="14" t="s">
        <v>84</v>
      </c>
      <c r="AW299" s="14" t="s">
        <v>35</v>
      </c>
      <c r="AX299" s="14" t="s">
        <v>74</v>
      </c>
      <c r="AY299" s="255" t="s">
        <v>155</v>
      </c>
    </row>
    <row r="300" s="14" customFormat="1">
      <c r="A300" s="14"/>
      <c r="B300" s="245"/>
      <c r="C300" s="246"/>
      <c r="D300" s="236" t="s">
        <v>164</v>
      </c>
      <c r="E300" s="247" t="s">
        <v>28</v>
      </c>
      <c r="F300" s="248" t="s">
        <v>762</v>
      </c>
      <c r="G300" s="246"/>
      <c r="H300" s="249">
        <v>-0.20999999999999999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164</v>
      </c>
      <c r="AU300" s="255" t="s">
        <v>84</v>
      </c>
      <c r="AV300" s="14" t="s">
        <v>84</v>
      </c>
      <c r="AW300" s="14" t="s">
        <v>35</v>
      </c>
      <c r="AX300" s="14" t="s">
        <v>74</v>
      </c>
      <c r="AY300" s="255" t="s">
        <v>155</v>
      </c>
    </row>
    <row r="301" s="15" customFormat="1">
      <c r="A301" s="15"/>
      <c r="B301" s="256"/>
      <c r="C301" s="257"/>
      <c r="D301" s="236" t="s">
        <v>164</v>
      </c>
      <c r="E301" s="258" t="s">
        <v>486</v>
      </c>
      <c r="F301" s="259" t="s">
        <v>173</v>
      </c>
      <c r="G301" s="257"/>
      <c r="H301" s="260">
        <v>5.9699999999999998</v>
      </c>
      <c r="I301" s="261"/>
      <c r="J301" s="257"/>
      <c r="K301" s="257"/>
      <c r="L301" s="262"/>
      <c r="M301" s="263"/>
      <c r="N301" s="264"/>
      <c r="O301" s="264"/>
      <c r="P301" s="264"/>
      <c r="Q301" s="264"/>
      <c r="R301" s="264"/>
      <c r="S301" s="264"/>
      <c r="T301" s="26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6" t="s">
        <v>164</v>
      </c>
      <c r="AU301" s="266" t="s">
        <v>84</v>
      </c>
      <c r="AV301" s="15" t="s">
        <v>162</v>
      </c>
      <c r="AW301" s="15" t="s">
        <v>35</v>
      </c>
      <c r="AX301" s="15" t="s">
        <v>82</v>
      </c>
      <c r="AY301" s="266" t="s">
        <v>155</v>
      </c>
    </row>
    <row r="302" s="2" customFormat="1" ht="16.5" customHeight="1">
      <c r="A302" s="40"/>
      <c r="B302" s="41"/>
      <c r="C302" s="221" t="s">
        <v>763</v>
      </c>
      <c r="D302" s="221" t="s">
        <v>157</v>
      </c>
      <c r="E302" s="222" t="s">
        <v>764</v>
      </c>
      <c r="F302" s="223" t="s">
        <v>765</v>
      </c>
      <c r="G302" s="224" t="s">
        <v>197</v>
      </c>
      <c r="H302" s="225">
        <v>49.524000000000001</v>
      </c>
      <c r="I302" s="226"/>
      <c r="J302" s="227">
        <f>ROUND(I302*H302,2)</f>
        <v>0</v>
      </c>
      <c r="K302" s="223" t="s">
        <v>161</v>
      </c>
      <c r="L302" s="46"/>
      <c r="M302" s="228" t="s">
        <v>28</v>
      </c>
      <c r="N302" s="229" t="s">
        <v>45</v>
      </c>
      <c r="O302" s="86"/>
      <c r="P302" s="230">
        <f>O302*H302</f>
        <v>0</v>
      </c>
      <c r="Q302" s="230">
        <v>0.014999999999999999</v>
      </c>
      <c r="R302" s="230">
        <f>Q302*H302</f>
        <v>0.74285999999999996</v>
      </c>
      <c r="S302" s="230">
        <v>0</v>
      </c>
      <c r="T302" s="231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32" t="s">
        <v>162</v>
      </c>
      <c r="AT302" s="232" t="s">
        <v>157</v>
      </c>
      <c r="AU302" s="232" t="s">
        <v>84</v>
      </c>
      <c r="AY302" s="19" t="s">
        <v>155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9" t="s">
        <v>82</v>
      </c>
      <c r="BK302" s="233">
        <f>ROUND(I302*H302,2)</f>
        <v>0</v>
      </c>
      <c r="BL302" s="19" t="s">
        <v>162</v>
      </c>
      <c r="BM302" s="232" t="s">
        <v>766</v>
      </c>
    </row>
    <row r="303" s="14" customFormat="1">
      <c r="A303" s="14"/>
      <c r="B303" s="245"/>
      <c r="C303" s="246"/>
      <c r="D303" s="236" t="s">
        <v>164</v>
      </c>
      <c r="E303" s="247" t="s">
        <v>28</v>
      </c>
      <c r="F303" s="248" t="s">
        <v>484</v>
      </c>
      <c r="G303" s="246"/>
      <c r="H303" s="249">
        <v>49.524000000000001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164</v>
      </c>
      <c r="AU303" s="255" t="s">
        <v>84</v>
      </c>
      <c r="AV303" s="14" t="s">
        <v>84</v>
      </c>
      <c r="AW303" s="14" t="s">
        <v>35</v>
      </c>
      <c r="AX303" s="14" t="s">
        <v>82</v>
      </c>
      <c r="AY303" s="255" t="s">
        <v>155</v>
      </c>
    </row>
    <row r="304" s="2" customFormat="1" ht="16.5" customHeight="1">
      <c r="A304" s="40"/>
      <c r="B304" s="41"/>
      <c r="C304" s="221" t="s">
        <v>767</v>
      </c>
      <c r="D304" s="221" t="s">
        <v>157</v>
      </c>
      <c r="E304" s="222" t="s">
        <v>768</v>
      </c>
      <c r="F304" s="223" t="s">
        <v>769</v>
      </c>
      <c r="G304" s="224" t="s">
        <v>249</v>
      </c>
      <c r="H304" s="225">
        <v>2.5</v>
      </c>
      <c r="I304" s="226"/>
      <c r="J304" s="227">
        <f>ROUND(I304*H304,2)</f>
        <v>0</v>
      </c>
      <c r="K304" s="223" t="s">
        <v>161</v>
      </c>
      <c r="L304" s="46"/>
      <c r="M304" s="228" t="s">
        <v>28</v>
      </c>
      <c r="N304" s="229" t="s">
        <v>45</v>
      </c>
      <c r="O304" s="86"/>
      <c r="P304" s="230">
        <f>O304*H304</f>
        <v>0</v>
      </c>
      <c r="Q304" s="230">
        <v>0.010319999999999999</v>
      </c>
      <c r="R304" s="230">
        <f>Q304*H304</f>
        <v>0.025799999999999997</v>
      </c>
      <c r="S304" s="230">
        <v>0</v>
      </c>
      <c r="T304" s="231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32" t="s">
        <v>162</v>
      </c>
      <c r="AT304" s="232" t="s">
        <v>157</v>
      </c>
      <c r="AU304" s="232" t="s">
        <v>84</v>
      </c>
      <c r="AY304" s="19" t="s">
        <v>155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9" t="s">
        <v>82</v>
      </c>
      <c r="BK304" s="233">
        <f>ROUND(I304*H304,2)</f>
        <v>0</v>
      </c>
      <c r="BL304" s="19" t="s">
        <v>162</v>
      </c>
      <c r="BM304" s="232" t="s">
        <v>770</v>
      </c>
    </row>
    <row r="305" s="13" customFormat="1">
      <c r="A305" s="13"/>
      <c r="B305" s="234"/>
      <c r="C305" s="235"/>
      <c r="D305" s="236" t="s">
        <v>164</v>
      </c>
      <c r="E305" s="237" t="s">
        <v>28</v>
      </c>
      <c r="F305" s="238" t="s">
        <v>661</v>
      </c>
      <c r="G305" s="235"/>
      <c r="H305" s="237" t="s">
        <v>28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164</v>
      </c>
      <c r="AU305" s="244" t="s">
        <v>84</v>
      </c>
      <c r="AV305" s="13" t="s">
        <v>82</v>
      </c>
      <c r="AW305" s="13" t="s">
        <v>35</v>
      </c>
      <c r="AX305" s="13" t="s">
        <v>74</v>
      </c>
      <c r="AY305" s="244" t="s">
        <v>155</v>
      </c>
    </row>
    <row r="306" s="14" customFormat="1">
      <c r="A306" s="14"/>
      <c r="B306" s="245"/>
      <c r="C306" s="246"/>
      <c r="D306" s="236" t="s">
        <v>164</v>
      </c>
      <c r="E306" s="247" t="s">
        <v>28</v>
      </c>
      <c r="F306" s="248" t="s">
        <v>771</v>
      </c>
      <c r="G306" s="246"/>
      <c r="H306" s="249">
        <v>2.5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164</v>
      </c>
      <c r="AU306" s="255" t="s">
        <v>84</v>
      </c>
      <c r="AV306" s="14" t="s">
        <v>84</v>
      </c>
      <c r="AW306" s="14" t="s">
        <v>35</v>
      </c>
      <c r="AX306" s="14" t="s">
        <v>82</v>
      </c>
      <c r="AY306" s="255" t="s">
        <v>155</v>
      </c>
    </row>
    <row r="307" s="2" customFormat="1" ht="24" customHeight="1">
      <c r="A307" s="40"/>
      <c r="B307" s="41"/>
      <c r="C307" s="221" t="s">
        <v>772</v>
      </c>
      <c r="D307" s="221" t="s">
        <v>157</v>
      </c>
      <c r="E307" s="222" t="s">
        <v>773</v>
      </c>
      <c r="F307" s="223" t="s">
        <v>774</v>
      </c>
      <c r="G307" s="224" t="s">
        <v>197</v>
      </c>
      <c r="H307" s="225">
        <v>9.0999999999999996</v>
      </c>
      <c r="I307" s="226"/>
      <c r="J307" s="227">
        <f>ROUND(I307*H307,2)</f>
        <v>0</v>
      </c>
      <c r="K307" s="223" t="s">
        <v>161</v>
      </c>
      <c r="L307" s="46"/>
      <c r="M307" s="228" t="s">
        <v>28</v>
      </c>
      <c r="N307" s="229" t="s">
        <v>45</v>
      </c>
      <c r="O307" s="86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32" t="s">
        <v>162</v>
      </c>
      <c r="AT307" s="232" t="s">
        <v>157</v>
      </c>
      <c r="AU307" s="232" t="s">
        <v>84</v>
      </c>
      <c r="AY307" s="19" t="s">
        <v>155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9" t="s">
        <v>82</v>
      </c>
      <c r="BK307" s="233">
        <f>ROUND(I307*H307,2)</f>
        <v>0</v>
      </c>
      <c r="BL307" s="19" t="s">
        <v>162</v>
      </c>
      <c r="BM307" s="232" t="s">
        <v>775</v>
      </c>
    </row>
    <row r="308" s="13" customFormat="1">
      <c r="A308" s="13"/>
      <c r="B308" s="234"/>
      <c r="C308" s="235"/>
      <c r="D308" s="236" t="s">
        <v>164</v>
      </c>
      <c r="E308" s="237" t="s">
        <v>28</v>
      </c>
      <c r="F308" s="238" t="s">
        <v>661</v>
      </c>
      <c r="G308" s="235"/>
      <c r="H308" s="237" t="s">
        <v>28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164</v>
      </c>
      <c r="AU308" s="244" t="s">
        <v>84</v>
      </c>
      <c r="AV308" s="13" t="s">
        <v>82</v>
      </c>
      <c r="AW308" s="13" t="s">
        <v>35</v>
      </c>
      <c r="AX308" s="13" t="s">
        <v>74</v>
      </c>
      <c r="AY308" s="244" t="s">
        <v>155</v>
      </c>
    </row>
    <row r="309" s="14" customFormat="1">
      <c r="A309" s="14"/>
      <c r="B309" s="245"/>
      <c r="C309" s="246"/>
      <c r="D309" s="236" t="s">
        <v>164</v>
      </c>
      <c r="E309" s="247" t="s">
        <v>28</v>
      </c>
      <c r="F309" s="248" t="s">
        <v>776</v>
      </c>
      <c r="G309" s="246"/>
      <c r="H309" s="249">
        <v>9.0999999999999996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164</v>
      </c>
      <c r="AU309" s="255" t="s">
        <v>84</v>
      </c>
      <c r="AV309" s="14" t="s">
        <v>84</v>
      </c>
      <c r="AW309" s="14" t="s">
        <v>35</v>
      </c>
      <c r="AX309" s="14" t="s">
        <v>82</v>
      </c>
      <c r="AY309" s="255" t="s">
        <v>155</v>
      </c>
    </row>
    <row r="310" s="2" customFormat="1" ht="16.5" customHeight="1">
      <c r="A310" s="40"/>
      <c r="B310" s="41"/>
      <c r="C310" s="221" t="s">
        <v>777</v>
      </c>
      <c r="D310" s="221" t="s">
        <v>157</v>
      </c>
      <c r="E310" s="222" t="s">
        <v>778</v>
      </c>
      <c r="F310" s="223" t="s">
        <v>779</v>
      </c>
      <c r="G310" s="224" t="s">
        <v>249</v>
      </c>
      <c r="H310" s="225">
        <v>20.600000000000001</v>
      </c>
      <c r="I310" s="226"/>
      <c r="J310" s="227">
        <f>ROUND(I310*H310,2)</f>
        <v>0</v>
      </c>
      <c r="K310" s="223" t="s">
        <v>161</v>
      </c>
      <c r="L310" s="46"/>
      <c r="M310" s="228" t="s">
        <v>28</v>
      </c>
      <c r="N310" s="229" t="s">
        <v>45</v>
      </c>
      <c r="O310" s="86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32" t="s">
        <v>162</v>
      </c>
      <c r="AT310" s="232" t="s">
        <v>157</v>
      </c>
      <c r="AU310" s="232" t="s">
        <v>84</v>
      </c>
      <c r="AY310" s="19" t="s">
        <v>155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9" t="s">
        <v>82</v>
      </c>
      <c r="BK310" s="233">
        <f>ROUND(I310*H310,2)</f>
        <v>0</v>
      </c>
      <c r="BL310" s="19" t="s">
        <v>162</v>
      </c>
      <c r="BM310" s="232" t="s">
        <v>780</v>
      </c>
    </row>
    <row r="311" s="13" customFormat="1">
      <c r="A311" s="13"/>
      <c r="B311" s="234"/>
      <c r="C311" s="235"/>
      <c r="D311" s="236" t="s">
        <v>164</v>
      </c>
      <c r="E311" s="237" t="s">
        <v>28</v>
      </c>
      <c r="F311" s="238" t="s">
        <v>661</v>
      </c>
      <c r="G311" s="235"/>
      <c r="H311" s="237" t="s">
        <v>28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164</v>
      </c>
      <c r="AU311" s="244" t="s">
        <v>84</v>
      </c>
      <c r="AV311" s="13" t="s">
        <v>82</v>
      </c>
      <c r="AW311" s="13" t="s">
        <v>35</v>
      </c>
      <c r="AX311" s="13" t="s">
        <v>74</v>
      </c>
      <c r="AY311" s="244" t="s">
        <v>155</v>
      </c>
    </row>
    <row r="312" s="13" customFormat="1">
      <c r="A312" s="13"/>
      <c r="B312" s="234"/>
      <c r="C312" s="235"/>
      <c r="D312" s="236" t="s">
        <v>164</v>
      </c>
      <c r="E312" s="237" t="s">
        <v>28</v>
      </c>
      <c r="F312" s="238" t="s">
        <v>732</v>
      </c>
      <c r="G312" s="235"/>
      <c r="H312" s="237" t="s">
        <v>28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164</v>
      </c>
      <c r="AU312" s="244" t="s">
        <v>84</v>
      </c>
      <c r="AV312" s="13" t="s">
        <v>82</v>
      </c>
      <c r="AW312" s="13" t="s">
        <v>35</v>
      </c>
      <c r="AX312" s="13" t="s">
        <v>74</v>
      </c>
      <c r="AY312" s="244" t="s">
        <v>155</v>
      </c>
    </row>
    <row r="313" s="14" customFormat="1">
      <c r="A313" s="14"/>
      <c r="B313" s="245"/>
      <c r="C313" s="246"/>
      <c r="D313" s="236" t="s">
        <v>164</v>
      </c>
      <c r="E313" s="247" t="s">
        <v>28</v>
      </c>
      <c r="F313" s="248" t="s">
        <v>781</v>
      </c>
      <c r="G313" s="246"/>
      <c r="H313" s="249">
        <v>20.600000000000001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164</v>
      </c>
      <c r="AU313" s="255" t="s">
        <v>84</v>
      </c>
      <c r="AV313" s="14" t="s">
        <v>84</v>
      </c>
      <c r="AW313" s="14" t="s">
        <v>35</v>
      </c>
      <c r="AX313" s="14" t="s">
        <v>82</v>
      </c>
      <c r="AY313" s="255" t="s">
        <v>155</v>
      </c>
    </row>
    <row r="314" s="2" customFormat="1" ht="16.5" customHeight="1">
      <c r="A314" s="40"/>
      <c r="B314" s="41"/>
      <c r="C314" s="221" t="s">
        <v>782</v>
      </c>
      <c r="D314" s="221" t="s">
        <v>157</v>
      </c>
      <c r="E314" s="222" t="s">
        <v>783</v>
      </c>
      <c r="F314" s="223" t="s">
        <v>784</v>
      </c>
      <c r="G314" s="224" t="s">
        <v>197</v>
      </c>
      <c r="H314" s="225">
        <v>13.5</v>
      </c>
      <c r="I314" s="226"/>
      <c r="J314" s="227">
        <f>ROUND(I314*H314,2)</f>
        <v>0</v>
      </c>
      <c r="K314" s="223" t="s">
        <v>161</v>
      </c>
      <c r="L314" s="46"/>
      <c r="M314" s="228" t="s">
        <v>28</v>
      </c>
      <c r="N314" s="229" t="s">
        <v>45</v>
      </c>
      <c r="O314" s="86"/>
      <c r="P314" s="230">
        <f>O314*H314</f>
        <v>0</v>
      </c>
      <c r="Q314" s="230">
        <v>0.1837</v>
      </c>
      <c r="R314" s="230">
        <f>Q314*H314</f>
        <v>2.4799500000000001</v>
      </c>
      <c r="S314" s="230">
        <v>0</v>
      </c>
      <c r="T314" s="231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32" t="s">
        <v>162</v>
      </c>
      <c r="AT314" s="232" t="s">
        <v>157</v>
      </c>
      <c r="AU314" s="232" t="s">
        <v>84</v>
      </c>
      <c r="AY314" s="19" t="s">
        <v>155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9" t="s">
        <v>82</v>
      </c>
      <c r="BK314" s="233">
        <f>ROUND(I314*H314,2)</f>
        <v>0</v>
      </c>
      <c r="BL314" s="19" t="s">
        <v>162</v>
      </c>
      <c r="BM314" s="232" t="s">
        <v>785</v>
      </c>
    </row>
    <row r="315" s="13" customFormat="1">
      <c r="A315" s="13"/>
      <c r="B315" s="234"/>
      <c r="C315" s="235"/>
      <c r="D315" s="236" t="s">
        <v>164</v>
      </c>
      <c r="E315" s="237" t="s">
        <v>28</v>
      </c>
      <c r="F315" s="238" t="s">
        <v>661</v>
      </c>
      <c r="G315" s="235"/>
      <c r="H315" s="237" t="s">
        <v>28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164</v>
      </c>
      <c r="AU315" s="244" t="s">
        <v>84</v>
      </c>
      <c r="AV315" s="13" t="s">
        <v>82</v>
      </c>
      <c r="AW315" s="13" t="s">
        <v>35</v>
      </c>
      <c r="AX315" s="13" t="s">
        <v>74</v>
      </c>
      <c r="AY315" s="244" t="s">
        <v>155</v>
      </c>
    </row>
    <row r="316" s="14" customFormat="1">
      <c r="A316" s="14"/>
      <c r="B316" s="245"/>
      <c r="C316" s="246"/>
      <c r="D316" s="236" t="s">
        <v>164</v>
      </c>
      <c r="E316" s="247" t="s">
        <v>28</v>
      </c>
      <c r="F316" s="248" t="s">
        <v>786</v>
      </c>
      <c r="G316" s="246"/>
      <c r="H316" s="249">
        <v>13.5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164</v>
      </c>
      <c r="AU316" s="255" t="s">
        <v>84</v>
      </c>
      <c r="AV316" s="14" t="s">
        <v>84</v>
      </c>
      <c r="AW316" s="14" t="s">
        <v>35</v>
      </c>
      <c r="AX316" s="14" t="s">
        <v>82</v>
      </c>
      <c r="AY316" s="255" t="s">
        <v>155</v>
      </c>
    </row>
    <row r="317" s="12" customFormat="1" ht="22.8" customHeight="1">
      <c r="A317" s="12"/>
      <c r="B317" s="205"/>
      <c r="C317" s="206"/>
      <c r="D317" s="207" t="s">
        <v>73</v>
      </c>
      <c r="E317" s="219" t="s">
        <v>257</v>
      </c>
      <c r="F317" s="219" t="s">
        <v>258</v>
      </c>
      <c r="G317" s="206"/>
      <c r="H317" s="206"/>
      <c r="I317" s="209"/>
      <c r="J317" s="220">
        <f>BK317</f>
        <v>0</v>
      </c>
      <c r="K317" s="206"/>
      <c r="L317" s="211"/>
      <c r="M317" s="212"/>
      <c r="N317" s="213"/>
      <c r="O317" s="213"/>
      <c r="P317" s="214">
        <f>SUM(P318:P331)</f>
        <v>0</v>
      </c>
      <c r="Q317" s="213"/>
      <c r="R317" s="214">
        <f>SUM(R318:R331)</f>
        <v>11.514222999999999</v>
      </c>
      <c r="S317" s="213"/>
      <c r="T317" s="215">
        <f>SUM(T318:T331)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6" t="s">
        <v>82</v>
      </c>
      <c r="AT317" s="217" t="s">
        <v>73</v>
      </c>
      <c r="AU317" s="217" t="s">
        <v>82</v>
      </c>
      <c r="AY317" s="216" t="s">
        <v>155</v>
      </c>
      <c r="BK317" s="218">
        <f>SUM(BK318:BK331)</f>
        <v>0</v>
      </c>
    </row>
    <row r="318" s="2" customFormat="1" ht="24" customHeight="1">
      <c r="A318" s="40"/>
      <c r="B318" s="41"/>
      <c r="C318" s="221" t="s">
        <v>787</v>
      </c>
      <c r="D318" s="221" t="s">
        <v>157</v>
      </c>
      <c r="E318" s="222" t="s">
        <v>260</v>
      </c>
      <c r="F318" s="223" t="s">
        <v>261</v>
      </c>
      <c r="G318" s="224" t="s">
        <v>249</v>
      </c>
      <c r="H318" s="225">
        <v>11</v>
      </c>
      <c r="I318" s="226"/>
      <c r="J318" s="227">
        <f>ROUND(I318*H318,2)</f>
        <v>0</v>
      </c>
      <c r="K318" s="223" t="s">
        <v>161</v>
      </c>
      <c r="L318" s="46"/>
      <c r="M318" s="228" t="s">
        <v>28</v>
      </c>
      <c r="N318" s="229" t="s">
        <v>45</v>
      </c>
      <c r="O318" s="86"/>
      <c r="P318" s="230">
        <f>O318*H318</f>
        <v>0</v>
      </c>
      <c r="Q318" s="230">
        <v>0.15540000000000001</v>
      </c>
      <c r="R318" s="230">
        <f>Q318*H318</f>
        <v>1.7094</v>
      </c>
      <c r="S318" s="230">
        <v>0</v>
      </c>
      <c r="T318" s="231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32" t="s">
        <v>162</v>
      </c>
      <c r="AT318" s="232" t="s">
        <v>157</v>
      </c>
      <c r="AU318" s="232" t="s">
        <v>84</v>
      </c>
      <c r="AY318" s="19" t="s">
        <v>155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9" t="s">
        <v>82</v>
      </c>
      <c r="BK318" s="233">
        <f>ROUND(I318*H318,2)</f>
        <v>0</v>
      </c>
      <c r="BL318" s="19" t="s">
        <v>162</v>
      </c>
      <c r="BM318" s="232" t="s">
        <v>788</v>
      </c>
    </row>
    <row r="319" s="13" customFormat="1">
      <c r="A319" s="13"/>
      <c r="B319" s="234"/>
      <c r="C319" s="235"/>
      <c r="D319" s="236" t="s">
        <v>164</v>
      </c>
      <c r="E319" s="237" t="s">
        <v>28</v>
      </c>
      <c r="F319" s="238" t="s">
        <v>661</v>
      </c>
      <c r="G319" s="235"/>
      <c r="H319" s="237" t="s">
        <v>28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164</v>
      </c>
      <c r="AU319" s="244" t="s">
        <v>84</v>
      </c>
      <c r="AV319" s="13" t="s">
        <v>82</v>
      </c>
      <c r="AW319" s="13" t="s">
        <v>35</v>
      </c>
      <c r="AX319" s="13" t="s">
        <v>74</v>
      </c>
      <c r="AY319" s="244" t="s">
        <v>155</v>
      </c>
    </row>
    <row r="320" s="14" customFormat="1">
      <c r="A320" s="14"/>
      <c r="B320" s="245"/>
      <c r="C320" s="246"/>
      <c r="D320" s="236" t="s">
        <v>164</v>
      </c>
      <c r="E320" s="247" t="s">
        <v>110</v>
      </c>
      <c r="F320" s="248" t="s">
        <v>218</v>
      </c>
      <c r="G320" s="246"/>
      <c r="H320" s="249">
        <v>11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164</v>
      </c>
      <c r="AU320" s="255" t="s">
        <v>84</v>
      </c>
      <c r="AV320" s="14" t="s">
        <v>84</v>
      </c>
      <c r="AW320" s="14" t="s">
        <v>35</v>
      </c>
      <c r="AX320" s="14" t="s">
        <v>82</v>
      </c>
      <c r="AY320" s="255" t="s">
        <v>155</v>
      </c>
    </row>
    <row r="321" s="2" customFormat="1" ht="16.5" customHeight="1">
      <c r="A321" s="40"/>
      <c r="B321" s="41"/>
      <c r="C321" s="278" t="s">
        <v>789</v>
      </c>
      <c r="D321" s="278" t="s">
        <v>223</v>
      </c>
      <c r="E321" s="279" t="s">
        <v>264</v>
      </c>
      <c r="F321" s="280" t="s">
        <v>265</v>
      </c>
      <c r="G321" s="281" t="s">
        <v>249</v>
      </c>
      <c r="H321" s="282">
        <v>11.33</v>
      </c>
      <c r="I321" s="283"/>
      <c r="J321" s="284">
        <f>ROUND(I321*H321,2)</f>
        <v>0</v>
      </c>
      <c r="K321" s="280" t="s">
        <v>28</v>
      </c>
      <c r="L321" s="285"/>
      <c r="M321" s="286" t="s">
        <v>28</v>
      </c>
      <c r="N321" s="287" t="s">
        <v>45</v>
      </c>
      <c r="O321" s="86"/>
      <c r="P321" s="230">
        <f>O321*H321</f>
        <v>0</v>
      </c>
      <c r="Q321" s="230">
        <v>0.081000000000000003</v>
      </c>
      <c r="R321" s="230">
        <f>Q321*H321</f>
        <v>0.91773000000000005</v>
      </c>
      <c r="S321" s="230">
        <v>0</v>
      </c>
      <c r="T321" s="231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32" t="s">
        <v>203</v>
      </c>
      <c r="AT321" s="232" t="s">
        <v>223</v>
      </c>
      <c r="AU321" s="232" t="s">
        <v>84</v>
      </c>
      <c r="AY321" s="19" t="s">
        <v>155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9" t="s">
        <v>82</v>
      </c>
      <c r="BK321" s="233">
        <f>ROUND(I321*H321,2)</f>
        <v>0</v>
      </c>
      <c r="BL321" s="19" t="s">
        <v>162</v>
      </c>
      <c r="BM321" s="232" t="s">
        <v>790</v>
      </c>
    </row>
    <row r="322" s="14" customFormat="1">
      <c r="A322" s="14"/>
      <c r="B322" s="245"/>
      <c r="C322" s="246"/>
      <c r="D322" s="236" t="s">
        <v>164</v>
      </c>
      <c r="E322" s="247" t="s">
        <v>28</v>
      </c>
      <c r="F322" s="248" t="s">
        <v>791</v>
      </c>
      <c r="G322" s="246"/>
      <c r="H322" s="249">
        <v>11.33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164</v>
      </c>
      <c r="AU322" s="255" t="s">
        <v>84</v>
      </c>
      <c r="AV322" s="14" t="s">
        <v>84</v>
      </c>
      <c r="AW322" s="14" t="s">
        <v>35</v>
      </c>
      <c r="AX322" s="14" t="s">
        <v>82</v>
      </c>
      <c r="AY322" s="255" t="s">
        <v>155</v>
      </c>
    </row>
    <row r="323" s="2" customFormat="1" ht="24" customHeight="1">
      <c r="A323" s="40"/>
      <c r="B323" s="41"/>
      <c r="C323" s="221" t="s">
        <v>792</v>
      </c>
      <c r="D323" s="221" t="s">
        <v>157</v>
      </c>
      <c r="E323" s="222" t="s">
        <v>268</v>
      </c>
      <c r="F323" s="223" t="s">
        <v>269</v>
      </c>
      <c r="G323" s="224" t="s">
        <v>249</v>
      </c>
      <c r="H323" s="225">
        <v>30</v>
      </c>
      <c r="I323" s="226"/>
      <c r="J323" s="227">
        <f>ROUND(I323*H323,2)</f>
        <v>0</v>
      </c>
      <c r="K323" s="223" t="s">
        <v>161</v>
      </c>
      <c r="L323" s="46"/>
      <c r="M323" s="228" t="s">
        <v>28</v>
      </c>
      <c r="N323" s="229" t="s">
        <v>45</v>
      </c>
      <c r="O323" s="86"/>
      <c r="P323" s="230">
        <f>O323*H323</f>
        <v>0</v>
      </c>
      <c r="Q323" s="230">
        <v>0.1295</v>
      </c>
      <c r="R323" s="230">
        <f>Q323*H323</f>
        <v>3.8850000000000002</v>
      </c>
      <c r="S323" s="230">
        <v>0</v>
      </c>
      <c r="T323" s="231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32" t="s">
        <v>162</v>
      </c>
      <c r="AT323" s="232" t="s">
        <v>157</v>
      </c>
      <c r="AU323" s="232" t="s">
        <v>84</v>
      </c>
      <c r="AY323" s="19" t="s">
        <v>155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9" t="s">
        <v>82</v>
      </c>
      <c r="BK323" s="233">
        <f>ROUND(I323*H323,2)</f>
        <v>0</v>
      </c>
      <c r="BL323" s="19" t="s">
        <v>162</v>
      </c>
      <c r="BM323" s="232" t="s">
        <v>793</v>
      </c>
    </row>
    <row r="324" s="13" customFormat="1">
      <c r="A324" s="13"/>
      <c r="B324" s="234"/>
      <c r="C324" s="235"/>
      <c r="D324" s="236" t="s">
        <v>164</v>
      </c>
      <c r="E324" s="237" t="s">
        <v>28</v>
      </c>
      <c r="F324" s="238" t="s">
        <v>661</v>
      </c>
      <c r="G324" s="235"/>
      <c r="H324" s="237" t="s">
        <v>28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164</v>
      </c>
      <c r="AU324" s="244" t="s">
        <v>84</v>
      </c>
      <c r="AV324" s="13" t="s">
        <v>82</v>
      </c>
      <c r="AW324" s="13" t="s">
        <v>35</v>
      </c>
      <c r="AX324" s="13" t="s">
        <v>74</v>
      </c>
      <c r="AY324" s="244" t="s">
        <v>155</v>
      </c>
    </row>
    <row r="325" s="14" customFormat="1">
      <c r="A325" s="14"/>
      <c r="B325" s="245"/>
      <c r="C325" s="246"/>
      <c r="D325" s="236" t="s">
        <v>164</v>
      </c>
      <c r="E325" s="247" t="s">
        <v>108</v>
      </c>
      <c r="F325" s="248" t="s">
        <v>300</v>
      </c>
      <c r="G325" s="246"/>
      <c r="H325" s="249">
        <v>30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164</v>
      </c>
      <c r="AU325" s="255" t="s">
        <v>84</v>
      </c>
      <c r="AV325" s="14" t="s">
        <v>84</v>
      </c>
      <c r="AW325" s="14" t="s">
        <v>35</v>
      </c>
      <c r="AX325" s="14" t="s">
        <v>82</v>
      </c>
      <c r="AY325" s="255" t="s">
        <v>155</v>
      </c>
    </row>
    <row r="326" s="2" customFormat="1" ht="16.5" customHeight="1">
      <c r="A326" s="40"/>
      <c r="B326" s="41"/>
      <c r="C326" s="278" t="s">
        <v>794</v>
      </c>
      <c r="D326" s="278" t="s">
        <v>223</v>
      </c>
      <c r="E326" s="279" t="s">
        <v>273</v>
      </c>
      <c r="F326" s="280" t="s">
        <v>274</v>
      </c>
      <c r="G326" s="281" t="s">
        <v>249</v>
      </c>
      <c r="H326" s="282">
        <v>61.799999999999997</v>
      </c>
      <c r="I326" s="283"/>
      <c r="J326" s="284">
        <f>ROUND(I326*H326,2)</f>
        <v>0</v>
      </c>
      <c r="K326" s="280" t="s">
        <v>161</v>
      </c>
      <c r="L326" s="285"/>
      <c r="M326" s="286" t="s">
        <v>28</v>
      </c>
      <c r="N326" s="287" t="s">
        <v>45</v>
      </c>
      <c r="O326" s="86"/>
      <c r="P326" s="230">
        <f>O326*H326</f>
        <v>0</v>
      </c>
      <c r="Q326" s="230">
        <v>0.028000000000000001</v>
      </c>
      <c r="R326" s="230">
        <f>Q326*H326</f>
        <v>1.7303999999999999</v>
      </c>
      <c r="S326" s="230">
        <v>0</v>
      </c>
      <c r="T326" s="231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32" t="s">
        <v>203</v>
      </c>
      <c r="AT326" s="232" t="s">
        <v>223</v>
      </c>
      <c r="AU326" s="232" t="s">
        <v>84</v>
      </c>
      <c r="AY326" s="19" t="s">
        <v>155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9" t="s">
        <v>82</v>
      </c>
      <c r="BK326" s="233">
        <f>ROUND(I326*H326,2)</f>
        <v>0</v>
      </c>
      <c r="BL326" s="19" t="s">
        <v>162</v>
      </c>
      <c r="BM326" s="232" t="s">
        <v>795</v>
      </c>
    </row>
    <row r="327" s="14" customFormat="1">
      <c r="A327" s="14"/>
      <c r="B327" s="245"/>
      <c r="C327" s="246"/>
      <c r="D327" s="236" t="s">
        <v>164</v>
      </c>
      <c r="E327" s="247" t="s">
        <v>28</v>
      </c>
      <c r="F327" s="248" t="s">
        <v>796</v>
      </c>
      <c r="G327" s="246"/>
      <c r="H327" s="249">
        <v>61.799999999999997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164</v>
      </c>
      <c r="AU327" s="255" t="s">
        <v>84</v>
      </c>
      <c r="AV327" s="14" t="s">
        <v>84</v>
      </c>
      <c r="AW327" s="14" t="s">
        <v>35</v>
      </c>
      <c r="AX327" s="14" t="s">
        <v>82</v>
      </c>
      <c r="AY327" s="255" t="s">
        <v>155</v>
      </c>
    </row>
    <row r="328" s="2" customFormat="1" ht="16.5" customHeight="1">
      <c r="A328" s="40"/>
      <c r="B328" s="41"/>
      <c r="C328" s="221" t="s">
        <v>797</v>
      </c>
      <c r="D328" s="221" t="s">
        <v>157</v>
      </c>
      <c r="E328" s="222" t="s">
        <v>278</v>
      </c>
      <c r="F328" s="223" t="s">
        <v>279</v>
      </c>
      <c r="G328" s="224" t="s">
        <v>160</v>
      </c>
      <c r="H328" s="225">
        <v>1.45</v>
      </c>
      <c r="I328" s="226"/>
      <c r="J328" s="227">
        <f>ROUND(I328*H328,2)</f>
        <v>0</v>
      </c>
      <c r="K328" s="223" t="s">
        <v>161</v>
      </c>
      <c r="L328" s="46"/>
      <c r="M328" s="228" t="s">
        <v>28</v>
      </c>
      <c r="N328" s="229" t="s">
        <v>45</v>
      </c>
      <c r="O328" s="86"/>
      <c r="P328" s="230">
        <f>O328*H328</f>
        <v>0</v>
      </c>
      <c r="Q328" s="230">
        <v>2.2563399999999998</v>
      </c>
      <c r="R328" s="230">
        <f>Q328*H328</f>
        <v>3.2716929999999995</v>
      </c>
      <c r="S328" s="230">
        <v>0</v>
      </c>
      <c r="T328" s="231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32" t="s">
        <v>162</v>
      </c>
      <c r="AT328" s="232" t="s">
        <v>157</v>
      </c>
      <c r="AU328" s="232" t="s">
        <v>84</v>
      </c>
      <c r="AY328" s="19" t="s">
        <v>155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9" t="s">
        <v>82</v>
      </c>
      <c r="BK328" s="233">
        <f>ROUND(I328*H328,2)</f>
        <v>0</v>
      </c>
      <c r="BL328" s="19" t="s">
        <v>162</v>
      </c>
      <c r="BM328" s="232" t="s">
        <v>798</v>
      </c>
    </row>
    <row r="329" s="14" customFormat="1">
      <c r="A329" s="14"/>
      <c r="B329" s="245"/>
      <c r="C329" s="246"/>
      <c r="D329" s="236" t="s">
        <v>164</v>
      </c>
      <c r="E329" s="247" t="s">
        <v>28</v>
      </c>
      <c r="F329" s="248" t="s">
        <v>799</v>
      </c>
      <c r="G329" s="246"/>
      <c r="H329" s="249">
        <v>0.90000000000000002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164</v>
      </c>
      <c r="AU329" s="255" t="s">
        <v>84</v>
      </c>
      <c r="AV329" s="14" t="s">
        <v>84</v>
      </c>
      <c r="AW329" s="14" t="s">
        <v>35</v>
      </c>
      <c r="AX329" s="14" t="s">
        <v>74</v>
      </c>
      <c r="AY329" s="255" t="s">
        <v>155</v>
      </c>
    </row>
    <row r="330" s="14" customFormat="1">
      <c r="A330" s="14"/>
      <c r="B330" s="245"/>
      <c r="C330" s="246"/>
      <c r="D330" s="236" t="s">
        <v>164</v>
      </c>
      <c r="E330" s="247" t="s">
        <v>28</v>
      </c>
      <c r="F330" s="248" t="s">
        <v>800</v>
      </c>
      <c r="G330" s="246"/>
      <c r="H330" s="249">
        <v>0.55000000000000004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164</v>
      </c>
      <c r="AU330" s="255" t="s">
        <v>84</v>
      </c>
      <c r="AV330" s="14" t="s">
        <v>84</v>
      </c>
      <c r="AW330" s="14" t="s">
        <v>35</v>
      </c>
      <c r="AX330" s="14" t="s">
        <v>74</v>
      </c>
      <c r="AY330" s="255" t="s">
        <v>155</v>
      </c>
    </row>
    <row r="331" s="15" customFormat="1">
      <c r="A331" s="15"/>
      <c r="B331" s="256"/>
      <c r="C331" s="257"/>
      <c r="D331" s="236" t="s">
        <v>164</v>
      </c>
      <c r="E331" s="258" t="s">
        <v>28</v>
      </c>
      <c r="F331" s="259" t="s">
        <v>173</v>
      </c>
      <c r="G331" s="257"/>
      <c r="H331" s="260">
        <v>1.45</v>
      </c>
      <c r="I331" s="261"/>
      <c r="J331" s="257"/>
      <c r="K331" s="257"/>
      <c r="L331" s="262"/>
      <c r="M331" s="263"/>
      <c r="N331" s="264"/>
      <c r="O331" s="264"/>
      <c r="P331" s="264"/>
      <c r="Q331" s="264"/>
      <c r="R331" s="264"/>
      <c r="S331" s="264"/>
      <c r="T331" s="26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6" t="s">
        <v>164</v>
      </c>
      <c r="AU331" s="266" t="s">
        <v>84</v>
      </c>
      <c r="AV331" s="15" t="s">
        <v>162</v>
      </c>
      <c r="AW331" s="15" t="s">
        <v>35</v>
      </c>
      <c r="AX331" s="15" t="s">
        <v>82</v>
      </c>
      <c r="AY331" s="266" t="s">
        <v>155</v>
      </c>
    </row>
    <row r="332" s="12" customFormat="1" ht="22.8" customHeight="1">
      <c r="A332" s="12"/>
      <c r="B332" s="205"/>
      <c r="C332" s="206"/>
      <c r="D332" s="207" t="s">
        <v>73</v>
      </c>
      <c r="E332" s="219" t="s">
        <v>801</v>
      </c>
      <c r="F332" s="219" t="s">
        <v>802</v>
      </c>
      <c r="G332" s="206"/>
      <c r="H332" s="206"/>
      <c r="I332" s="209"/>
      <c r="J332" s="220">
        <f>BK332</f>
        <v>0</v>
      </c>
      <c r="K332" s="206"/>
      <c r="L332" s="211"/>
      <c r="M332" s="212"/>
      <c r="N332" s="213"/>
      <c r="O332" s="213"/>
      <c r="P332" s="214">
        <f>SUM(P333:P337)</f>
        <v>0</v>
      </c>
      <c r="Q332" s="213"/>
      <c r="R332" s="214">
        <f>SUM(R333:R337)</f>
        <v>0.011693499999999999</v>
      </c>
      <c r="S332" s="213"/>
      <c r="T332" s="215">
        <f>SUM(T333:T337)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6" t="s">
        <v>82</v>
      </c>
      <c r="AT332" s="217" t="s">
        <v>73</v>
      </c>
      <c r="AU332" s="217" t="s">
        <v>82</v>
      </c>
      <c r="AY332" s="216" t="s">
        <v>155</v>
      </c>
      <c r="BK332" s="218">
        <f>SUM(BK333:BK337)</f>
        <v>0</v>
      </c>
    </row>
    <row r="333" s="2" customFormat="1" ht="24" customHeight="1">
      <c r="A333" s="40"/>
      <c r="B333" s="41"/>
      <c r="C333" s="221" t="s">
        <v>803</v>
      </c>
      <c r="D333" s="221" t="s">
        <v>157</v>
      </c>
      <c r="E333" s="222" t="s">
        <v>804</v>
      </c>
      <c r="F333" s="223" t="s">
        <v>805</v>
      </c>
      <c r="G333" s="224" t="s">
        <v>197</v>
      </c>
      <c r="H333" s="225">
        <v>89.950000000000003</v>
      </c>
      <c r="I333" s="226"/>
      <c r="J333" s="227">
        <f>ROUND(I333*H333,2)</f>
        <v>0</v>
      </c>
      <c r="K333" s="223" t="s">
        <v>161</v>
      </c>
      <c r="L333" s="46"/>
      <c r="M333" s="228" t="s">
        <v>28</v>
      </c>
      <c r="N333" s="229" t="s">
        <v>45</v>
      </c>
      <c r="O333" s="86"/>
      <c r="P333" s="230">
        <f>O333*H333</f>
        <v>0</v>
      </c>
      <c r="Q333" s="230">
        <v>0.00012999999999999999</v>
      </c>
      <c r="R333" s="230">
        <f>Q333*H333</f>
        <v>0.011693499999999999</v>
      </c>
      <c r="S333" s="230">
        <v>0</v>
      </c>
      <c r="T333" s="231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32" t="s">
        <v>162</v>
      </c>
      <c r="AT333" s="232" t="s">
        <v>157</v>
      </c>
      <c r="AU333" s="232" t="s">
        <v>84</v>
      </c>
      <c r="AY333" s="19" t="s">
        <v>155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9" t="s">
        <v>82</v>
      </c>
      <c r="BK333" s="233">
        <f>ROUND(I333*H333,2)</f>
        <v>0</v>
      </c>
      <c r="BL333" s="19" t="s">
        <v>162</v>
      </c>
      <c r="BM333" s="232" t="s">
        <v>806</v>
      </c>
    </row>
    <row r="334" s="13" customFormat="1">
      <c r="A334" s="13"/>
      <c r="B334" s="234"/>
      <c r="C334" s="235"/>
      <c r="D334" s="236" t="s">
        <v>164</v>
      </c>
      <c r="E334" s="237" t="s">
        <v>28</v>
      </c>
      <c r="F334" s="238" t="s">
        <v>661</v>
      </c>
      <c r="G334" s="235"/>
      <c r="H334" s="237" t="s">
        <v>28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164</v>
      </c>
      <c r="AU334" s="244" t="s">
        <v>84</v>
      </c>
      <c r="AV334" s="13" t="s">
        <v>82</v>
      </c>
      <c r="AW334" s="13" t="s">
        <v>35</v>
      </c>
      <c r="AX334" s="13" t="s">
        <v>74</v>
      </c>
      <c r="AY334" s="244" t="s">
        <v>155</v>
      </c>
    </row>
    <row r="335" s="14" customFormat="1">
      <c r="A335" s="14"/>
      <c r="B335" s="245"/>
      <c r="C335" s="246"/>
      <c r="D335" s="236" t="s">
        <v>164</v>
      </c>
      <c r="E335" s="247" t="s">
        <v>28</v>
      </c>
      <c r="F335" s="248" t="s">
        <v>807</v>
      </c>
      <c r="G335" s="246"/>
      <c r="H335" s="249">
        <v>50.049999999999997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164</v>
      </c>
      <c r="AU335" s="255" t="s">
        <v>84</v>
      </c>
      <c r="AV335" s="14" t="s">
        <v>84</v>
      </c>
      <c r="AW335" s="14" t="s">
        <v>35</v>
      </c>
      <c r="AX335" s="14" t="s">
        <v>74</v>
      </c>
      <c r="AY335" s="255" t="s">
        <v>155</v>
      </c>
    </row>
    <row r="336" s="14" customFormat="1">
      <c r="A336" s="14"/>
      <c r="B336" s="245"/>
      <c r="C336" s="246"/>
      <c r="D336" s="236" t="s">
        <v>164</v>
      </c>
      <c r="E336" s="247" t="s">
        <v>28</v>
      </c>
      <c r="F336" s="248" t="s">
        <v>808</v>
      </c>
      <c r="G336" s="246"/>
      <c r="H336" s="249">
        <v>39.899999999999999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164</v>
      </c>
      <c r="AU336" s="255" t="s">
        <v>84</v>
      </c>
      <c r="AV336" s="14" t="s">
        <v>84</v>
      </c>
      <c r="AW336" s="14" t="s">
        <v>35</v>
      </c>
      <c r="AX336" s="14" t="s">
        <v>74</v>
      </c>
      <c r="AY336" s="255" t="s">
        <v>155</v>
      </c>
    </row>
    <row r="337" s="15" customFormat="1">
      <c r="A337" s="15"/>
      <c r="B337" s="256"/>
      <c r="C337" s="257"/>
      <c r="D337" s="236" t="s">
        <v>164</v>
      </c>
      <c r="E337" s="258" t="s">
        <v>28</v>
      </c>
      <c r="F337" s="259" t="s">
        <v>173</v>
      </c>
      <c r="G337" s="257"/>
      <c r="H337" s="260">
        <v>89.950000000000003</v>
      </c>
      <c r="I337" s="261"/>
      <c r="J337" s="257"/>
      <c r="K337" s="257"/>
      <c r="L337" s="262"/>
      <c r="M337" s="263"/>
      <c r="N337" s="264"/>
      <c r="O337" s="264"/>
      <c r="P337" s="264"/>
      <c r="Q337" s="264"/>
      <c r="R337" s="264"/>
      <c r="S337" s="264"/>
      <c r="T337" s="26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6" t="s">
        <v>164</v>
      </c>
      <c r="AU337" s="266" t="s">
        <v>84</v>
      </c>
      <c r="AV337" s="15" t="s">
        <v>162</v>
      </c>
      <c r="AW337" s="15" t="s">
        <v>35</v>
      </c>
      <c r="AX337" s="15" t="s">
        <v>82</v>
      </c>
      <c r="AY337" s="266" t="s">
        <v>155</v>
      </c>
    </row>
    <row r="338" s="12" customFormat="1" ht="22.8" customHeight="1">
      <c r="A338" s="12"/>
      <c r="B338" s="205"/>
      <c r="C338" s="206"/>
      <c r="D338" s="207" t="s">
        <v>73</v>
      </c>
      <c r="E338" s="219" t="s">
        <v>436</v>
      </c>
      <c r="F338" s="219" t="s">
        <v>437</v>
      </c>
      <c r="G338" s="206"/>
      <c r="H338" s="206"/>
      <c r="I338" s="209"/>
      <c r="J338" s="220">
        <f>BK338</f>
        <v>0</v>
      </c>
      <c r="K338" s="206"/>
      <c r="L338" s="211"/>
      <c r="M338" s="212"/>
      <c r="N338" s="213"/>
      <c r="O338" s="213"/>
      <c r="P338" s="214">
        <f>SUM(P339:P347)</f>
        <v>0</v>
      </c>
      <c r="Q338" s="213"/>
      <c r="R338" s="214">
        <f>SUM(R339:R347)</f>
        <v>0.24952199999999997</v>
      </c>
      <c r="S338" s="213"/>
      <c r="T338" s="215">
        <f>SUM(T339:T347)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6" t="s">
        <v>82</v>
      </c>
      <c r="AT338" s="217" t="s">
        <v>73</v>
      </c>
      <c r="AU338" s="217" t="s">
        <v>82</v>
      </c>
      <c r="AY338" s="216" t="s">
        <v>155</v>
      </c>
      <c r="BK338" s="218">
        <f>SUM(BK339:BK347)</f>
        <v>0</v>
      </c>
    </row>
    <row r="339" s="2" customFormat="1" ht="24" customHeight="1">
      <c r="A339" s="40"/>
      <c r="B339" s="41"/>
      <c r="C339" s="221" t="s">
        <v>809</v>
      </c>
      <c r="D339" s="221" t="s">
        <v>157</v>
      </c>
      <c r="E339" s="222" t="s">
        <v>810</v>
      </c>
      <c r="F339" s="223" t="s">
        <v>811</v>
      </c>
      <c r="G339" s="224" t="s">
        <v>197</v>
      </c>
      <c r="H339" s="225">
        <v>50.049999999999997</v>
      </c>
      <c r="I339" s="226"/>
      <c r="J339" s="227">
        <f>ROUND(I339*H339,2)</f>
        <v>0</v>
      </c>
      <c r="K339" s="223" t="s">
        <v>161</v>
      </c>
      <c r="L339" s="46"/>
      <c r="M339" s="228" t="s">
        <v>28</v>
      </c>
      <c r="N339" s="229" t="s">
        <v>45</v>
      </c>
      <c r="O339" s="86"/>
      <c r="P339" s="230">
        <f>O339*H339</f>
        <v>0</v>
      </c>
      <c r="Q339" s="230">
        <v>4.0000000000000003E-05</v>
      </c>
      <c r="R339" s="230">
        <f>Q339*H339</f>
        <v>0.0020019999999999999</v>
      </c>
      <c r="S339" s="230">
        <v>0</v>
      </c>
      <c r="T339" s="231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32" t="s">
        <v>162</v>
      </c>
      <c r="AT339" s="232" t="s">
        <v>157</v>
      </c>
      <c r="AU339" s="232" t="s">
        <v>84</v>
      </c>
      <c r="AY339" s="19" t="s">
        <v>155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9" t="s">
        <v>82</v>
      </c>
      <c r="BK339" s="233">
        <f>ROUND(I339*H339,2)</f>
        <v>0</v>
      </c>
      <c r="BL339" s="19" t="s">
        <v>162</v>
      </c>
      <c r="BM339" s="232" t="s">
        <v>812</v>
      </c>
    </row>
    <row r="340" s="13" customFormat="1">
      <c r="A340" s="13"/>
      <c r="B340" s="234"/>
      <c r="C340" s="235"/>
      <c r="D340" s="236" t="s">
        <v>164</v>
      </c>
      <c r="E340" s="237" t="s">
        <v>28</v>
      </c>
      <c r="F340" s="238" t="s">
        <v>661</v>
      </c>
      <c r="G340" s="235"/>
      <c r="H340" s="237" t="s">
        <v>28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164</v>
      </c>
      <c r="AU340" s="244" t="s">
        <v>84</v>
      </c>
      <c r="AV340" s="13" t="s">
        <v>82</v>
      </c>
      <c r="AW340" s="13" t="s">
        <v>35</v>
      </c>
      <c r="AX340" s="13" t="s">
        <v>74</v>
      </c>
      <c r="AY340" s="244" t="s">
        <v>155</v>
      </c>
    </row>
    <row r="341" s="14" customFormat="1">
      <c r="A341" s="14"/>
      <c r="B341" s="245"/>
      <c r="C341" s="246"/>
      <c r="D341" s="236" t="s">
        <v>164</v>
      </c>
      <c r="E341" s="247" t="s">
        <v>28</v>
      </c>
      <c r="F341" s="248" t="s">
        <v>807</v>
      </c>
      <c r="G341" s="246"/>
      <c r="H341" s="249">
        <v>50.049999999999997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164</v>
      </c>
      <c r="AU341" s="255" t="s">
        <v>84</v>
      </c>
      <c r="AV341" s="14" t="s">
        <v>84</v>
      </c>
      <c r="AW341" s="14" t="s">
        <v>35</v>
      </c>
      <c r="AX341" s="14" t="s">
        <v>82</v>
      </c>
      <c r="AY341" s="255" t="s">
        <v>155</v>
      </c>
    </row>
    <row r="342" s="2" customFormat="1" ht="24" customHeight="1">
      <c r="A342" s="40"/>
      <c r="B342" s="41"/>
      <c r="C342" s="221" t="s">
        <v>813</v>
      </c>
      <c r="D342" s="221" t="s">
        <v>157</v>
      </c>
      <c r="E342" s="222" t="s">
        <v>814</v>
      </c>
      <c r="F342" s="223" t="s">
        <v>815</v>
      </c>
      <c r="G342" s="224" t="s">
        <v>361</v>
      </c>
      <c r="H342" s="225">
        <v>14</v>
      </c>
      <c r="I342" s="226"/>
      <c r="J342" s="227">
        <f>ROUND(I342*H342,2)</f>
        <v>0</v>
      </c>
      <c r="K342" s="223" t="s">
        <v>161</v>
      </c>
      <c r="L342" s="46"/>
      <c r="M342" s="228" t="s">
        <v>28</v>
      </c>
      <c r="N342" s="229" t="s">
        <v>45</v>
      </c>
      <c r="O342" s="86"/>
      <c r="P342" s="230">
        <f>O342*H342</f>
        <v>0</v>
      </c>
      <c r="Q342" s="230">
        <v>0.016379999999999999</v>
      </c>
      <c r="R342" s="230">
        <f>Q342*H342</f>
        <v>0.22931999999999997</v>
      </c>
      <c r="S342" s="230">
        <v>0</v>
      </c>
      <c r="T342" s="231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32" t="s">
        <v>162</v>
      </c>
      <c r="AT342" s="232" t="s">
        <v>157</v>
      </c>
      <c r="AU342" s="232" t="s">
        <v>84</v>
      </c>
      <c r="AY342" s="19" t="s">
        <v>155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9" t="s">
        <v>82</v>
      </c>
      <c r="BK342" s="233">
        <f>ROUND(I342*H342,2)</f>
        <v>0</v>
      </c>
      <c r="BL342" s="19" t="s">
        <v>162</v>
      </c>
      <c r="BM342" s="232" t="s">
        <v>816</v>
      </c>
    </row>
    <row r="343" s="13" customFormat="1">
      <c r="A343" s="13"/>
      <c r="B343" s="234"/>
      <c r="C343" s="235"/>
      <c r="D343" s="236" t="s">
        <v>164</v>
      </c>
      <c r="E343" s="237" t="s">
        <v>28</v>
      </c>
      <c r="F343" s="238" t="s">
        <v>817</v>
      </c>
      <c r="G343" s="235"/>
      <c r="H343" s="237" t="s">
        <v>28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164</v>
      </c>
      <c r="AU343" s="244" t="s">
        <v>84</v>
      </c>
      <c r="AV343" s="13" t="s">
        <v>82</v>
      </c>
      <c r="AW343" s="13" t="s">
        <v>35</v>
      </c>
      <c r="AX343" s="13" t="s">
        <v>74</v>
      </c>
      <c r="AY343" s="244" t="s">
        <v>155</v>
      </c>
    </row>
    <row r="344" s="14" customFormat="1">
      <c r="A344" s="14"/>
      <c r="B344" s="245"/>
      <c r="C344" s="246"/>
      <c r="D344" s="236" t="s">
        <v>164</v>
      </c>
      <c r="E344" s="247" t="s">
        <v>28</v>
      </c>
      <c r="F344" s="248" t="s">
        <v>818</v>
      </c>
      <c r="G344" s="246"/>
      <c r="H344" s="249">
        <v>14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164</v>
      </c>
      <c r="AU344" s="255" t="s">
        <v>84</v>
      </c>
      <c r="AV344" s="14" t="s">
        <v>84</v>
      </c>
      <c r="AW344" s="14" t="s">
        <v>35</v>
      </c>
      <c r="AX344" s="14" t="s">
        <v>82</v>
      </c>
      <c r="AY344" s="255" t="s">
        <v>155</v>
      </c>
    </row>
    <row r="345" s="2" customFormat="1" ht="16.5" customHeight="1">
      <c r="A345" s="40"/>
      <c r="B345" s="41"/>
      <c r="C345" s="278" t="s">
        <v>819</v>
      </c>
      <c r="D345" s="278" t="s">
        <v>223</v>
      </c>
      <c r="E345" s="279" t="s">
        <v>820</v>
      </c>
      <c r="F345" s="280" t="s">
        <v>821</v>
      </c>
      <c r="G345" s="281" t="s">
        <v>249</v>
      </c>
      <c r="H345" s="282">
        <v>14</v>
      </c>
      <c r="I345" s="283"/>
      <c r="J345" s="284">
        <f>ROUND(I345*H345,2)</f>
        <v>0</v>
      </c>
      <c r="K345" s="280" t="s">
        <v>28</v>
      </c>
      <c r="L345" s="285"/>
      <c r="M345" s="286" t="s">
        <v>28</v>
      </c>
      <c r="N345" s="287" t="s">
        <v>45</v>
      </c>
      <c r="O345" s="86"/>
      <c r="P345" s="230">
        <f>O345*H345</f>
        <v>0</v>
      </c>
      <c r="Q345" s="230">
        <v>0.0012999999999999999</v>
      </c>
      <c r="R345" s="230">
        <f>Q345*H345</f>
        <v>0.018200000000000001</v>
      </c>
      <c r="S345" s="230">
        <v>0</v>
      </c>
      <c r="T345" s="231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32" t="s">
        <v>203</v>
      </c>
      <c r="AT345" s="232" t="s">
        <v>223</v>
      </c>
      <c r="AU345" s="232" t="s">
        <v>84</v>
      </c>
      <c r="AY345" s="19" t="s">
        <v>155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9" t="s">
        <v>82</v>
      </c>
      <c r="BK345" s="233">
        <f>ROUND(I345*H345,2)</f>
        <v>0</v>
      </c>
      <c r="BL345" s="19" t="s">
        <v>162</v>
      </c>
      <c r="BM345" s="232" t="s">
        <v>822</v>
      </c>
    </row>
    <row r="346" s="13" customFormat="1">
      <c r="A346" s="13"/>
      <c r="B346" s="234"/>
      <c r="C346" s="235"/>
      <c r="D346" s="236" t="s">
        <v>164</v>
      </c>
      <c r="E346" s="237" t="s">
        <v>28</v>
      </c>
      <c r="F346" s="238" t="s">
        <v>817</v>
      </c>
      <c r="G346" s="235"/>
      <c r="H346" s="237" t="s">
        <v>28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164</v>
      </c>
      <c r="AU346" s="244" t="s">
        <v>84</v>
      </c>
      <c r="AV346" s="13" t="s">
        <v>82</v>
      </c>
      <c r="AW346" s="13" t="s">
        <v>35</v>
      </c>
      <c r="AX346" s="13" t="s">
        <v>74</v>
      </c>
      <c r="AY346" s="244" t="s">
        <v>155</v>
      </c>
    </row>
    <row r="347" s="14" customFormat="1">
      <c r="A347" s="14"/>
      <c r="B347" s="245"/>
      <c r="C347" s="246"/>
      <c r="D347" s="236" t="s">
        <v>164</v>
      </c>
      <c r="E347" s="247" t="s">
        <v>28</v>
      </c>
      <c r="F347" s="248" t="s">
        <v>818</v>
      </c>
      <c r="G347" s="246"/>
      <c r="H347" s="249">
        <v>14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164</v>
      </c>
      <c r="AU347" s="255" t="s">
        <v>84</v>
      </c>
      <c r="AV347" s="14" t="s">
        <v>84</v>
      </c>
      <c r="AW347" s="14" t="s">
        <v>35</v>
      </c>
      <c r="AX347" s="14" t="s">
        <v>82</v>
      </c>
      <c r="AY347" s="255" t="s">
        <v>155</v>
      </c>
    </row>
    <row r="348" s="12" customFormat="1" ht="22.8" customHeight="1">
      <c r="A348" s="12"/>
      <c r="B348" s="205"/>
      <c r="C348" s="206"/>
      <c r="D348" s="207" t="s">
        <v>73</v>
      </c>
      <c r="E348" s="219" t="s">
        <v>283</v>
      </c>
      <c r="F348" s="219" t="s">
        <v>284</v>
      </c>
      <c r="G348" s="206"/>
      <c r="H348" s="206"/>
      <c r="I348" s="209"/>
      <c r="J348" s="220">
        <f>BK348</f>
        <v>0</v>
      </c>
      <c r="K348" s="206"/>
      <c r="L348" s="211"/>
      <c r="M348" s="212"/>
      <c r="N348" s="213"/>
      <c r="O348" s="213"/>
      <c r="P348" s="214">
        <f>P349</f>
        <v>0</v>
      </c>
      <c r="Q348" s="213"/>
      <c r="R348" s="214">
        <f>R349</f>
        <v>0</v>
      </c>
      <c r="S348" s="213"/>
      <c r="T348" s="215">
        <f>T349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6" t="s">
        <v>82</v>
      </c>
      <c r="AT348" s="217" t="s">
        <v>73</v>
      </c>
      <c r="AU348" s="217" t="s">
        <v>82</v>
      </c>
      <c r="AY348" s="216" t="s">
        <v>155</v>
      </c>
      <c r="BK348" s="218">
        <f>BK349</f>
        <v>0</v>
      </c>
    </row>
    <row r="349" s="2" customFormat="1" ht="24" customHeight="1">
      <c r="A349" s="40"/>
      <c r="B349" s="41"/>
      <c r="C349" s="221" t="s">
        <v>823</v>
      </c>
      <c r="D349" s="221" t="s">
        <v>157</v>
      </c>
      <c r="E349" s="222" t="s">
        <v>824</v>
      </c>
      <c r="F349" s="223" t="s">
        <v>825</v>
      </c>
      <c r="G349" s="224" t="s">
        <v>288</v>
      </c>
      <c r="H349" s="225">
        <v>169.43799999999999</v>
      </c>
      <c r="I349" s="226"/>
      <c r="J349" s="227">
        <f>ROUND(I349*H349,2)</f>
        <v>0</v>
      </c>
      <c r="K349" s="223" t="s">
        <v>161</v>
      </c>
      <c r="L349" s="46"/>
      <c r="M349" s="228" t="s">
        <v>28</v>
      </c>
      <c r="N349" s="229" t="s">
        <v>45</v>
      </c>
      <c r="O349" s="86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32" t="s">
        <v>162</v>
      </c>
      <c r="AT349" s="232" t="s">
        <v>157</v>
      </c>
      <c r="AU349" s="232" t="s">
        <v>84</v>
      </c>
      <c r="AY349" s="19" t="s">
        <v>155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9" t="s">
        <v>82</v>
      </c>
      <c r="BK349" s="233">
        <f>ROUND(I349*H349,2)</f>
        <v>0</v>
      </c>
      <c r="BL349" s="19" t="s">
        <v>162</v>
      </c>
      <c r="BM349" s="232" t="s">
        <v>826</v>
      </c>
    </row>
    <row r="350" s="12" customFormat="1" ht="25.92" customHeight="1">
      <c r="A350" s="12"/>
      <c r="B350" s="205"/>
      <c r="C350" s="206"/>
      <c r="D350" s="207" t="s">
        <v>73</v>
      </c>
      <c r="E350" s="208" t="s">
        <v>827</v>
      </c>
      <c r="F350" s="208" t="s">
        <v>828</v>
      </c>
      <c r="G350" s="206"/>
      <c r="H350" s="206"/>
      <c r="I350" s="209"/>
      <c r="J350" s="210">
        <f>BK350</f>
        <v>0</v>
      </c>
      <c r="K350" s="206"/>
      <c r="L350" s="211"/>
      <c r="M350" s="212"/>
      <c r="N350" s="213"/>
      <c r="O350" s="213"/>
      <c r="P350" s="214">
        <f>P351+P374+P394+P469+P480+P488+P494+P502</f>
        <v>0</v>
      </c>
      <c r="Q350" s="213"/>
      <c r="R350" s="214">
        <f>R351+R374+R394+R469+R480+R488+R494+R502</f>
        <v>3.7785221900000003</v>
      </c>
      <c r="S350" s="213"/>
      <c r="T350" s="215">
        <f>T351+T374+T394+T469+T480+T488+T494+T502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6" t="s">
        <v>84</v>
      </c>
      <c r="AT350" s="217" t="s">
        <v>73</v>
      </c>
      <c r="AU350" s="217" t="s">
        <v>74</v>
      </c>
      <c r="AY350" s="216" t="s">
        <v>155</v>
      </c>
      <c r="BK350" s="218">
        <f>BK351+BK374+BK394+BK469+BK480+BK488+BK494+BK502</f>
        <v>0</v>
      </c>
    </row>
    <row r="351" s="12" customFormat="1" ht="22.8" customHeight="1">
      <c r="A351" s="12"/>
      <c r="B351" s="205"/>
      <c r="C351" s="206"/>
      <c r="D351" s="207" t="s">
        <v>73</v>
      </c>
      <c r="E351" s="219" t="s">
        <v>829</v>
      </c>
      <c r="F351" s="219" t="s">
        <v>830</v>
      </c>
      <c r="G351" s="206"/>
      <c r="H351" s="206"/>
      <c r="I351" s="209"/>
      <c r="J351" s="220">
        <f>BK351</f>
        <v>0</v>
      </c>
      <c r="K351" s="206"/>
      <c r="L351" s="211"/>
      <c r="M351" s="212"/>
      <c r="N351" s="213"/>
      <c r="O351" s="213"/>
      <c r="P351" s="214">
        <f>SUM(P352:P373)</f>
        <v>0</v>
      </c>
      <c r="Q351" s="213"/>
      <c r="R351" s="214">
        <f>SUM(R352:R373)</f>
        <v>0.039635999999999998</v>
      </c>
      <c r="S351" s="213"/>
      <c r="T351" s="215">
        <f>SUM(T352:T373)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6" t="s">
        <v>84</v>
      </c>
      <c r="AT351" s="217" t="s">
        <v>73</v>
      </c>
      <c r="AU351" s="217" t="s">
        <v>82</v>
      </c>
      <c r="AY351" s="216" t="s">
        <v>155</v>
      </c>
      <c r="BK351" s="218">
        <f>SUM(BK352:BK373)</f>
        <v>0</v>
      </c>
    </row>
    <row r="352" s="2" customFormat="1" ht="24" customHeight="1">
      <c r="A352" s="40"/>
      <c r="B352" s="41"/>
      <c r="C352" s="221" t="s">
        <v>831</v>
      </c>
      <c r="D352" s="221" t="s">
        <v>157</v>
      </c>
      <c r="E352" s="222" t="s">
        <v>832</v>
      </c>
      <c r="F352" s="223" t="s">
        <v>833</v>
      </c>
      <c r="G352" s="224" t="s">
        <v>197</v>
      </c>
      <c r="H352" s="225">
        <v>6.96</v>
      </c>
      <c r="I352" s="226"/>
      <c r="J352" s="227">
        <f>ROUND(I352*H352,2)</f>
        <v>0</v>
      </c>
      <c r="K352" s="223" t="s">
        <v>161</v>
      </c>
      <c r="L352" s="46"/>
      <c r="M352" s="228" t="s">
        <v>28</v>
      </c>
      <c r="N352" s="229" t="s">
        <v>45</v>
      </c>
      <c r="O352" s="86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32" t="s">
        <v>242</v>
      </c>
      <c r="AT352" s="232" t="s">
        <v>157</v>
      </c>
      <c r="AU352" s="232" t="s">
        <v>84</v>
      </c>
      <c r="AY352" s="19" t="s">
        <v>155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9" t="s">
        <v>82</v>
      </c>
      <c r="BK352" s="233">
        <f>ROUND(I352*H352,2)</f>
        <v>0</v>
      </c>
      <c r="BL352" s="19" t="s">
        <v>242</v>
      </c>
      <c r="BM352" s="232" t="s">
        <v>834</v>
      </c>
    </row>
    <row r="353" s="13" customFormat="1">
      <c r="A353" s="13"/>
      <c r="B353" s="234"/>
      <c r="C353" s="235"/>
      <c r="D353" s="236" t="s">
        <v>164</v>
      </c>
      <c r="E353" s="237" t="s">
        <v>28</v>
      </c>
      <c r="F353" s="238" t="s">
        <v>527</v>
      </c>
      <c r="G353" s="235"/>
      <c r="H353" s="237" t="s">
        <v>28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164</v>
      </c>
      <c r="AU353" s="244" t="s">
        <v>84</v>
      </c>
      <c r="AV353" s="13" t="s">
        <v>82</v>
      </c>
      <c r="AW353" s="13" t="s">
        <v>35</v>
      </c>
      <c r="AX353" s="13" t="s">
        <v>74</v>
      </c>
      <c r="AY353" s="244" t="s">
        <v>155</v>
      </c>
    </row>
    <row r="354" s="14" customFormat="1">
      <c r="A354" s="14"/>
      <c r="B354" s="245"/>
      <c r="C354" s="246"/>
      <c r="D354" s="236" t="s">
        <v>164</v>
      </c>
      <c r="E354" s="247" t="s">
        <v>28</v>
      </c>
      <c r="F354" s="248" t="s">
        <v>835</v>
      </c>
      <c r="G354" s="246"/>
      <c r="H354" s="249">
        <v>6.3600000000000003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164</v>
      </c>
      <c r="AU354" s="255" t="s">
        <v>84</v>
      </c>
      <c r="AV354" s="14" t="s">
        <v>84</v>
      </c>
      <c r="AW354" s="14" t="s">
        <v>35</v>
      </c>
      <c r="AX354" s="14" t="s">
        <v>74</v>
      </c>
      <c r="AY354" s="255" t="s">
        <v>155</v>
      </c>
    </row>
    <row r="355" s="14" customFormat="1">
      <c r="A355" s="14"/>
      <c r="B355" s="245"/>
      <c r="C355" s="246"/>
      <c r="D355" s="236" t="s">
        <v>164</v>
      </c>
      <c r="E355" s="247" t="s">
        <v>28</v>
      </c>
      <c r="F355" s="248" t="s">
        <v>836</v>
      </c>
      <c r="G355" s="246"/>
      <c r="H355" s="249">
        <v>0.59999999999999998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164</v>
      </c>
      <c r="AU355" s="255" t="s">
        <v>84</v>
      </c>
      <c r="AV355" s="14" t="s">
        <v>84</v>
      </c>
      <c r="AW355" s="14" t="s">
        <v>35</v>
      </c>
      <c r="AX355" s="14" t="s">
        <v>74</v>
      </c>
      <c r="AY355" s="255" t="s">
        <v>155</v>
      </c>
    </row>
    <row r="356" s="15" customFormat="1">
      <c r="A356" s="15"/>
      <c r="B356" s="256"/>
      <c r="C356" s="257"/>
      <c r="D356" s="236" t="s">
        <v>164</v>
      </c>
      <c r="E356" s="258" t="s">
        <v>463</v>
      </c>
      <c r="F356" s="259" t="s">
        <v>173</v>
      </c>
      <c r="G356" s="257"/>
      <c r="H356" s="260">
        <v>6.96</v>
      </c>
      <c r="I356" s="261"/>
      <c r="J356" s="257"/>
      <c r="K356" s="257"/>
      <c r="L356" s="262"/>
      <c r="M356" s="263"/>
      <c r="N356" s="264"/>
      <c r="O356" s="264"/>
      <c r="P356" s="264"/>
      <c r="Q356" s="264"/>
      <c r="R356" s="264"/>
      <c r="S356" s="264"/>
      <c r="T356" s="26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6" t="s">
        <v>164</v>
      </c>
      <c r="AU356" s="266" t="s">
        <v>84</v>
      </c>
      <c r="AV356" s="15" t="s">
        <v>162</v>
      </c>
      <c r="AW356" s="15" t="s">
        <v>35</v>
      </c>
      <c r="AX356" s="15" t="s">
        <v>82</v>
      </c>
      <c r="AY356" s="266" t="s">
        <v>155</v>
      </c>
    </row>
    <row r="357" s="2" customFormat="1" ht="16.5" customHeight="1">
      <c r="A357" s="40"/>
      <c r="B357" s="41"/>
      <c r="C357" s="278" t="s">
        <v>837</v>
      </c>
      <c r="D357" s="278" t="s">
        <v>223</v>
      </c>
      <c r="E357" s="279" t="s">
        <v>838</v>
      </c>
      <c r="F357" s="280" t="s">
        <v>839</v>
      </c>
      <c r="G357" s="281" t="s">
        <v>288</v>
      </c>
      <c r="H357" s="282">
        <v>0.002</v>
      </c>
      <c r="I357" s="283"/>
      <c r="J357" s="284">
        <f>ROUND(I357*H357,2)</f>
        <v>0</v>
      </c>
      <c r="K357" s="280" t="s">
        <v>161</v>
      </c>
      <c r="L357" s="285"/>
      <c r="M357" s="286" t="s">
        <v>28</v>
      </c>
      <c r="N357" s="287" t="s">
        <v>45</v>
      </c>
      <c r="O357" s="86"/>
      <c r="P357" s="230">
        <f>O357*H357</f>
        <v>0</v>
      </c>
      <c r="Q357" s="230">
        <v>1</v>
      </c>
      <c r="R357" s="230">
        <f>Q357*H357</f>
        <v>0.002</v>
      </c>
      <c r="S357" s="230">
        <v>0</v>
      </c>
      <c r="T357" s="231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32" t="s">
        <v>418</v>
      </c>
      <c r="AT357" s="232" t="s">
        <v>223</v>
      </c>
      <c r="AU357" s="232" t="s">
        <v>84</v>
      </c>
      <c r="AY357" s="19" t="s">
        <v>155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9" t="s">
        <v>82</v>
      </c>
      <c r="BK357" s="233">
        <f>ROUND(I357*H357,2)</f>
        <v>0</v>
      </c>
      <c r="BL357" s="19" t="s">
        <v>242</v>
      </c>
      <c r="BM357" s="232" t="s">
        <v>840</v>
      </c>
    </row>
    <row r="358" s="14" customFormat="1">
      <c r="A358" s="14"/>
      <c r="B358" s="245"/>
      <c r="C358" s="246"/>
      <c r="D358" s="236" t="s">
        <v>164</v>
      </c>
      <c r="E358" s="247" t="s">
        <v>28</v>
      </c>
      <c r="F358" s="248" t="s">
        <v>841</v>
      </c>
      <c r="G358" s="246"/>
      <c r="H358" s="249">
        <v>0.002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164</v>
      </c>
      <c r="AU358" s="255" t="s">
        <v>84</v>
      </c>
      <c r="AV358" s="14" t="s">
        <v>84</v>
      </c>
      <c r="AW358" s="14" t="s">
        <v>35</v>
      </c>
      <c r="AX358" s="14" t="s">
        <v>82</v>
      </c>
      <c r="AY358" s="255" t="s">
        <v>155</v>
      </c>
    </row>
    <row r="359" s="2" customFormat="1" ht="16.5" customHeight="1">
      <c r="A359" s="40"/>
      <c r="B359" s="41"/>
      <c r="C359" s="221" t="s">
        <v>842</v>
      </c>
      <c r="D359" s="221" t="s">
        <v>157</v>
      </c>
      <c r="E359" s="222" t="s">
        <v>843</v>
      </c>
      <c r="F359" s="223" t="s">
        <v>844</v>
      </c>
      <c r="G359" s="224" t="s">
        <v>197</v>
      </c>
      <c r="H359" s="225">
        <v>6.96</v>
      </c>
      <c r="I359" s="226"/>
      <c r="J359" s="227">
        <f>ROUND(I359*H359,2)</f>
        <v>0</v>
      </c>
      <c r="K359" s="223" t="s">
        <v>161</v>
      </c>
      <c r="L359" s="46"/>
      <c r="M359" s="228" t="s">
        <v>28</v>
      </c>
      <c r="N359" s="229" t="s">
        <v>45</v>
      </c>
      <c r="O359" s="86"/>
      <c r="P359" s="230">
        <f>O359*H359</f>
        <v>0</v>
      </c>
      <c r="Q359" s="230">
        <v>0.00040000000000000002</v>
      </c>
      <c r="R359" s="230">
        <f>Q359*H359</f>
        <v>0.002784</v>
      </c>
      <c r="S359" s="230">
        <v>0</v>
      </c>
      <c r="T359" s="231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32" t="s">
        <v>242</v>
      </c>
      <c r="AT359" s="232" t="s">
        <v>157</v>
      </c>
      <c r="AU359" s="232" t="s">
        <v>84</v>
      </c>
      <c r="AY359" s="19" t="s">
        <v>155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9" t="s">
        <v>82</v>
      </c>
      <c r="BK359" s="233">
        <f>ROUND(I359*H359,2)</f>
        <v>0</v>
      </c>
      <c r="BL359" s="19" t="s">
        <v>242</v>
      </c>
      <c r="BM359" s="232" t="s">
        <v>845</v>
      </c>
    </row>
    <row r="360" s="14" customFormat="1">
      <c r="A360" s="14"/>
      <c r="B360" s="245"/>
      <c r="C360" s="246"/>
      <c r="D360" s="236" t="s">
        <v>164</v>
      </c>
      <c r="E360" s="247" t="s">
        <v>28</v>
      </c>
      <c r="F360" s="248" t="s">
        <v>463</v>
      </c>
      <c r="G360" s="246"/>
      <c r="H360" s="249">
        <v>6.96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164</v>
      </c>
      <c r="AU360" s="255" t="s">
        <v>84</v>
      </c>
      <c r="AV360" s="14" t="s">
        <v>84</v>
      </c>
      <c r="AW360" s="14" t="s">
        <v>35</v>
      </c>
      <c r="AX360" s="14" t="s">
        <v>82</v>
      </c>
      <c r="AY360" s="255" t="s">
        <v>155</v>
      </c>
    </row>
    <row r="361" s="2" customFormat="1" ht="24" customHeight="1">
      <c r="A361" s="40"/>
      <c r="B361" s="41"/>
      <c r="C361" s="278" t="s">
        <v>846</v>
      </c>
      <c r="D361" s="278" t="s">
        <v>223</v>
      </c>
      <c r="E361" s="279" t="s">
        <v>847</v>
      </c>
      <c r="F361" s="280" t="s">
        <v>848</v>
      </c>
      <c r="G361" s="281" t="s">
        <v>197</v>
      </c>
      <c r="H361" s="282">
        <v>8.3520000000000003</v>
      </c>
      <c r="I361" s="283"/>
      <c r="J361" s="284">
        <f>ROUND(I361*H361,2)</f>
        <v>0</v>
      </c>
      <c r="K361" s="280" t="s">
        <v>28</v>
      </c>
      <c r="L361" s="285"/>
      <c r="M361" s="286" t="s">
        <v>28</v>
      </c>
      <c r="N361" s="287" t="s">
        <v>45</v>
      </c>
      <c r="O361" s="86"/>
      <c r="P361" s="230">
        <f>O361*H361</f>
        <v>0</v>
      </c>
      <c r="Q361" s="230">
        <v>0.001</v>
      </c>
      <c r="R361" s="230">
        <f>Q361*H361</f>
        <v>0.008352</v>
      </c>
      <c r="S361" s="230">
        <v>0</v>
      </c>
      <c r="T361" s="231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32" t="s">
        <v>418</v>
      </c>
      <c r="AT361" s="232" t="s">
        <v>223</v>
      </c>
      <c r="AU361" s="232" t="s">
        <v>84</v>
      </c>
      <c r="AY361" s="19" t="s">
        <v>155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9" t="s">
        <v>82</v>
      </c>
      <c r="BK361" s="233">
        <f>ROUND(I361*H361,2)</f>
        <v>0</v>
      </c>
      <c r="BL361" s="19" t="s">
        <v>242</v>
      </c>
      <c r="BM361" s="232" t="s">
        <v>849</v>
      </c>
    </row>
    <row r="362" s="14" customFormat="1">
      <c r="A362" s="14"/>
      <c r="B362" s="245"/>
      <c r="C362" s="246"/>
      <c r="D362" s="236" t="s">
        <v>164</v>
      </c>
      <c r="E362" s="247" t="s">
        <v>28</v>
      </c>
      <c r="F362" s="248" t="s">
        <v>850</v>
      </c>
      <c r="G362" s="246"/>
      <c r="H362" s="249">
        <v>8.3520000000000003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164</v>
      </c>
      <c r="AU362" s="255" t="s">
        <v>84</v>
      </c>
      <c r="AV362" s="14" t="s">
        <v>84</v>
      </c>
      <c r="AW362" s="14" t="s">
        <v>35</v>
      </c>
      <c r="AX362" s="14" t="s">
        <v>82</v>
      </c>
      <c r="AY362" s="255" t="s">
        <v>155</v>
      </c>
    </row>
    <row r="363" s="2" customFormat="1" ht="24" customHeight="1">
      <c r="A363" s="40"/>
      <c r="B363" s="41"/>
      <c r="C363" s="221" t="s">
        <v>851</v>
      </c>
      <c r="D363" s="221" t="s">
        <v>157</v>
      </c>
      <c r="E363" s="222" t="s">
        <v>852</v>
      </c>
      <c r="F363" s="223" t="s">
        <v>853</v>
      </c>
      <c r="G363" s="224" t="s">
        <v>197</v>
      </c>
      <c r="H363" s="225">
        <v>16.960000000000001</v>
      </c>
      <c r="I363" s="226"/>
      <c r="J363" s="227">
        <f>ROUND(I363*H363,2)</f>
        <v>0</v>
      </c>
      <c r="K363" s="223" t="s">
        <v>161</v>
      </c>
      <c r="L363" s="46"/>
      <c r="M363" s="228" t="s">
        <v>28</v>
      </c>
      <c r="N363" s="229" t="s">
        <v>45</v>
      </c>
      <c r="O363" s="86"/>
      <c r="P363" s="230">
        <f>O363*H363</f>
        <v>0</v>
      </c>
      <c r="Q363" s="230">
        <v>0.0011999999999999999</v>
      </c>
      <c r="R363" s="230">
        <f>Q363*H363</f>
        <v>0.020351999999999999</v>
      </c>
      <c r="S363" s="230">
        <v>0</v>
      </c>
      <c r="T363" s="231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32" t="s">
        <v>242</v>
      </c>
      <c r="AT363" s="232" t="s">
        <v>157</v>
      </c>
      <c r="AU363" s="232" t="s">
        <v>84</v>
      </c>
      <c r="AY363" s="19" t="s">
        <v>155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9" t="s">
        <v>82</v>
      </c>
      <c r="BK363" s="233">
        <f>ROUND(I363*H363,2)</f>
        <v>0</v>
      </c>
      <c r="BL363" s="19" t="s">
        <v>242</v>
      </c>
      <c r="BM363" s="232" t="s">
        <v>854</v>
      </c>
    </row>
    <row r="364" s="13" customFormat="1">
      <c r="A364" s="13"/>
      <c r="B364" s="234"/>
      <c r="C364" s="235"/>
      <c r="D364" s="236" t="s">
        <v>164</v>
      </c>
      <c r="E364" s="237" t="s">
        <v>28</v>
      </c>
      <c r="F364" s="238" t="s">
        <v>527</v>
      </c>
      <c r="G364" s="235"/>
      <c r="H364" s="237" t="s">
        <v>28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164</v>
      </c>
      <c r="AU364" s="244" t="s">
        <v>84</v>
      </c>
      <c r="AV364" s="13" t="s">
        <v>82</v>
      </c>
      <c r="AW364" s="13" t="s">
        <v>35</v>
      </c>
      <c r="AX364" s="13" t="s">
        <v>74</v>
      </c>
      <c r="AY364" s="244" t="s">
        <v>155</v>
      </c>
    </row>
    <row r="365" s="14" customFormat="1">
      <c r="A365" s="14"/>
      <c r="B365" s="245"/>
      <c r="C365" s="246"/>
      <c r="D365" s="236" t="s">
        <v>164</v>
      </c>
      <c r="E365" s="247" t="s">
        <v>28</v>
      </c>
      <c r="F365" s="248" t="s">
        <v>855</v>
      </c>
      <c r="G365" s="246"/>
      <c r="H365" s="249">
        <v>16.960000000000001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164</v>
      </c>
      <c r="AU365" s="255" t="s">
        <v>84</v>
      </c>
      <c r="AV365" s="14" t="s">
        <v>84</v>
      </c>
      <c r="AW365" s="14" t="s">
        <v>35</v>
      </c>
      <c r="AX365" s="14" t="s">
        <v>82</v>
      </c>
      <c r="AY365" s="255" t="s">
        <v>155</v>
      </c>
    </row>
    <row r="366" s="2" customFormat="1" ht="16.5" customHeight="1">
      <c r="A366" s="40"/>
      <c r="B366" s="41"/>
      <c r="C366" s="221" t="s">
        <v>856</v>
      </c>
      <c r="D366" s="221" t="s">
        <v>157</v>
      </c>
      <c r="E366" s="222" t="s">
        <v>857</v>
      </c>
      <c r="F366" s="223" t="s">
        <v>858</v>
      </c>
      <c r="G366" s="224" t="s">
        <v>249</v>
      </c>
      <c r="H366" s="225">
        <v>21.199999999999999</v>
      </c>
      <c r="I366" s="226"/>
      <c r="J366" s="227">
        <f>ROUND(I366*H366,2)</f>
        <v>0</v>
      </c>
      <c r="K366" s="223" t="s">
        <v>161</v>
      </c>
      <c r="L366" s="46"/>
      <c r="M366" s="228" t="s">
        <v>28</v>
      </c>
      <c r="N366" s="229" t="s">
        <v>45</v>
      </c>
      <c r="O366" s="86"/>
      <c r="P366" s="230">
        <f>O366*H366</f>
        <v>0</v>
      </c>
      <c r="Q366" s="230">
        <v>0.00029</v>
      </c>
      <c r="R366" s="230">
        <f>Q366*H366</f>
        <v>0.0061479999999999998</v>
      </c>
      <c r="S366" s="230">
        <v>0</v>
      </c>
      <c r="T366" s="231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32" t="s">
        <v>242</v>
      </c>
      <c r="AT366" s="232" t="s">
        <v>157</v>
      </c>
      <c r="AU366" s="232" t="s">
        <v>84</v>
      </c>
      <c r="AY366" s="19" t="s">
        <v>155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9" t="s">
        <v>82</v>
      </c>
      <c r="BK366" s="233">
        <f>ROUND(I366*H366,2)</f>
        <v>0</v>
      </c>
      <c r="BL366" s="19" t="s">
        <v>242</v>
      </c>
      <c r="BM366" s="232" t="s">
        <v>859</v>
      </c>
    </row>
    <row r="367" s="13" customFormat="1">
      <c r="A367" s="13"/>
      <c r="B367" s="234"/>
      <c r="C367" s="235"/>
      <c r="D367" s="236" t="s">
        <v>164</v>
      </c>
      <c r="E367" s="237" t="s">
        <v>28</v>
      </c>
      <c r="F367" s="238" t="s">
        <v>527</v>
      </c>
      <c r="G367" s="235"/>
      <c r="H367" s="237" t="s">
        <v>28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164</v>
      </c>
      <c r="AU367" s="244" t="s">
        <v>84</v>
      </c>
      <c r="AV367" s="13" t="s">
        <v>82</v>
      </c>
      <c r="AW367" s="13" t="s">
        <v>35</v>
      </c>
      <c r="AX367" s="13" t="s">
        <v>74</v>
      </c>
      <c r="AY367" s="244" t="s">
        <v>155</v>
      </c>
    </row>
    <row r="368" s="14" customFormat="1">
      <c r="A368" s="14"/>
      <c r="B368" s="245"/>
      <c r="C368" s="246"/>
      <c r="D368" s="236" t="s">
        <v>164</v>
      </c>
      <c r="E368" s="247" t="s">
        <v>28</v>
      </c>
      <c r="F368" s="248" t="s">
        <v>860</v>
      </c>
      <c r="G368" s="246"/>
      <c r="H368" s="249">
        <v>21.199999999999999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164</v>
      </c>
      <c r="AU368" s="255" t="s">
        <v>84</v>
      </c>
      <c r="AV368" s="14" t="s">
        <v>84</v>
      </c>
      <c r="AW368" s="14" t="s">
        <v>35</v>
      </c>
      <c r="AX368" s="14" t="s">
        <v>82</v>
      </c>
      <c r="AY368" s="255" t="s">
        <v>155</v>
      </c>
    </row>
    <row r="369" s="2" customFormat="1" ht="24" customHeight="1">
      <c r="A369" s="40"/>
      <c r="B369" s="41"/>
      <c r="C369" s="221" t="s">
        <v>861</v>
      </c>
      <c r="D369" s="221" t="s">
        <v>157</v>
      </c>
      <c r="E369" s="222" t="s">
        <v>862</v>
      </c>
      <c r="F369" s="223" t="s">
        <v>863</v>
      </c>
      <c r="G369" s="224" t="s">
        <v>197</v>
      </c>
      <c r="H369" s="225">
        <v>6.96</v>
      </c>
      <c r="I369" s="226"/>
      <c r="J369" s="227">
        <f>ROUND(I369*H369,2)</f>
        <v>0</v>
      </c>
      <c r="K369" s="223" t="s">
        <v>161</v>
      </c>
      <c r="L369" s="46"/>
      <c r="M369" s="228" t="s">
        <v>28</v>
      </c>
      <c r="N369" s="229" t="s">
        <v>45</v>
      </c>
      <c r="O369" s="86"/>
      <c r="P369" s="230">
        <f>O369*H369</f>
        <v>0</v>
      </c>
      <c r="Q369" s="230">
        <v>0</v>
      </c>
      <c r="R369" s="230">
        <f>Q369*H369</f>
        <v>0</v>
      </c>
      <c r="S369" s="230">
        <v>0</v>
      </c>
      <c r="T369" s="231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32" t="s">
        <v>242</v>
      </c>
      <c r="AT369" s="232" t="s">
        <v>157</v>
      </c>
      <c r="AU369" s="232" t="s">
        <v>84</v>
      </c>
      <c r="AY369" s="19" t="s">
        <v>155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9" t="s">
        <v>82</v>
      </c>
      <c r="BK369" s="233">
        <f>ROUND(I369*H369,2)</f>
        <v>0</v>
      </c>
      <c r="BL369" s="19" t="s">
        <v>242</v>
      </c>
      <c r="BM369" s="232" t="s">
        <v>864</v>
      </c>
    </row>
    <row r="370" s="14" customFormat="1">
      <c r="A370" s="14"/>
      <c r="B370" s="245"/>
      <c r="C370" s="246"/>
      <c r="D370" s="236" t="s">
        <v>164</v>
      </c>
      <c r="E370" s="247" t="s">
        <v>28</v>
      </c>
      <c r="F370" s="248" t="s">
        <v>463</v>
      </c>
      <c r="G370" s="246"/>
      <c r="H370" s="249">
        <v>6.96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164</v>
      </c>
      <c r="AU370" s="255" t="s">
        <v>84</v>
      </c>
      <c r="AV370" s="14" t="s">
        <v>84</v>
      </c>
      <c r="AW370" s="14" t="s">
        <v>35</v>
      </c>
      <c r="AX370" s="14" t="s">
        <v>82</v>
      </c>
      <c r="AY370" s="255" t="s">
        <v>155</v>
      </c>
    </row>
    <row r="371" s="2" customFormat="1" ht="24" customHeight="1">
      <c r="A371" s="40"/>
      <c r="B371" s="41"/>
      <c r="C371" s="221" t="s">
        <v>865</v>
      </c>
      <c r="D371" s="221" t="s">
        <v>157</v>
      </c>
      <c r="E371" s="222" t="s">
        <v>866</v>
      </c>
      <c r="F371" s="223" t="s">
        <v>867</v>
      </c>
      <c r="G371" s="224" t="s">
        <v>197</v>
      </c>
      <c r="H371" s="225">
        <v>6.96</v>
      </c>
      <c r="I371" s="226"/>
      <c r="J371" s="227">
        <f>ROUND(I371*H371,2)</f>
        <v>0</v>
      </c>
      <c r="K371" s="223" t="s">
        <v>161</v>
      </c>
      <c r="L371" s="46"/>
      <c r="M371" s="228" t="s">
        <v>28</v>
      </c>
      <c r="N371" s="229" t="s">
        <v>45</v>
      </c>
      <c r="O371" s="86"/>
      <c r="P371" s="230">
        <f>O371*H371</f>
        <v>0</v>
      </c>
      <c r="Q371" s="230">
        <v>0</v>
      </c>
      <c r="R371" s="230">
        <f>Q371*H371</f>
        <v>0</v>
      </c>
      <c r="S371" s="230">
        <v>0</v>
      </c>
      <c r="T371" s="231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32" t="s">
        <v>242</v>
      </c>
      <c r="AT371" s="232" t="s">
        <v>157</v>
      </c>
      <c r="AU371" s="232" t="s">
        <v>84</v>
      </c>
      <c r="AY371" s="19" t="s">
        <v>155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9" t="s">
        <v>82</v>
      </c>
      <c r="BK371" s="233">
        <f>ROUND(I371*H371,2)</f>
        <v>0</v>
      </c>
      <c r="BL371" s="19" t="s">
        <v>242</v>
      </c>
      <c r="BM371" s="232" t="s">
        <v>868</v>
      </c>
    </row>
    <row r="372" s="14" customFormat="1">
      <c r="A372" s="14"/>
      <c r="B372" s="245"/>
      <c r="C372" s="246"/>
      <c r="D372" s="236" t="s">
        <v>164</v>
      </c>
      <c r="E372" s="247" t="s">
        <v>28</v>
      </c>
      <c r="F372" s="248" t="s">
        <v>463</v>
      </c>
      <c r="G372" s="246"/>
      <c r="H372" s="249">
        <v>6.96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164</v>
      </c>
      <c r="AU372" s="255" t="s">
        <v>84</v>
      </c>
      <c r="AV372" s="14" t="s">
        <v>84</v>
      </c>
      <c r="AW372" s="14" t="s">
        <v>35</v>
      </c>
      <c r="AX372" s="14" t="s">
        <v>82</v>
      </c>
      <c r="AY372" s="255" t="s">
        <v>155</v>
      </c>
    </row>
    <row r="373" s="2" customFormat="1" ht="24" customHeight="1">
      <c r="A373" s="40"/>
      <c r="B373" s="41"/>
      <c r="C373" s="221" t="s">
        <v>869</v>
      </c>
      <c r="D373" s="221" t="s">
        <v>157</v>
      </c>
      <c r="E373" s="222" t="s">
        <v>870</v>
      </c>
      <c r="F373" s="223" t="s">
        <v>871</v>
      </c>
      <c r="G373" s="224" t="s">
        <v>288</v>
      </c>
      <c r="H373" s="225">
        <v>0.040000000000000001</v>
      </c>
      <c r="I373" s="226"/>
      <c r="J373" s="227">
        <f>ROUND(I373*H373,2)</f>
        <v>0</v>
      </c>
      <c r="K373" s="223" t="s">
        <v>161</v>
      </c>
      <c r="L373" s="46"/>
      <c r="M373" s="228" t="s">
        <v>28</v>
      </c>
      <c r="N373" s="229" t="s">
        <v>45</v>
      </c>
      <c r="O373" s="86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32" t="s">
        <v>242</v>
      </c>
      <c r="AT373" s="232" t="s">
        <v>157</v>
      </c>
      <c r="AU373" s="232" t="s">
        <v>84</v>
      </c>
      <c r="AY373" s="19" t="s">
        <v>155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9" t="s">
        <v>82</v>
      </c>
      <c r="BK373" s="233">
        <f>ROUND(I373*H373,2)</f>
        <v>0</v>
      </c>
      <c r="BL373" s="19" t="s">
        <v>242</v>
      </c>
      <c r="BM373" s="232" t="s">
        <v>872</v>
      </c>
    </row>
    <row r="374" s="12" customFormat="1" ht="22.8" customHeight="1">
      <c r="A374" s="12"/>
      <c r="B374" s="205"/>
      <c r="C374" s="206"/>
      <c r="D374" s="207" t="s">
        <v>73</v>
      </c>
      <c r="E374" s="219" t="s">
        <v>873</v>
      </c>
      <c r="F374" s="219" t="s">
        <v>874</v>
      </c>
      <c r="G374" s="206"/>
      <c r="H374" s="206"/>
      <c r="I374" s="209"/>
      <c r="J374" s="220">
        <f>BK374</f>
        <v>0</v>
      </c>
      <c r="K374" s="206"/>
      <c r="L374" s="211"/>
      <c r="M374" s="212"/>
      <c r="N374" s="213"/>
      <c r="O374" s="213"/>
      <c r="P374" s="214">
        <f>SUM(P375:P393)</f>
        <v>0</v>
      </c>
      <c r="Q374" s="213"/>
      <c r="R374" s="214">
        <f>SUM(R375:R393)</f>
        <v>0.25458339999999996</v>
      </c>
      <c r="S374" s="213"/>
      <c r="T374" s="215">
        <f>SUM(T375:T393)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6" t="s">
        <v>84</v>
      </c>
      <c r="AT374" s="217" t="s">
        <v>73</v>
      </c>
      <c r="AU374" s="217" t="s">
        <v>82</v>
      </c>
      <c r="AY374" s="216" t="s">
        <v>155</v>
      </c>
      <c r="BK374" s="218">
        <f>SUM(BK375:BK393)</f>
        <v>0</v>
      </c>
    </row>
    <row r="375" s="2" customFormat="1" ht="24" customHeight="1">
      <c r="A375" s="40"/>
      <c r="B375" s="41"/>
      <c r="C375" s="221" t="s">
        <v>875</v>
      </c>
      <c r="D375" s="221" t="s">
        <v>157</v>
      </c>
      <c r="E375" s="222" t="s">
        <v>876</v>
      </c>
      <c r="F375" s="223" t="s">
        <v>877</v>
      </c>
      <c r="G375" s="224" t="s">
        <v>197</v>
      </c>
      <c r="H375" s="225">
        <v>7.6210000000000004</v>
      </c>
      <c r="I375" s="226"/>
      <c r="J375" s="227">
        <f>ROUND(I375*H375,2)</f>
        <v>0</v>
      </c>
      <c r="K375" s="223" t="s">
        <v>161</v>
      </c>
      <c r="L375" s="46"/>
      <c r="M375" s="228" t="s">
        <v>28</v>
      </c>
      <c r="N375" s="229" t="s">
        <v>45</v>
      </c>
      <c r="O375" s="86"/>
      <c r="P375" s="230">
        <f>O375*H375</f>
        <v>0</v>
      </c>
      <c r="Q375" s="230">
        <v>0</v>
      </c>
      <c r="R375" s="230">
        <f>Q375*H375</f>
        <v>0</v>
      </c>
      <c r="S375" s="230">
        <v>0</v>
      </c>
      <c r="T375" s="231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32" t="s">
        <v>242</v>
      </c>
      <c r="AT375" s="232" t="s">
        <v>157</v>
      </c>
      <c r="AU375" s="232" t="s">
        <v>84</v>
      </c>
      <c r="AY375" s="19" t="s">
        <v>155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9" t="s">
        <v>82</v>
      </c>
      <c r="BK375" s="233">
        <f>ROUND(I375*H375,2)</f>
        <v>0</v>
      </c>
      <c r="BL375" s="19" t="s">
        <v>242</v>
      </c>
      <c r="BM375" s="232" t="s">
        <v>878</v>
      </c>
    </row>
    <row r="376" s="14" customFormat="1">
      <c r="A376" s="14"/>
      <c r="B376" s="245"/>
      <c r="C376" s="246"/>
      <c r="D376" s="236" t="s">
        <v>164</v>
      </c>
      <c r="E376" s="247" t="s">
        <v>28</v>
      </c>
      <c r="F376" s="248" t="s">
        <v>879</v>
      </c>
      <c r="G376" s="246"/>
      <c r="H376" s="249">
        <v>5.6429999999999998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164</v>
      </c>
      <c r="AU376" s="255" t="s">
        <v>84</v>
      </c>
      <c r="AV376" s="14" t="s">
        <v>84</v>
      </c>
      <c r="AW376" s="14" t="s">
        <v>35</v>
      </c>
      <c r="AX376" s="14" t="s">
        <v>74</v>
      </c>
      <c r="AY376" s="255" t="s">
        <v>155</v>
      </c>
    </row>
    <row r="377" s="14" customFormat="1">
      <c r="A377" s="14"/>
      <c r="B377" s="245"/>
      <c r="C377" s="246"/>
      <c r="D377" s="236" t="s">
        <v>164</v>
      </c>
      <c r="E377" s="247" t="s">
        <v>28</v>
      </c>
      <c r="F377" s="248" t="s">
        <v>880</v>
      </c>
      <c r="G377" s="246"/>
      <c r="H377" s="249">
        <v>1.978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164</v>
      </c>
      <c r="AU377" s="255" t="s">
        <v>84</v>
      </c>
      <c r="AV377" s="14" t="s">
        <v>84</v>
      </c>
      <c r="AW377" s="14" t="s">
        <v>35</v>
      </c>
      <c r="AX377" s="14" t="s">
        <v>74</v>
      </c>
      <c r="AY377" s="255" t="s">
        <v>155</v>
      </c>
    </row>
    <row r="378" s="15" customFormat="1">
      <c r="A378" s="15"/>
      <c r="B378" s="256"/>
      <c r="C378" s="257"/>
      <c r="D378" s="236" t="s">
        <v>164</v>
      </c>
      <c r="E378" s="258" t="s">
        <v>28</v>
      </c>
      <c r="F378" s="259" t="s">
        <v>173</v>
      </c>
      <c r="G378" s="257"/>
      <c r="H378" s="260">
        <v>7.6210000000000004</v>
      </c>
      <c r="I378" s="261"/>
      <c r="J378" s="257"/>
      <c r="K378" s="257"/>
      <c r="L378" s="262"/>
      <c r="M378" s="263"/>
      <c r="N378" s="264"/>
      <c r="O378" s="264"/>
      <c r="P378" s="264"/>
      <c r="Q378" s="264"/>
      <c r="R378" s="264"/>
      <c r="S378" s="264"/>
      <c r="T378" s="26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6" t="s">
        <v>164</v>
      </c>
      <c r="AU378" s="266" t="s">
        <v>84</v>
      </c>
      <c r="AV378" s="15" t="s">
        <v>162</v>
      </c>
      <c r="AW378" s="15" t="s">
        <v>35</v>
      </c>
      <c r="AX378" s="15" t="s">
        <v>82</v>
      </c>
      <c r="AY378" s="266" t="s">
        <v>155</v>
      </c>
    </row>
    <row r="379" s="2" customFormat="1" ht="16.5" customHeight="1">
      <c r="A379" s="40"/>
      <c r="B379" s="41"/>
      <c r="C379" s="221" t="s">
        <v>881</v>
      </c>
      <c r="D379" s="221" t="s">
        <v>157</v>
      </c>
      <c r="E379" s="222" t="s">
        <v>882</v>
      </c>
      <c r="F379" s="223" t="s">
        <v>883</v>
      </c>
      <c r="G379" s="224" t="s">
        <v>249</v>
      </c>
      <c r="H379" s="225">
        <v>9.8900000000000006</v>
      </c>
      <c r="I379" s="226"/>
      <c r="J379" s="227">
        <f>ROUND(I379*H379,2)</f>
        <v>0</v>
      </c>
      <c r="K379" s="223" t="s">
        <v>161</v>
      </c>
      <c r="L379" s="46"/>
      <c r="M379" s="228" t="s">
        <v>28</v>
      </c>
      <c r="N379" s="229" t="s">
        <v>45</v>
      </c>
      <c r="O379" s="86"/>
      <c r="P379" s="230">
        <f>O379*H379</f>
        <v>0</v>
      </c>
      <c r="Q379" s="230">
        <v>0.0011999999999999999</v>
      </c>
      <c r="R379" s="230">
        <f>Q379*H379</f>
        <v>0.011868</v>
      </c>
      <c r="S379" s="230">
        <v>0</v>
      </c>
      <c r="T379" s="231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32" t="s">
        <v>242</v>
      </c>
      <c r="AT379" s="232" t="s">
        <v>157</v>
      </c>
      <c r="AU379" s="232" t="s">
        <v>84</v>
      </c>
      <c r="AY379" s="19" t="s">
        <v>155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9" t="s">
        <v>82</v>
      </c>
      <c r="BK379" s="233">
        <f>ROUND(I379*H379,2)</f>
        <v>0</v>
      </c>
      <c r="BL379" s="19" t="s">
        <v>242</v>
      </c>
      <c r="BM379" s="232" t="s">
        <v>884</v>
      </c>
    </row>
    <row r="380" s="13" customFormat="1">
      <c r="A380" s="13"/>
      <c r="B380" s="234"/>
      <c r="C380" s="235"/>
      <c r="D380" s="236" t="s">
        <v>164</v>
      </c>
      <c r="E380" s="237" t="s">
        <v>28</v>
      </c>
      <c r="F380" s="238" t="s">
        <v>885</v>
      </c>
      <c r="G380" s="235"/>
      <c r="H380" s="237" t="s">
        <v>28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164</v>
      </c>
      <c r="AU380" s="244" t="s">
        <v>84</v>
      </c>
      <c r="AV380" s="13" t="s">
        <v>82</v>
      </c>
      <c r="AW380" s="13" t="s">
        <v>35</v>
      </c>
      <c r="AX380" s="13" t="s">
        <v>74</v>
      </c>
      <c r="AY380" s="244" t="s">
        <v>155</v>
      </c>
    </row>
    <row r="381" s="14" customFormat="1">
      <c r="A381" s="14"/>
      <c r="B381" s="245"/>
      <c r="C381" s="246"/>
      <c r="D381" s="236" t="s">
        <v>164</v>
      </c>
      <c r="E381" s="247" t="s">
        <v>476</v>
      </c>
      <c r="F381" s="248" t="s">
        <v>477</v>
      </c>
      <c r="G381" s="246"/>
      <c r="H381" s="249">
        <v>9.8900000000000006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164</v>
      </c>
      <c r="AU381" s="255" t="s">
        <v>84</v>
      </c>
      <c r="AV381" s="14" t="s">
        <v>84</v>
      </c>
      <c r="AW381" s="14" t="s">
        <v>35</v>
      </c>
      <c r="AX381" s="14" t="s">
        <v>82</v>
      </c>
      <c r="AY381" s="255" t="s">
        <v>155</v>
      </c>
    </row>
    <row r="382" s="2" customFormat="1" ht="16.5" customHeight="1">
      <c r="A382" s="40"/>
      <c r="B382" s="41"/>
      <c r="C382" s="221" t="s">
        <v>886</v>
      </c>
      <c r="D382" s="221" t="s">
        <v>157</v>
      </c>
      <c r="E382" s="222" t="s">
        <v>887</v>
      </c>
      <c r="F382" s="223" t="s">
        <v>888</v>
      </c>
      <c r="G382" s="224" t="s">
        <v>249</v>
      </c>
      <c r="H382" s="225">
        <v>22.57</v>
      </c>
      <c r="I382" s="226"/>
      <c r="J382" s="227">
        <f>ROUND(I382*H382,2)</f>
        <v>0</v>
      </c>
      <c r="K382" s="223" t="s">
        <v>161</v>
      </c>
      <c r="L382" s="46"/>
      <c r="M382" s="228" t="s">
        <v>28</v>
      </c>
      <c r="N382" s="229" t="s">
        <v>45</v>
      </c>
      <c r="O382" s="86"/>
      <c r="P382" s="230">
        <f>O382*H382</f>
        <v>0</v>
      </c>
      <c r="Q382" s="230">
        <v>0.0015</v>
      </c>
      <c r="R382" s="230">
        <f>Q382*H382</f>
        <v>0.033855000000000003</v>
      </c>
      <c r="S382" s="230">
        <v>0</v>
      </c>
      <c r="T382" s="231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32" t="s">
        <v>242</v>
      </c>
      <c r="AT382" s="232" t="s">
        <v>157</v>
      </c>
      <c r="AU382" s="232" t="s">
        <v>84</v>
      </c>
      <c r="AY382" s="19" t="s">
        <v>155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9" t="s">
        <v>82</v>
      </c>
      <c r="BK382" s="233">
        <f>ROUND(I382*H382,2)</f>
        <v>0</v>
      </c>
      <c r="BL382" s="19" t="s">
        <v>242</v>
      </c>
      <c r="BM382" s="232" t="s">
        <v>889</v>
      </c>
    </row>
    <row r="383" s="13" customFormat="1">
      <c r="A383" s="13"/>
      <c r="B383" s="234"/>
      <c r="C383" s="235"/>
      <c r="D383" s="236" t="s">
        <v>164</v>
      </c>
      <c r="E383" s="237" t="s">
        <v>28</v>
      </c>
      <c r="F383" s="238" t="s">
        <v>885</v>
      </c>
      <c r="G383" s="235"/>
      <c r="H383" s="237" t="s">
        <v>28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164</v>
      </c>
      <c r="AU383" s="244" t="s">
        <v>84</v>
      </c>
      <c r="AV383" s="13" t="s">
        <v>82</v>
      </c>
      <c r="AW383" s="13" t="s">
        <v>35</v>
      </c>
      <c r="AX383" s="13" t="s">
        <v>74</v>
      </c>
      <c r="AY383" s="244" t="s">
        <v>155</v>
      </c>
    </row>
    <row r="384" s="14" customFormat="1">
      <c r="A384" s="14"/>
      <c r="B384" s="245"/>
      <c r="C384" s="246"/>
      <c r="D384" s="236" t="s">
        <v>164</v>
      </c>
      <c r="E384" s="247" t="s">
        <v>474</v>
      </c>
      <c r="F384" s="248" t="s">
        <v>890</v>
      </c>
      <c r="G384" s="246"/>
      <c r="H384" s="249">
        <v>22.57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164</v>
      </c>
      <c r="AU384" s="255" t="s">
        <v>84</v>
      </c>
      <c r="AV384" s="14" t="s">
        <v>84</v>
      </c>
      <c r="AW384" s="14" t="s">
        <v>35</v>
      </c>
      <c r="AX384" s="14" t="s">
        <v>82</v>
      </c>
      <c r="AY384" s="255" t="s">
        <v>155</v>
      </c>
    </row>
    <row r="385" s="2" customFormat="1" ht="24" customHeight="1">
      <c r="A385" s="40"/>
      <c r="B385" s="41"/>
      <c r="C385" s="221" t="s">
        <v>891</v>
      </c>
      <c r="D385" s="221" t="s">
        <v>157</v>
      </c>
      <c r="E385" s="222" t="s">
        <v>892</v>
      </c>
      <c r="F385" s="223" t="s">
        <v>893</v>
      </c>
      <c r="G385" s="224" t="s">
        <v>197</v>
      </c>
      <c r="H385" s="225">
        <v>63.872</v>
      </c>
      <c r="I385" s="226"/>
      <c r="J385" s="227">
        <f>ROUND(I385*H385,2)</f>
        <v>0</v>
      </c>
      <c r="K385" s="223" t="s">
        <v>28</v>
      </c>
      <c r="L385" s="46"/>
      <c r="M385" s="228" t="s">
        <v>28</v>
      </c>
      <c r="N385" s="229" t="s">
        <v>45</v>
      </c>
      <c r="O385" s="86"/>
      <c r="P385" s="230">
        <f>O385*H385</f>
        <v>0</v>
      </c>
      <c r="Q385" s="230">
        <v>0.00014999999999999999</v>
      </c>
      <c r="R385" s="230">
        <f>Q385*H385</f>
        <v>0.0095807999999999987</v>
      </c>
      <c r="S385" s="230">
        <v>0</v>
      </c>
      <c r="T385" s="231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32" t="s">
        <v>242</v>
      </c>
      <c r="AT385" s="232" t="s">
        <v>157</v>
      </c>
      <c r="AU385" s="232" t="s">
        <v>84</v>
      </c>
      <c r="AY385" s="19" t="s">
        <v>155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9" t="s">
        <v>82</v>
      </c>
      <c r="BK385" s="233">
        <f>ROUND(I385*H385,2)</f>
        <v>0</v>
      </c>
      <c r="BL385" s="19" t="s">
        <v>242</v>
      </c>
      <c r="BM385" s="232" t="s">
        <v>894</v>
      </c>
    </row>
    <row r="386" s="14" customFormat="1">
      <c r="A386" s="14"/>
      <c r="B386" s="245"/>
      <c r="C386" s="246"/>
      <c r="D386" s="236" t="s">
        <v>164</v>
      </c>
      <c r="E386" s="247" t="s">
        <v>28</v>
      </c>
      <c r="F386" s="248" t="s">
        <v>453</v>
      </c>
      <c r="G386" s="246"/>
      <c r="H386" s="249">
        <v>63.872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164</v>
      </c>
      <c r="AU386" s="255" t="s">
        <v>84</v>
      </c>
      <c r="AV386" s="14" t="s">
        <v>84</v>
      </c>
      <c r="AW386" s="14" t="s">
        <v>35</v>
      </c>
      <c r="AX386" s="14" t="s">
        <v>82</v>
      </c>
      <c r="AY386" s="255" t="s">
        <v>155</v>
      </c>
    </row>
    <row r="387" s="2" customFormat="1" ht="16.5" customHeight="1">
      <c r="A387" s="40"/>
      <c r="B387" s="41"/>
      <c r="C387" s="278" t="s">
        <v>895</v>
      </c>
      <c r="D387" s="278" t="s">
        <v>223</v>
      </c>
      <c r="E387" s="279" t="s">
        <v>896</v>
      </c>
      <c r="F387" s="280" t="s">
        <v>897</v>
      </c>
      <c r="G387" s="281" t="s">
        <v>197</v>
      </c>
      <c r="H387" s="282">
        <v>76.646000000000001</v>
      </c>
      <c r="I387" s="283"/>
      <c r="J387" s="284">
        <f>ROUND(I387*H387,2)</f>
        <v>0</v>
      </c>
      <c r="K387" s="280" t="s">
        <v>161</v>
      </c>
      <c r="L387" s="285"/>
      <c r="M387" s="286" t="s">
        <v>28</v>
      </c>
      <c r="N387" s="287" t="s">
        <v>45</v>
      </c>
      <c r="O387" s="86"/>
      <c r="P387" s="230">
        <f>O387*H387</f>
        <v>0</v>
      </c>
      <c r="Q387" s="230">
        <v>0.0019</v>
      </c>
      <c r="R387" s="230">
        <f>Q387*H387</f>
        <v>0.14562739999999999</v>
      </c>
      <c r="S387" s="230">
        <v>0</v>
      </c>
      <c r="T387" s="231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32" t="s">
        <v>418</v>
      </c>
      <c r="AT387" s="232" t="s">
        <v>223</v>
      </c>
      <c r="AU387" s="232" t="s">
        <v>84</v>
      </c>
      <c r="AY387" s="19" t="s">
        <v>155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9" t="s">
        <v>82</v>
      </c>
      <c r="BK387" s="233">
        <f>ROUND(I387*H387,2)</f>
        <v>0</v>
      </c>
      <c r="BL387" s="19" t="s">
        <v>242</v>
      </c>
      <c r="BM387" s="232" t="s">
        <v>898</v>
      </c>
    </row>
    <row r="388" s="14" customFormat="1">
      <c r="A388" s="14"/>
      <c r="B388" s="245"/>
      <c r="C388" s="246"/>
      <c r="D388" s="236" t="s">
        <v>164</v>
      </c>
      <c r="E388" s="247" t="s">
        <v>28</v>
      </c>
      <c r="F388" s="248" t="s">
        <v>899</v>
      </c>
      <c r="G388" s="246"/>
      <c r="H388" s="249">
        <v>76.646000000000001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164</v>
      </c>
      <c r="AU388" s="255" t="s">
        <v>84</v>
      </c>
      <c r="AV388" s="14" t="s">
        <v>84</v>
      </c>
      <c r="AW388" s="14" t="s">
        <v>35</v>
      </c>
      <c r="AX388" s="14" t="s">
        <v>82</v>
      </c>
      <c r="AY388" s="255" t="s">
        <v>155</v>
      </c>
    </row>
    <row r="389" s="2" customFormat="1" ht="16.5" customHeight="1">
      <c r="A389" s="40"/>
      <c r="B389" s="41"/>
      <c r="C389" s="221" t="s">
        <v>900</v>
      </c>
      <c r="D389" s="221" t="s">
        <v>157</v>
      </c>
      <c r="E389" s="222" t="s">
        <v>901</v>
      </c>
      <c r="F389" s="223" t="s">
        <v>902</v>
      </c>
      <c r="G389" s="224" t="s">
        <v>197</v>
      </c>
      <c r="H389" s="225">
        <v>63.872</v>
      </c>
      <c r="I389" s="226"/>
      <c r="J389" s="227">
        <f>ROUND(I389*H389,2)</f>
        <v>0</v>
      </c>
      <c r="K389" s="223" t="s">
        <v>161</v>
      </c>
      <c r="L389" s="46"/>
      <c r="M389" s="228" t="s">
        <v>28</v>
      </c>
      <c r="N389" s="229" t="s">
        <v>45</v>
      </c>
      <c r="O389" s="86"/>
      <c r="P389" s="230">
        <f>O389*H389</f>
        <v>0</v>
      </c>
      <c r="Q389" s="230">
        <v>0</v>
      </c>
      <c r="R389" s="230">
        <f>Q389*H389</f>
        <v>0</v>
      </c>
      <c r="S389" s="230">
        <v>0</v>
      </c>
      <c r="T389" s="231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32" t="s">
        <v>242</v>
      </c>
      <c r="AT389" s="232" t="s">
        <v>157</v>
      </c>
      <c r="AU389" s="232" t="s">
        <v>84</v>
      </c>
      <c r="AY389" s="19" t="s">
        <v>155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9" t="s">
        <v>82</v>
      </c>
      <c r="BK389" s="233">
        <f>ROUND(I389*H389,2)</f>
        <v>0</v>
      </c>
      <c r="BL389" s="19" t="s">
        <v>242</v>
      </c>
      <c r="BM389" s="232" t="s">
        <v>903</v>
      </c>
    </row>
    <row r="390" s="14" customFormat="1">
      <c r="A390" s="14"/>
      <c r="B390" s="245"/>
      <c r="C390" s="246"/>
      <c r="D390" s="236" t="s">
        <v>164</v>
      </c>
      <c r="E390" s="247" t="s">
        <v>28</v>
      </c>
      <c r="F390" s="248" t="s">
        <v>453</v>
      </c>
      <c r="G390" s="246"/>
      <c r="H390" s="249">
        <v>63.872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164</v>
      </c>
      <c r="AU390" s="255" t="s">
        <v>84</v>
      </c>
      <c r="AV390" s="14" t="s">
        <v>84</v>
      </c>
      <c r="AW390" s="14" t="s">
        <v>35</v>
      </c>
      <c r="AX390" s="14" t="s">
        <v>82</v>
      </c>
      <c r="AY390" s="255" t="s">
        <v>155</v>
      </c>
    </row>
    <row r="391" s="2" customFormat="1" ht="16.5" customHeight="1">
      <c r="A391" s="40"/>
      <c r="B391" s="41"/>
      <c r="C391" s="278" t="s">
        <v>305</v>
      </c>
      <c r="D391" s="278" t="s">
        <v>223</v>
      </c>
      <c r="E391" s="279" t="s">
        <v>904</v>
      </c>
      <c r="F391" s="280" t="s">
        <v>905</v>
      </c>
      <c r="G391" s="281" t="s">
        <v>197</v>
      </c>
      <c r="H391" s="282">
        <v>76.646000000000001</v>
      </c>
      <c r="I391" s="283"/>
      <c r="J391" s="284">
        <f>ROUND(I391*H391,2)</f>
        <v>0</v>
      </c>
      <c r="K391" s="280" t="s">
        <v>28</v>
      </c>
      <c r="L391" s="285"/>
      <c r="M391" s="286" t="s">
        <v>28</v>
      </c>
      <c r="N391" s="287" t="s">
        <v>45</v>
      </c>
      <c r="O391" s="86"/>
      <c r="P391" s="230">
        <f>O391*H391</f>
        <v>0</v>
      </c>
      <c r="Q391" s="230">
        <v>0.00069999999999999999</v>
      </c>
      <c r="R391" s="230">
        <f>Q391*H391</f>
        <v>0.053652199999999997</v>
      </c>
      <c r="S391" s="230">
        <v>0</v>
      </c>
      <c r="T391" s="231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32" t="s">
        <v>418</v>
      </c>
      <c r="AT391" s="232" t="s">
        <v>223</v>
      </c>
      <c r="AU391" s="232" t="s">
        <v>84</v>
      </c>
      <c r="AY391" s="19" t="s">
        <v>155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9" t="s">
        <v>82</v>
      </c>
      <c r="BK391" s="233">
        <f>ROUND(I391*H391,2)</f>
        <v>0</v>
      </c>
      <c r="BL391" s="19" t="s">
        <v>242</v>
      </c>
      <c r="BM391" s="232" t="s">
        <v>906</v>
      </c>
    </row>
    <row r="392" s="14" customFormat="1">
      <c r="A392" s="14"/>
      <c r="B392" s="245"/>
      <c r="C392" s="246"/>
      <c r="D392" s="236" t="s">
        <v>164</v>
      </c>
      <c r="E392" s="247" t="s">
        <v>28</v>
      </c>
      <c r="F392" s="248" t="s">
        <v>899</v>
      </c>
      <c r="G392" s="246"/>
      <c r="H392" s="249">
        <v>76.646000000000001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164</v>
      </c>
      <c r="AU392" s="255" t="s">
        <v>84</v>
      </c>
      <c r="AV392" s="14" t="s">
        <v>84</v>
      </c>
      <c r="AW392" s="14" t="s">
        <v>35</v>
      </c>
      <c r="AX392" s="14" t="s">
        <v>82</v>
      </c>
      <c r="AY392" s="255" t="s">
        <v>155</v>
      </c>
    </row>
    <row r="393" s="2" customFormat="1" ht="24" customHeight="1">
      <c r="A393" s="40"/>
      <c r="B393" s="41"/>
      <c r="C393" s="221" t="s">
        <v>257</v>
      </c>
      <c r="D393" s="221" t="s">
        <v>157</v>
      </c>
      <c r="E393" s="222" t="s">
        <v>907</v>
      </c>
      <c r="F393" s="223" t="s">
        <v>908</v>
      </c>
      <c r="G393" s="224" t="s">
        <v>288</v>
      </c>
      <c r="H393" s="225">
        <v>0.255</v>
      </c>
      <c r="I393" s="226"/>
      <c r="J393" s="227">
        <f>ROUND(I393*H393,2)</f>
        <v>0</v>
      </c>
      <c r="K393" s="223" t="s">
        <v>161</v>
      </c>
      <c r="L393" s="46"/>
      <c r="M393" s="228" t="s">
        <v>28</v>
      </c>
      <c r="N393" s="229" t="s">
        <v>45</v>
      </c>
      <c r="O393" s="86"/>
      <c r="P393" s="230">
        <f>O393*H393</f>
        <v>0</v>
      </c>
      <c r="Q393" s="230">
        <v>0</v>
      </c>
      <c r="R393" s="230">
        <f>Q393*H393</f>
        <v>0</v>
      </c>
      <c r="S393" s="230">
        <v>0</v>
      </c>
      <c r="T393" s="231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32" t="s">
        <v>242</v>
      </c>
      <c r="AT393" s="232" t="s">
        <v>157</v>
      </c>
      <c r="AU393" s="232" t="s">
        <v>84</v>
      </c>
      <c r="AY393" s="19" t="s">
        <v>155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9" t="s">
        <v>82</v>
      </c>
      <c r="BK393" s="233">
        <f>ROUND(I393*H393,2)</f>
        <v>0</v>
      </c>
      <c r="BL393" s="19" t="s">
        <v>242</v>
      </c>
      <c r="BM393" s="232" t="s">
        <v>909</v>
      </c>
    </row>
    <row r="394" s="12" customFormat="1" ht="22.8" customHeight="1">
      <c r="A394" s="12"/>
      <c r="B394" s="205"/>
      <c r="C394" s="206"/>
      <c r="D394" s="207" t="s">
        <v>73</v>
      </c>
      <c r="E394" s="219" t="s">
        <v>910</v>
      </c>
      <c r="F394" s="219" t="s">
        <v>911</v>
      </c>
      <c r="G394" s="206"/>
      <c r="H394" s="206"/>
      <c r="I394" s="209"/>
      <c r="J394" s="220">
        <f>BK394</f>
        <v>0</v>
      </c>
      <c r="K394" s="206"/>
      <c r="L394" s="211"/>
      <c r="M394" s="212"/>
      <c r="N394" s="213"/>
      <c r="O394" s="213"/>
      <c r="P394" s="214">
        <f>SUM(P395:P468)</f>
        <v>0</v>
      </c>
      <c r="Q394" s="213"/>
      <c r="R394" s="214">
        <f>SUM(R395:R468)</f>
        <v>3.1170156900000001</v>
      </c>
      <c r="S394" s="213"/>
      <c r="T394" s="215">
        <f>SUM(T395:T468)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6" t="s">
        <v>84</v>
      </c>
      <c r="AT394" s="217" t="s">
        <v>73</v>
      </c>
      <c r="AU394" s="217" t="s">
        <v>82</v>
      </c>
      <c r="AY394" s="216" t="s">
        <v>155</v>
      </c>
      <c r="BK394" s="218">
        <f>SUM(BK395:BK468)</f>
        <v>0</v>
      </c>
    </row>
    <row r="395" s="2" customFormat="1" ht="24" customHeight="1">
      <c r="A395" s="40"/>
      <c r="B395" s="41"/>
      <c r="C395" s="221" t="s">
        <v>912</v>
      </c>
      <c r="D395" s="221" t="s">
        <v>157</v>
      </c>
      <c r="E395" s="222" t="s">
        <v>913</v>
      </c>
      <c r="F395" s="223" t="s">
        <v>914</v>
      </c>
      <c r="G395" s="224" t="s">
        <v>160</v>
      </c>
      <c r="H395" s="225">
        <v>2.8370000000000002</v>
      </c>
      <c r="I395" s="226"/>
      <c r="J395" s="227">
        <f>ROUND(I395*H395,2)</f>
        <v>0</v>
      </c>
      <c r="K395" s="223" t="s">
        <v>161</v>
      </c>
      <c r="L395" s="46"/>
      <c r="M395" s="228" t="s">
        <v>28</v>
      </c>
      <c r="N395" s="229" t="s">
        <v>45</v>
      </c>
      <c r="O395" s="86"/>
      <c r="P395" s="230">
        <f>O395*H395</f>
        <v>0</v>
      </c>
      <c r="Q395" s="230">
        <v>0.00189</v>
      </c>
      <c r="R395" s="230">
        <f>Q395*H395</f>
        <v>0.00536193</v>
      </c>
      <c r="S395" s="230">
        <v>0</v>
      </c>
      <c r="T395" s="231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32" t="s">
        <v>242</v>
      </c>
      <c r="AT395" s="232" t="s">
        <v>157</v>
      </c>
      <c r="AU395" s="232" t="s">
        <v>84</v>
      </c>
      <c r="AY395" s="19" t="s">
        <v>155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9" t="s">
        <v>82</v>
      </c>
      <c r="BK395" s="233">
        <f>ROUND(I395*H395,2)</f>
        <v>0</v>
      </c>
      <c r="BL395" s="19" t="s">
        <v>242</v>
      </c>
      <c r="BM395" s="232" t="s">
        <v>915</v>
      </c>
    </row>
    <row r="396" s="13" customFormat="1">
      <c r="A396" s="13"/>
      <c r="B396" s="234"/>
      <c r="C396" s="235"/>
      <c r="D396" s="236" t="s">
        <v>164</v>
      </c>
      <c r="E396" s="237" t="s">
        <v>28</v>
      </c>
      <c r="F396" s="238" t="s">
        <v>817</v>
      </c>
      <c r="G396" s="235"/>
      <c r="H396" s="237" t="s">
        <v>28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164</v>
      </c>
      <c r="AU396" s="244" t="s">
        <v>84</v>
      </c>
      <c r="AV396" s="13" t="s">
        <v>82</v>
      </c>
      <c r="AW396" s="13" t="s">
        <v>35</v>
      </c>
      <c r="AX396" s="13" t="s">
        <v>74</v>
      </c>
      <c r="AY396" s="244" t="s">
        <v>155</v>
      </c>
    </row>
    <row r="397" s="13" customFormat="1">
      <c r="A397" s="13"/>
      <c r="B397" s="234"/>
      <c r="C397" s="235"/>
      <c r="D397" s="236" t="s">
        <v>164</v>
      </c>
      <c r="E397" s="237" t="s">
        <v>28</v>
      </c>
      <c r="F397" s="238" t="s">
        <v>916</v>
      </c>
      <c r="G397" s="235"/>
      <c r="H397" s="237" t="s">
        <v>28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164</v>
      </c>
      <c r="AU397" s="244" t="s">
        <v>84</v>
      </c>
      <c r="AV397" s="13" t="s">
        <v>82</v>
      </c>
      <c r="AW397" s="13" t="s">
        <v>35</v>
      </c>
      <c r="AX397" s="13" t="s">
        <v>74</v>
      </c>
      <c r="AY397" s="244" t="s">
        <v>155</v>
      </c>
    </row>
    <row r="398" s="14" customFormat="1">
      <c r="A398" s="14"/>
      <c r="B398" s="245"/>
      <c r="C398" s="246"/>
      <c r="D398" s="236" t="s">
        <v>164</v>
      </c>
      <c r="E398" s="247" t="s">
        <v>28</v>
      </c>
      <c r="F398" s="248" t="s">
        <v>917</v>
      </c>
      <c r="G398" s="246"/>
      <c r="H398" s="249">
        <v>0.22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164</v>
      </c>
      <c r="AU398" s="255" t="s">
        <v>84</v>
      </c>
      <c r="AV398" s="14" t="s">
        <v>84</v>
      </c>
      <c r="AW398" s="14" t="s">
        <v>35</v>
      </c>
      <c r="AX398" s="14" t="s">
        <v>74</v>
      </c>
      <c r="AY398" s="255" t="s">
        <v>155</v>
      </c>
    </row>
    <row r="399" s="14" customFormat="1">
      <c r="A399" s="14"/>
      <c r="B399" s="245"/>
      <c r="C399" s="246"/>
      <c r="D399" s="236" t="s">
        <v>164</v>
      </c>
      <c r="E399" s="247" t="s">
        <v>28</v>
      </c>
      <c r="F399" s="248" t="s">
        <v>918</v>
      </c>
      <c r="G399" s="246"/>
      <c r="H399" s="249">
        <v>2.387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164</v>
      </c>
      <c r="AU399" s="255" t="s">
        <v>84</v>
      </c>
      <c r="AV399" s="14" t="s">
        <v>84</v>
      </c>
      <c r="AW399" s="14" t="s">
        <v>35</v>
      </c>
      <c r="AX399" s="14" t="s">
        <v>74</v>
      </c>
      <c r="AY399" s="255" t="s">
        <v>155</v>
      </c>
    </row>
    <row r="400" s="14" customFormat="1">
      <c r="A400" s="14"/>
      <c r="B400" s="245"/>
      <c r="C400" s="246"/>
      <c r="D400" s="236" t="s">
        <v>164</v>
      </c>
      <c r="E400" s="247" t="s">
        <v>28</v>
      </c>
      <c r="F400" s="248" t="s">
        <v>496</v>
      </c>
      <c r="G400" s="246"/>
      <c r="H400" s="249">
        <v>0.23000000000000001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164</v>
      </c>
      <c r="AU400" s="255" t="s">
        <v>84</v>
      </c>
      <c r="AV400" s="14" t="s">
        <v>84</v>
      </c>
      <c r="AW400" s="14" t="s">
        <v>35</v>
      </c>
      <c r="AX400" s="14" t="s">
        <v>74</v>
      </c>
      <c r="AY400" s="255" t="s">
        <v>155</v>
      </c>
    </row>
    <row r="401" s="15" customFormat="1">
      <c r="A401" s="15"/>
      <c r="B401" s="256"/>
      <c r="C401" s="257"/>
      <c r="D401" s="236" t="s">
        <v>164</v>
      </c>
      <c r="E401" s="258" t="s">
        <v>28</v>
      </c>
      <c r="F401" s="259" t="s">
        <v>173</v>
      </c>
      <c r="G401" s="257"/>
      <c r="H401" s="260">
        <v>2.8370000000000002</v>
      </c>
      <c r="I401" s="261"/>
      <c r="J401" s="257"/>
      <c r="K401" s="257"/>
      <c r="L401" s="262"/>
      <c r="M401" s="263"/>
      <c r="N401" s="264"/>
      <c r="O401" s="264"/>
      <c r="P401" s="264"/>
      <c r="Q401" s="264"/>
      <c r="R401" s="264"/>
      <c r="S401" s="264"/>
      <c r="T401" s="26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6" t="s">
        <v>164</v>
      </c>
      <c r="AU401" s="266" t="s">
        <v>84</v>
      </c>
      <c r="AV401" s="15" t="s">
        <v>162</v>
      </c>
      <c r="AW401" s="15" t="s">
        <v>35</v>
      </c>
      <c r="AX401" s="15" t="s">
        <v>82</v>
      </c>
      <c r="AY401" s="266" t="s">
        <v>155</v>
      </c>
    </row>
    <row r="402" s="2" customFormat="1" ht="24" customHeight="1">
      <c r="A402" s="40"/>
      <c r="B402" s="41"/>
      <c r="C402" s="221" t="s">
        <v>919</v>
      </c>
      <c r="D402" s="221" t="s">
        <v>157</v>
      </c>
      <c r="E402" s="222" t="s">
        <v>920</v>
      </c>
      <c r="F402" s="223" t="s">
        <v>921</v>
      </c>
      <c r="G402" s="224" t="s">
        <v>249</v>
      </c>
      <c r="H402" s="225">
        <v>72.599999999999994</v>
      </c>
      <c r="I402" s="226"/>
      <c r="J402" s="227">
        <f>ROUND(I402*H402,2)</f>
        <v>0</v>
      </c>
      <c r="K402" s="223" t="s">
        <v>161</v>
      </c>
      <c r="L402" s="46"/>
      <c r="M402" s="228" t="s">
        <v>28</v>
      </c>
      <c r="N402" s="229" t="s">
        <v>45</v>
      </c>
      <c r="O402" s="86"/>
      <c r="P402" s="230">
        <f>O402*H402</f>
        <v>0</v>
      </c>
      <c r="Q402" s="230">
        <v>0</v>
      </c>
      <c r="R402" s="230">
        <f>Q402*H402</f>
        <v>0</v>
      </c>
      <c r="S402" s="230">
        <v>0</v>
      </c>
      <c r="T402" s="231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32" t="s">
        <v>242</v>
      </c>
      <c r="AT402" s="232" t="s">
        <v>157</v>
      </c>
      <c r="AU402" s="232" t="s">
        <v>84</v>
      </c>
      <c r="AY402" s="19" t="s">
        <v>155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9" t="s">
        <v>82</v>
      </c>
      <c r="BK402" s="233">
        <f>ROUND(I402*H402,2)</f>
        <v>0</v>
      </c>
      <c r="BL402" s="19" t="s">
        <v>242</v>
      </c>
      <c r="BM402" s="232" t="s">
        <v>922</v>
      </c>
    </row>
    <row r="403" s="13" customFormat="1">
      <c r="A403" s="13"/>
      <c r="B403" s="234"/>
      <c r="C403" s="235"/>
      <c r="D403" s="236" t="s">
        <v>164</v>
      </c>
      <c r="E403" s="237" t="s">
        <v>28</v>
      </c>
      <c r="F403" s="238" t="s">
        <v>817</v>
      </c>
      <c r="G403" s="235"/>
      <c r="H403" s="237" t="s">
        <v>28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164</v>
      </c>
      <c r="AU403" s="244" t="s">
        <v>84</v>
      </c>
      <c r="AV403" s="13" t="s">
        <v>82</v>
      </c>
      <c r="AW403" s="13" t="s">
        <v>35</v>
      </c>
      <c r="AX403" s="13" t="s">
        <v>74</v>
      </c>
      <c r="AY403" s="244" t="s">
        <v>155</v>
      </c>
    </row>
    <row r="404" s="13" customFormat="1">
      <c r="A404" s="13"/>
      <c r="B404" s="234"/>
      <c r="C404" s="235"/>
      <c r="D404" s="236" t="s">
        <v>164</v>
      </c>
      <c r="E404" s="237" t="s">
        <v>28</v>
      </c>
      <c r="F404" s="238" t="s">
        <v>916</v>
      </c>
      <c r="G404" s="235"/>
      <c r="H404" s="237" t="s">
        <v>28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164</v>
      </c>
      <c r="AU404" s="244" t="s">
        <v>84</v>
      </c>
      <c r="AV404" s="13" t="s">
        <v>82</v>
      </c>
      <c r="AW404" s="13" t="s">
        <v>35</v>
      </c>
      <c r="AX404" s="13" t="s">
        <v>74</v>
      </c>
      <c r="AY404" s="244" t="s">
        <v>155</v>
      </c>
    </row>
    <row r="405" s="14" customFormat="1">
      <c r="A405" s="14"/>
      <c r="B405" s="245"/>
      <c r="C405" s="246"/>
      <c r="D405" s="236" t="s">
        <v>164</v>
      </c>
      <c r="E405" s="247" t="s">
        <v>28</v>
      </c>
      <c r="F405" s="248" t="s">
        <v>923</v>
      </c>
      <c r="G405" s="246"/>
      <c r="H405" s="249">
        <v>72.599999999999994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164</v>
      </c>
      <c r="AU405" s="255" t="s">
        <v>84</v>
      </c>
      <c r="AV405" s="14" t="s">
        <v>84</v>
      </c>
      <c r="AW405" s="14" t="s">
        <v>35</v>
      </c>
      <c r="AX405" s="14" t="s">
        <v>82</v>
      </c>
      <c r="AY405" s="255" t="s">
        <v>155</v>
      </c>
    </row>
    <row r="406" s="2" customFormat="1" ht="24" customHeight="1">
      <c r="A406" s="40"/>
      <c r="B406" s="41"/>
      <c r="C406" s="221" t="s">
        <v>801</v>
      </c>
      <c r="D406" s="221" t="s">
        <v>157</v>
      </c>
      <c r="E406" s="222" t="s">
        <v>924</v>
      </c>
      <c r="F406" s="223" t="s">
        <v>925</v>
      </c>
      <c r="G406" s="224" t="s">
        <v>249</v>
      </c>
      <c r="H406" s="225">
        <v>30</v>
      </c>
      <c r="I406" s="226"/>
      <c r="J406" s="227">
        <f>ROUND(I406*H406,2)</f>
        <v>0</v>
      </c>
      <c r="K406" s="223" t="s">
        <v>161</v>
      </c>
      <c r="L406" s="46"/>
      <c r="M406" s="228" t="s">
        <v>28</v>
      </c>
      <c r="N406" s="229" t="s">
        <v>45</v>
      </c>
      <c r="O406" s="86"/>
      <c r="P406" s="230">
        <f>O406*H406</f>
        <v>0</v>
      </c>
      <c r="Q406" s="230">
        <v>0</v>
      </c>
      <c r="R406" s="230">
        <f>Q406*H406</f>
        <v>0</v>
      </c>
      <c r="S406" s="230">
        <v>0</v>
      </c>
      <c r="T406" s="231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32" t="s">
        <v>242</v>
      </c>
      <c r="AT406" s="232" t="s">
        <v>157</v>
      </c>
      <c r="AU406" s="232" t="s">
        <v>84</v>
      </c>
      <c r="AY406" s="19" t="s">
        <v>155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9" t="s">
        <v>82</v>
      </c>
      <c r="BK406" s="233">
        <f>ROUND(I406*H406,2)</f>
        <v>0</v>
      </c>
      <c r="BL406" s="19" t="s">
        <v>242</v>
      </c>
      <c r="BM406" s="232" t="s">
        <v>926</v>
      </c>
    </row>
    <row r="407" s="13" customFormat="1">
      <c r="A407" s="13"/>
      <c r="B407" s="234"/>
      <c r="C407" s="235"/>
      <c r="D407" s="236" t="s">
        <v>164</v>
      </c>
      <c r="E407" s="237" t="s">
        <v>28</v>
      </c>
      <c r="F407" s="238" t="s">
        <v>817</v>
      </c>
      <c r="G407" s="235"/>
      <c r="H407" s="237" t="s">
        <v>28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164</v>
      </c>
      <c r="AU407" s="244" t="s">
        <v>84</v>
      </c>
      <c r="AV407" s="13" t="s">
        <v>82</v>
      </c>
      <c r="AW407" s="13" t="s">
        <v>35</v>
      </c>
      <c r="AX407" s="13" t="s">
        <v>74</v>
      </c>
      <c r="AY407" s="244" t="s">
        <v>155</v>
      </c>
    </row>
    <row r="408" s="13" customFormat="1">
      <c r="A408" s="13"/>
      <c r="B408" s="234"/>
      <c r="C408" s="235"/>
      <c r="D408" s="236" t="s">
        <v>164</v>
      </c>
      <c r="E408" s="237" t="s">
        <v>28</v>
      </c>
      <c r="F408" s="238" t="s">
        <v>916</v>
      </c>
      <c r="G408" s="235"/>
      <c r="H408" s="237" t="s">
        <v>28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164</v>
      </c>
      <c r="AU408" s="244" t="s">
        <v>84</v>
      </c>
      <c r="AV408" s="13" t="s">
        <v>82</v>
      </c>
      <c r="AW408" s="13" t="s">
        <v>35</v>
      </c>
      <c r="AX408" s="13" t="s">
        <v>74</v>
      </c>
      <c r="AY408" s="244" t="s">
        <v>155</v>
      </c>
    </row>
    <row r="409" s="14" customFormat="1">
      <c r="A409" s="14"/>
      <c r="B409" s="245"/>
      <c r="C409" s="246"/>
      <c r="D409" s="236" t="s">
        <v>164</v>
      </c>
      <c r="E409" s="247" t="s">
        <v>28</v>
      </c>
      <c r="F409" s="248" t="s">
        <v>300</v>
      </c>
      <c r="G409" s="246"/>
      <c r="H409" s="249">
        <v>30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164</v>
      </c>
      <c r="AU409" s="255" t="s">
        <v>84</v>
      </c>
      <c r="AV409" s="14" t="s">
        <v>84</v>
      </c>
      <c r="AW409" s="14" t="s">
        <v>35</v>
      </c>
      <c r="AX409" s="14" t="s">
        <v>82</v>
      </c>
      <c r="AY409" s="255" t="s">
        <v>155</v>
      </c>
    </row>
    <row r="410" s="2" customFormat="1" ht="16.5" customHeight="1">
      <c r="A410" s="40"/>
      <c r="B410" s="41"/>
      <c r="C410" s="278" t="s">
        <v>436</v>
      </c>
      <c r="D410" s="278" t="s">
        <v>223</v>
      </c>
      <c r="E410" s="279" t="s">
        <v>927</v>
      </c>
      <c r="F410" s="280" t="s">
        <v>928</v>
      </c>
      <c r="G410" s="281" t="s">
        <v>160</v>
      </c>
      <c r="H410" s="282">
        <v>1.1220000000000001</v>
      </c>
      <c r="I410" s="283"/>
      <c r="J410" s="284">
        <f>ROUND(I410*H410,2)</f>
        <v>0</v>
      </c>
      <c r="K410" s="280" t="s">
        <v>161</v>
      </c>
      <c r="L410" s="285"/>
      <c r="M410" s="286" t="s">
        <v>28</v>
      </c>
      <c r="N410" s="287" t="s">
        <v>45</v>
      </c>
      <c r="O410" s="86"/>
      <c r="P410" s="230">
        <f>O410*H410</f>
        <v>0</v>
      </c>
      <c r="Q410" s="230">
        <v>0.55000000000000004</v>
      </c>
      <c r="R410" s="230">
        <f>Q410*H410</f>
        <v>0.61710000000000009</v>
      </c>
      <c r="S410" s="230">
        <v>0</v>
      </c>
      <c r="T410" s="231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32" t="s">
        <v>418</v>
      </c>
      <c r="AT410" s="232" t="s">
        <v>223</v>
      </c>
      <c r="AU410" s="232" t="s">
        <v>84</v>
      </c>
      <c r="AY410" s="19" t="s">
        <v>155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9" t="s">
        <v>82</v>
      </c>
      <c r="BK410" s="233">
        <f>ROUND(I410*H410,2)</f>
        <v>0</v>
      </c>
      <c r="BL410" s="19" t="s">
        <v>242</v>
      </c>
      <c r="BM410" s="232" t="s">
        <v>929</v>
      </c>
    </row>
    <row r="411" s="13" customFormat="1">
      <c r="A411" s="13"/>
      <c r="B411" s="234"/>
      <c r="C411" s="235"/>
      <c r="D411" s="236" t="s">
        <v>164</v>
      </c>
      <c r="E411" s="237" t="s">
        <v>28</v>
      </c>
      <c r="F411" s="238" t="s">
        <v>817</v>
      </c>
      <c r="G411" s="235"/>
      <c r="H411" s="237" t="s">
        <v>28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164</v>
      </c>
      <c r="AU411" s="244" t="s">
        <v>84</v>
      </c>
      <c r="AV411" s="13" t="s">
        <v>82</v>
      </c>
      <c r="AW411" s="13" t="s">
        <v>35</v>
      </c>
      <c r="AX411" s="13" t="s">
        <v>74</v>
      </c>
      <c r="AY411" s="244" t="s">
        <v>155</v>
      </c>
    </row>
    <row r="412" s="13" customFormat="1">
      <c r="A412" s="13"/>
      <c r="B412" s="234"/>
      <c r="C412" s="235"/>
      <c r="D412" s="236" t="s">
        <v>164</v>
      </c>
      <c r="E412" s="237" t="s">
        <v>28</v>
      </c>
      <c r="F412" s="238" t="s">
        <v>916</v>
      </c>
      <c r="G412" s="235"/>
      <c r="H412" s="237" t="s">
        <v>28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164</v>
      </c>
      <c r="AU412" s="244" t="s">
        <v>84</v>
      </c>
      <c r="AV412" s="13" t="s">
        <v>82</v>
      </c>
      <c r="AW412" s="13" t="s">
        <v>35</v>
      </c>
      <c r="AX412" s="13" t="s">
        <v>74</v>
      </c>
      <c r="AY412" s="244" t="s">
        <v>155</v>
      </c>
    </row>
    <row r="413" s="14" customFormat="1">
      <c r="A413" s="14"/>
      <c r="B413" s="245"/>
      <c r="C413" s="246"/>
      <c r="D413" s="236" t="s">
        <v>164</v>
      </c>
      <c r="E413" s="247" t="s">
        <v>28</v>
      </c>
      <c r="F413" s="248" t="s">
        <v>930</v>
      </c>
      <c r="G413" s="246"/>
      <c r="H413" s="249">
        <v>1.1220000000000001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164</v>
      </c>
      <c r="AU413" s="255" t="s">
        <v>84</v>
      </c>
      <c r="AV413" s="14" t="s">
        <v>84</v>
      </c>
      <c r="AW413" s="14" t="s">
        <v>35</v>
      </c>
      <c r="AX413" s="14" t="s">
        <v>82</v>
      </c>
      <c r="AY413" s="255" t="s">
        <v>155</v>
      </c>
    </row>
    <row r="414" s="2" customFormat="1" ht="16.5" customHeight="1">
      <c r="A414" s="40"/>
      <c r="B414" s="41"/>
      <c r="C414" s="278" t="s">
        <v>931</v>
      </c>
      <c r="D414" s="278" t="s">
        <v>223</v>
      </c>
      <c r="E414" s="279" t="s">
        <v>932</v>
      </c>
      <c r="F414" s="280" t="s">
        <v>933</v>
      </c>
      <c r="G414" s="281" t="s">
        <v>160</v>
      </c>
      <c r="H414" s="282">
        <v>1.2649999999999999</v>
      </c>
      <c r="I414" s="283"/>
      <c r="J414" s="284">
        <f>ROUND(I414*H414,2)</f>
        <v>0</v>
      </c>
      <c r="K414" s="280" t="s">
        <v>161</v>
      </c>
      <c r="L414" s="285"/>
      <c r="M414" s="286" t="s">
        <v>28</v>
      </c>
      <c r="N414" s="287" t="s">
        <v>45</v>
      </c>
      <c r="O414" s="86"/>
      <c r="P414" s="230">
        <f>O414*H414</f>
        <v>0</v>
      </c>
      <c r="Q414" s="230">
        <v>0.55000000000000004</v>
      </c>
      <c r="R414" s="230">
        <f>Q414*H414</f>
        <v>0.69574999999999998</v>
      </c>
      <c r="S414" s="230">
        <v>0</v>
      </c>
      <c r="T414" s="231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32" t="s">
        <v>418</v>
      </c>
      <c r="AT414" s="232" t="s">
        <v>223</v>
      </c>
      <c r="AU414" s="232" t="s">
        <v>84</v>
      </c>
      <c r="AY414" s="19" t="s">
        <v>155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9" t="s">
        <v>82</v>
      </c>
      <c r="BK414" s="233">
        <f>ROUND(I414*H414,2)</f>
        <v>0</v>
      </c>
      <c r="BL414" s="19" t="s">
        <v>242</v>
      </c>
      <c r="BM414" s="232" t="s">
        <v>934</v>
      </c>
    </row>
    <row r="415" s="13" customFormat="1">
      <c r="A415" s="13"/>
      <c r="B415" s="234"/>
      <c r="C415" s="235"/>
      <c r="D415" s="236" t="s">
        <v>164</v>
      </c>
      <c r="E415" s="237" t="s">
        <v>28</v>
      </c>
      <c r="F415" s="238" t="s">
        <v>817</v>
      </c>
      <c r="G415" s="235"/>
      <c r="H415" s="237" t="s">
        <v>28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164</v>
      </c>
      <c r="AU415" s="244" t="s">
        <v>84</v>
      </c>
      <c r="AV415" s="13" t="s">
        <v>82</v>
      </c>
      <c r="AW415" s="13" t="s">
        <v>35</v>
      </c>
      <c r="AX415" s="13" t="s">
        <v>74</v>
      </c>
      <c r="AY415" s="244" t="s">
        <v>155</v>
      </c>
    </row>
    <row r="416" s="13" customFormat="1">
      <c r="A416" s="13"/>
      <c r="B416" s="234"/>
      <c r="C416" s="235"/>
      <c r="D416" s="236" t="s">
        <v>164</v>
      </c>
      <c r="E416" s="237" t="s">
        <v>28</v>
      </c>
      <c r="F416" s="238" t="s">
        <v>916</v>
      </c>
      <c r="G416" s="235"/>
      <c r="H416" s="237" t="s">
        <v>28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164</v>
      </c>
      <c r="AU416" s="244" t="s">
        <v>84</v>
      </c>
      <c r="AV416" s="13" t="s">
        <v>82</v>
      </c>
      <c r="AW416" s="13" t="s">
        <v>35</v>
      </c>
      <c r="AX416" s="13" t="s">
        <v>74</v>
      </c>
      <c r="AY416" s="244" t="s">
        <v>155</v>
      </c>
    </row>
    <row r="417" s="14" customFormat="1">
      <c r="A417" s="14"/>
      <c r="B417" s="245"/>
      <c r="C417" s="246"/>
      <c r="D417" s="236" t="s">
        <v>164</v>
      </c>
      <c r="E417" s="247" t="s">
        <v>28</v>
      </c>
      <c r="F417" s="248" t="s">
        <v>935</v>
      </c>
      <c r="G417" s="246"/>
      <c r="H417" s="249">
        <v>1.2649999999999999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5" t="s">
        <v>164</v>
      </c>
      <c r="AU417" s="255" t="s">
        <v>84</v>
      </c>
      <c r="AV417" s="14" t="s">
        <v>84</v>
      </c>
      <c r="AW417" s="14" t="s">
        <v>35</v>
      </c>
      <c r="AX417" s="14" t="s">
        <v>82</v>
      </c>
      <c r="AY417" s="255" t="s">
        <v>155</v>
      </c>
    </row>
    <row r="418" s="2" customFormat="1" ht="24" customHeight="1">
      <c r="A418" s="40"/>
      <c r="B418" s="41"/>
      <c r="C418" s="221" t="s">
        <v>936</v>
      </c>
      <c r="D418" s="221" t="s">
        <v>157</v>
      </c>
      <c r="E418" s="222" t="s">
        <v>937</v>
      </c>
      <c r="F418" s="223" t="s">
        <v>938</v>
      </c>
      <c r="G418" s="224" t="s">
        <v>197</v>
      </c>
      <c r="H418" s="225">
        <v>63.872</v>
      </c>
      <c r="I418" s="226"/>
      <c r="J418" s="227">
        <f>ROUND(I418*H418,2)</f>
        <v>0</v>
      </c>
      <c r="K418" s="223" t="s">
        <v>161</v>
      </c>
      <c r="L418" s="46"/>
      <c r="M418" s="228" t="s">
        <v>28</v>
      </c>
      <c r="N418" s="229" t="s">
        <v>45</v>
      </c>
      <c r="O418" s="86"/>
      <c r="P418" s="230">
        <f>O418*H418</f>
        <v>0</v>
      </c>
      <c r="Q418" s="230">
        <v>0.011520000000000001</v>
      </c>
      <c r="R418" s="230">
        <f>Q418*H418</f>
        <v>0.73580544000000003</v>
      </c>
      <c r="S418" s="230">
        <v>0</v>
      </c>
      <c r="T418" s="231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32" t="s">
        <v>242</v>
      </c>
      <c r="AT418" s="232" t="s">
        <v>157</v>
      </c>
      <c r="AU418" s="232" t="s">
        <v>84</v>
      </c>
      <c r="AY418" s="19" t="s">
        <v>155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9" t="s">
        <v>82</v>
      </c>
      <c r="BK418" s="233">
        <f>ROUND(I418*H418,2)</f>
        <v>0</v>
      </c>
      <c r="BL418" s="19" t="s">
        <v>242</v>
      </c>
      <c r="BM418" s="232" t="s">
        <v>939</v>
      </c>
    </row>
    <row r="419" s="13" customFormat="1">
      <c r="A419" s="13"/>
      <c r="B419" s="234"/>
      <c r="C419" s="235"/>
      <c r="D419" s="236" t="s">
        <v>164</v>
      </c>
      <c r="E419" s="237" t="s">
        <v>28</v>
      </c>
      <c r="F419" s="238" t="s">
        <v>885</v>
      </c>
      <c r="G419" s="235"/>
      <c r="H419" s="237" t="s">
        <v>28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164</v>
      </c>
      <c r="AU419" s="244" t="s">
        <v>84</v>
      </c>
      <c r="AV419" s="13" t="s">
        <v>82</v>
      </c>
      <c r="AW419" s="13" t="s">
        <v>35</v>
      </c>
      <c r="AX419" s="13" t="s">
        <v>74</v>
      </c>
      <c r="AY419" s="244" t="s">
        <v>155</v>
      </c>
    </row>
    <row r="420" s="14" customFormat="1">
      <c r="A420" s="14"/>
      <c r="B420" s="245"/>
      <c r="C420" s="246"/>
      <c r="D420" s="236" t="s">
        <v>164</v>
      </c>
      <c r="E420" s="247" t="s">
        <v>453</v>
      </c>
      <c r="F420" s="248" t="s">
        <v>940</v>
      </c>
      <c r="G420" s="246"/>
      <c r="H420" s="249">
        <v>63.872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5" t="s">
        <v>164</v>
      </c>
      <c r="AU420" s="255" t="s">
        <v>84</v>
      </c>
      <c r="AV420" s="14" t="s">
        <v>84</v>
      </c>
      <c r="AW420" s="14" t="s">
        <v>35</v>
      </c>
      <c r="AX420" s="14" t="s">
        <v>82</v>
      </c>
      <c r="AY420" s="255" t="s">
        <v>155</v>
      </c>
    </row>
    <row r="421" s="2" customFormat="1" ht="24" customHeight="1">
      <c r="A421" s="40"/>
      <c r="B421" s="41"/>
      <c r="C421" s="221" t="s">
        <v>941</v>
      </c>
      <c r="D421" s="221" t="s">
        <v>157</v>
      </c>
      <c r="E421" s="222" t="s">
        <v>942</v>
      </c>
      <c r="F421" s="223" t="s">
        <v>943</v>
      </c>
      <c r="G421" s="224" t="s">
        <v>197</v>
      </c>
      <c r="H421" s="225">
        <v>13.358000000000001</v>
      </c>
      <c r="I421" s="226"/>
      <c r="J421" s="227">
        <f>ROUND(I421*H421,2)</f>
        <v>0</v>
      </c>
      <c r="K421" s="223" t="s">
        <v>161</v>
      </c>
      <c r="L421" s="46"/>
      <c r="M421" s="228" t="s">
        <v>28</v>
      </c>
      <c r="N421" s="229" t="s">
        <v>45</v>
      </c>
      <c r="O421" s="86"/>
      <c r="P421" s="230">
        <f>O421*H421</f>
        <v>0</v>
      </c>
      <c r="Q421" s="230">
        <v>0</v>
      </c>
      <c r="R421" s="230">
        <f>Q421*H421</f>
        <v>0</v>
      </c>
      <c r="S421" s="230">
        <v>0</v>
      </c>
      <c r="T421" s="231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32" t="s">
        <v>242</v>
      </c>
      <c r="AT421" s="232" t="s">
        <v>157</v>
      </c>
      <c r="AU421" s="232" t="s">
        <v>84</v>
      </c>
      <c r="AY421" s="19" t="s">
        <v>155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19" t="s">
        <v>82</v>
      </c>
      <c r="BK421" s="233">
        <f>ROUND(I421*H421,2)</f>
        <v>0</v>
      </c>
      <c r="BL421" s="19" t="s">
        <v>242</v>
      </c>
      <c r="BM421" s="232" t="s">
        <v>944</v>
      </c>
    </row>
    <row r="422" s="13" customFormat="1">
      <c r="A422" s="13"/>
      <c r="B422" s="234"/>
      <c r="C422" s="235"/>
      <c r="D422" s="236" t="s">
        <v>164</v>
      </c>
      <c r="E422" s="237" t="s">
        <v>28</v>
      </c>
      <c r="F422" s="238" t="s">
        <v>885</v>
      </c>
      <c r="G422" s="235"/>
      <c r="H422" s="237" t="s">
        <v>28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164</v>
      </c>
      <c r="AU422" s="244" t="s">
        <v>84</v>
      </c>
      <c r="AV422" s="13" t="s">
        <v>82</v>
      </c>
      <c r="AW422" s="13" t="s">
        <v>35</v>
      </c>
      <c r="AX422" s="13" t="s">
        <v>74</v>
      </c>
      <c r="AY422" s="244" t="s">
        <v>155</v>
      </c>
    </row>
    <row r="423" s="14" customFormat="1">
      <c r="A423" s="14"/>
      <c r="B423" s="245"/>
      <c r="C423" s="246"/>
      <c r="D423" s="236" t="s">
        <v>164</v>
      </c>
      <c r="E423" s="247" t="s">
        <v>457</v>
      </c>
      <c r="F423" s="248" t="s">
        <v>945</v>
      </c>
      <c r="G423" s="246"/>
      <c r="H423" s="249">
        <v>13.358000000000001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164</v>
      </c>
      <c r="AU423" s="255" t="s">
        <v>84</v>
      </c>
      <c r="AV423" s="14" t="s">
        <v>84</v>
      </c>
      <c r="AW423" s="14" t="s">
        <v>35</v>
      </c>
      <c r="AX423" s="14" t="s">
        <v>82</v>
      </c>
      <c r="AY423" s="255" t="s">
        <v>155</v>
      </c>
    </row>
    <row r="424" s="2" customFormat="1" ht="16.5" customHeight="1">
      <c r="A424" s="40"/>
      <c r="B424" s="41"/>
      <c r="C424" s="278" t="s">
        <v>946</v>
      </c>
      <c r="D424" s="278" t="s">
        <v>223</v>
      </c>
      <c r="E424" s="279" t="s">
        <v>947</v>
      </c>
      <c r="F424" s="280" t="s">
        <v>948</v>
      </c>
      <c r="G424" s="281" t="s">
        <v>197</v>
      </c>
      <c r="H424" s="282">
        <v>14.694000000000001</v>
      </c>
      <c r="I424" s="283"/>
      <c r="J424" s="284">
        <f>ROUND(I424*H424,2)</f>
        <v>0</v>
      </c>
      <c r="K424" s="280" t="s">
        <v>161</v>
      </c>
      <c r="L424" s="285"/>
      <c r="M424" s="286" t="s">
        <v>28</v>
      </c>
      <c r="N424" s="287" t="s">
        <v>45</v>
      </c>
      <c r="O424" s="86"/>
      <c r="P424" s="230">
        <f>O424*H424</f>
        <v>0</v>
      </c>
      <c r="Q424" s="230">
        <v>0.0093100000000000006</v>
      </c>
      <c r="R424" s="230">
        <f>Q424*H424</f>
        <v>0.13680114000000002</v>
      </c>
      <c r="S424" s="230">
        <v>0</v>
      </c>
      <c r="T424" s="231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32" t="s">
        <v>418</v>
      </c>
      <c r="AT424" s="232" t="s">
        <v>223</v>
      </c>
      <c r="AU424" s="232" t="s">
        <v>84</v>
      </c>
      <c r="AY424" s="19" t="s">
        <v>155</v>
      </c>
      <c r="BE424" s="233">
        <f>IF(N424="základní",J424,0)</f>
        <v>0</v>
      </c>
      <c r="BF424" s="233">
        <f>IF(N424="snížená",J424,0)</f>
        <v>0</v>
      </c>
      <c r="BG424" s="233">
        <f>IF(N424="zákl. přenesená",J424,0)</f>
        <v>0</v>
      </c>
      <c r="BH424" s="233">
        <f>IF(N424="sníž. přenesená",J424,0)</f>
        <v>0</v>
      </c>
      <c r="BI424" s="233">
        <f>IF(N424="nulová",J424,0)</f>
        <v>0</v>
      </c>
      <c r="BJ424" s="19" t="s">
        <v>82</v>
      </c>
      <c r="BK424" s="233">
        <f>ROUND(I424*H424,2)</f>
        <v>0</v>
      </c>
      <c r="BL424" s="19" t="s">
        <v>242</v>
      </c>
      <c r="BM424" s="232" t="s">
        <v>949</v>
      </c>
    </row>
    <row r="425" s="14" customFormat="1">
      <c r="A425" s="14"/>
      <c r="B425" s="245"/>
      <c r="C425" s="246"/>
      <c r="D425" s="236" t="s">
        <v>164</v>
      </c>
      <c r="E425" s="247" t="s">
        <v>28</v>
      </c>
      <c r="F425" s="248" t="s">
        <v>950</v>
      </c>
      <c r="G425" s="246"/>
      <c r="H425" s="249">
        <v>14.694000000000001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164</v>
      </c>
      <c r="AU425" s="255" t="s">
        <v>84</v>
      </c>
      <c r="AV425" s="14" t="s">
        <v>84</v>
      </c>
      <c r="AW425" s="14" t="s">
        <v>35</v>
      </c>
      <c r="AX425" s="14" t="s">
        <v>74</v>
      </c>
      <c r="AY425" s="255" t="s">
        <v>155</v>
      </c>
    </row>
    <row r="426" s="15" customFormat="1">
      <c r="A426" s="15"/>
      <c r="B426" s="256"/>
      <c r="C426" s="257"/>
      <c r="D426" s="236" t="s">
        <v>164</v>
      </c>
      <c r="E426" s="258" t="s">
        <v>488</v>
      </c>
      <c r="F426" s="259" t="s">
        <v>173</v>
      </c>
      <c r="G426" s="257"/>
      <c r="H426" s="260">
        <v>14.694000000000001</v>
      </c>
      <c r="I426" s="261"/>
      <c r="J426" s="257"/>
      <c r="K426" s="257"/>
      <c r="L426" s="262"/>
      <c r="M426" s="263"/>
      <c r="N426" s="264"/>
      <c r="O426" s="264"/>
      <c r="P426" s="264"/>
      <c r="Q426" s="264"/>
      <c r="R426" s="264"/>
      <c r="S426" s="264"/>
      <c r="T426" s="26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6" t="s">
        <v>164</v>
      </c>
      <c r="AU426" s="266" t="s">
        <v>84</v>
      </c>
      <c r="AV426" s="15" t="s">
        <v>162</v>
      </c>
      <c r="AW426" s="15" t="s">
        <v>35</v>
      </c>
      <c r="AX426" s="15" t="s">
        <v>82</v>
      </c>
      <c r="AY426" s="266" t="s">
        <v>155</v>
      </c>
    </row>
    <row r="427" s="2" customFormat="1" ht="16.5" customHeight="1">
      <c r="A427" s="40"/>
      <c r="B427" s="41"/>
      <c r="C427" s="221" t="s">
        <v>951</v>
      </c>
      <c r="D427" s="221" t="s">
        <v>157</v>
      </c>
      <c r="E427" s="222" t="s">
        <v>952</v>
      </c>
      <c r="F427" s="223" t="s">
        <v>953</v>
      </c>
      <c r="G427" s="224" t="s">
        <v>249</v>
      </c>
      <c r="H427" s="225">
        <v>87.099999999999994</v>
      </c>
      <c r="I427" s="226"/>
      <c r="J427" s="227">
        <f>ROUND(I427*H427,2)</f>
        <v>0</v>
      </c>
      <c r="K427" s="223" t="s">
        <v>28</v>
      </c>
      <c r="L427" s="46"/>
      <c r="M427" s="228" t="s">
        <v>28</v>
      </c>
      <c r="N427" s="229" t="s">
        <v>45</v>
      </c>
      <c r="O427" s="86"/>
      <c r="P427" s="230">
        <f>O427*H427</f>
        <v>0</v>
      </c>
      <c r="Q427" s="230">
        <v>0</v>
      </c>
      <c r="R427" s="230">
        <f>Q427*H427</f>
        <v>0</v>
      </c>
      <c r="S427" s="230">
        <v>0</v>
      </c>
      <c r="T427" s="231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32" t="s">
        <v>242</v>
      </c>
      <c r="AT427" s="232" t="s">
        <v>157</v>
      </c>
      <c r="AU427" s="232" t="s">
        <v>84</v>
      </c>
      <c r="AY427" s="19" t="s">
        <v>155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9" t="s">
        <v>82</v>
      </c>
      <c r="BK427" s="233">
        <f>ROUND(I427*H427,2)</f>
        <v>0</v>
      </c>
      <c r="BL427" s="19" t="s">
        <v>242</v>
      </c>
      <c r="BM427" s="232" t="s">
        <v>954</v>
      </c>
    </row>
    <row r="428" s="13" customFormat="1">
      <c r="A428" s="13"/>
      <c r="B428" s="234"/>
      <c r="C428" s="235"/>
      <c r="D428" s="236" t="s">
        <v>164</v>
      </c>
      <c r="E428" s="237" t="s">
        <v>28</v>
      </c>
      <c r="F428" s="238" t="s">
        <v>661</v>
      </c>
      <c r="G428" s="235"/>
      <c r="H428" s="237" t="s">
        <v>28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164</v>
      </c>
      <c r="AU428" s="244" t="s">
        <v>84</v>
      </c>
      <c r="AV428" s="13" t="s">
        <v>82</v>
      </c>
      <c r="AW428" s="13" t="s">
        <v>35</v>
      </c>
      <c r="AX428" s="13" t="s">
        <v>74</v>
      </c>
      <c r="AY428" s="244" t="s">
        <v>155</v>
      </c>
    </row>
    <row r="429" s="14" customFormat="1">
      <c r="A429" s="14"/>
      <c r="B429" s="245"/>
      <c r="C429" s="246"/>
      <c r="D429" s="236" t="s">
        <v>164</v>
      </c>
      <c r="E429" s="247" t="s">
        <v>468</v>
      </c>
      <c r="F429" s="248" t="s">
        <v>955</v>
      </c>
      <c r="G429" s="246"/>
      <c r="H429" s="249">
        <v>87.099999999999994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164</v>
      </c>
      <c r="AU429" s="255" t="s">
        <v>84</v>
      </c>
      <c r="AV429" s="14" t="s">
        <v>84</v>
      </c>
      <c r="AW429" s="14" t="s">
        <v>35</v>
      </c>
      <c r="AX429" s="14" t="s">
        <v>82</v>
      </c>
      <c r="AY429" s="255" t="s">
        <v>155</v>
      </c>
    </row>
    <row r="430" s="2" customFormat="1" ht="16.5" customHeight="1">
      <c r="A430" s="40"/>
      <c r="B430" s="41"/>
      <c r="C430" s="278" t="s">
        <v>956</v>
      </c>
      <c r="D430" s="278" t="s">
        <v>223</v>
      </c>
      <c r="E430" s="279" t="s">
        <v>957</v>
      </c>
      <c r="F430" s="280" t="s">
        <v>958</v>
      </c>
      <c r="G430" s="281" t="s">
        <v>160</v>
      </c>
      <c r="H430" s="282">
        <v>0.23000000000000001</v>
      </c>
      <c r="I430" s="283"/>
      <c r="J430" s="284">
        <f>ROUND(I430*H430,2)</f>
        <v>0</v>
      </c>
      <c r="K430" s="280" t="s">
        <v>161</v>
      </c>
      <c r="L430" s="285"/>
      <c r="M430" s="286" t="s">
        <v>28</v>
      </c>
      <c r="N430" s="287" t="s">
        <v>45</v>
      </c>
      <c r="O430" s="86"/>
      <c r="P430" s="230">
        <f>O430*H430</f>
        <v>0</v>
      </c>
      <c r="Q430" s="230">
        <v>0.55000000000000004</v>
      </c>
      <c r="R430" s="230">
        <f>Q430*H430</f>
        <v>0.12650000000000003</v>
      </c>
      <c r="S430" s="230">
        <v>0</v>
      </c>
      <c r="T430" s="231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32" t="s">
        <v>418</v>
      </c>
      <c r="AT430" s="232" t="s">
        <v>223</v>
      </c>
      <c r="AU430" s="232" t="s">
        <v>84</v>
      </c>
      <c r="AY430" s="19" t="s">
        <v>155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9" t="s">
        <v>82</v>
      </c>
      <c r="BK430" s="233">
        <f>ROUND(I430*H430,2)</f>
        <v>0</v>
      </c>
      <c r="BL430" s="19" t="s">
        <v>242</v>
      </c>
      <c r="BM430" s="232" t="s">
        <v>959</v>
      </c>
    </row>
    <row r="431" s="14" customFormat="1">
      <c r="A431" s="14"/>
      <c r="B431" s="245"/>
      <c r="C431" s="246"/>
      <c r="D431" s="236" t="s">
        <v>164</v>
      </c>
      <c r="E431" s="247" t="s">
        <v>496</v>
      </c>
      <c r="F431" s="248" t="s">
        <v>960</v>
      </c>
      <c r="G431" s="246"/>
      <c r="H431" s="249">
        <v>0.23000000000000001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164</v>
      </c>
      <c r="AU431" s="255" t="s">
        <v>84</v>
      </c>
      <c r="AV431" s="14" t="s">
        <v>84</v>
      </c>
      <c r="AW431" s="14" t="s">
        <v>35</v>
      </c>
      <c r="AX431" s="14" t="s">
        <v>82</v>
      </c>
      <c r="AY431" s="255" t="s">
        <v>155</v>
      </c>
    </row>
    <row r="432" s="2" customFormat="1" ht="24" customHeight="1">
      <c r="A432" s="40"/>
      <c r="B432" s="41"/>
      <c r="C432" s="221" t="s">
        <v>961</v>
      </c>
      <c r="D432" s="221" t="s">
        <v>157</v>
      </c>
      <c r="E432" s="222" t="s">
        <v>962</v>
      </c>
      <c r="F432" s="223" t="s">
        <v>963</v>
      </c>
      <c r="G432" s="224" t="s">
        <v>160</v>
      </c>
      <c r="H432" s="225">
        <v>2.4279999999999999</v>
      </c>
      <c r="I432" s="226"/>
      <c r="J432" s="227">
        <f>ROUND(I432*H432,2)</f>
        <v>0</v>
      </c>
      <c r="K432" s="223" t="s">
        <v>161</v>
      </c>
      <c r="L432" s="46"/>
      <c r="M432" s="228" t="s">
        <v>28</v>
      </c>
      <c r="N432" s="229" t="s">
        <v>45</v>
      </c>
      <c r="O432" s="86"/>
      <c r="P432" s="230">
        <f>O432*H432</f>
        <v>0</v>
      </c>
      <c r="Q432" s="230">
        <v>0.023369999999999998</v>
      </c>
      <c r="R432" s="230">
        <f>Q432*H432</f>
        <v>0.056742359999999992</v>
      </c>
      <c r="S432" s="230">
        <v>0</v>
      </c>
      <c r="T432" s="231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32" t="s">
        <v>242</v>
      </c>
      <c r="AT432" s="232" t="s">
        <v>157</v>
      </c>
      <c r="AU432" s="232" t="s">
        <v>84</v>
      </c>
      <c r="AY432" s="19" t="s">
        <v>155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19" t="s">
        <v>82</v>
      </c>
      <c r="BK432" s="233">
        <f>ROUND(I432*H432,2)</f>
        <v>0</v>
      </c>
      <c r="BL432" s="19" t="s">
        <v>242</v>
      </c>
      <c r="BM432" s="232" t="s">
        <v>964</v>
      </c>
    </row>
    <row r="433" s="13" customFormat="1">
      <c r="A433" s="13"/>
      <c r="B433" s="234"/>
      <c r="C433" s="235"/>
      <c r="D433" s="236" t="s">
        <v>164</v>
      </c>
      <c r="E433" s="237" t="s">
        <v>28</v>
      </c>
      <c r="F433" s="238" t="s">
        <v>817</v>
      </c>
      <c r="G433" s="235"/>
      <c r="H433" s="237" t="s">
        <v>28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164</v>
      </c>
      <c r="AU433" s="244" t="s">
        <v>84</v>
      </c>
      <c r="AV433" s="13" t="s">
        <v>82</v>
      </c>
      <c r="AW433" s="13" t="s">
        <v>35</v>
      </c>
      <c r="AX433" s="13" t="s">
        <v>74</v>
      </c>
      <c r="AY433" s="244" t="s">
        <v>155</v>
      </c>
    </row>
    <row r="434" s="13" customFormat="1">
      <c r="A434" s="13"/>
      <c r="B434" s="234"/>
      <c r="C434" s="235"/>
      <c r="D434" s="236" t="s">
        <v>164</v>
      </c>
      <c r="E434" s="237" t="s">
        <v>28</v>
      </c>
      <c r="F434" s="238" t="s">
        <v>916</v>
      </c>
      <c r="G434" s="235"/>
      <c r="H434" s="237" t="s">
        <v>28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164</v>
      </c>
      <c r="AU434" s="244" t="s">
        <v>84</v>
      </c>
      <c r="AV434" s="13" t="s">
        <v>82</v>
      </c>
      <c r="AW434" s="13" t="s">
        <v>35</v>
      </c>
      <c r="AX434" s="13" t="s">
        <v>74</v>
      </c>
      <c r="AY434" s="244" t="s">
        <v>155</v>
      </c>
    </row>
    <row r="435" s="14" customFormat="1">
      <c r="A435" s="14"/>
      <c r="B435" s="245"/>
      <c r="C435" s="246"/>
      <c r="D435" s="236" t="s">
        <v>164</v>
      </c>
      <c r="E435" s="247" t="s">
        <v>28</v>
      </c>
      <c r="F435" s="248" t="s">
        <v>965</v>
      </c>
      <c r="G435" s="246"/>
      <c r="H435" s="249">
        <v>2.1699999999999999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164</v>
      </c>
      <c r="AU435" s="255" t="s">
        <v>84</v>
      </c>
      <c r="AV435" s="14" t="s">
        <v>84</v>
      </c>
      <c r="AW435" s="14" t="s">
        <v>35</v>
      </c>
      <c r="AX435" s="14" t="s">
        <v>74</v>
      </c>
      <c r="AY435" s="255" t="s">
        <v>155</v>
      </c>
    </row>
    <row r="436" s="14" customFormat="1">
      <c r="A436" s="14"/>
      <c r="B436" s="245"/>
      <c r="C436" s="246"/>
      <c r="D436" s="236" t="s">
        <v>164</v>
      </c>
      <c r="E436" s="247" t="s">
        <v>28</v>
      </c>
      <c r="F436" s="248" t="s">
        <v>966</v>
      </c>
      <c r="G436" s="246"/>
      <c r="H436" s="249">
        <v>0.028000000000000001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164</v>
      </c>
      <c r="AU436" s="255" t="s">
        <v>84</v>
      </c>
      <c r="AV436" s="14" t="s">
        <v>84</v>
      </c>
      <c r="AW436" s="14" t="s">
        <v>35</v>
      </c>
      <c r="AX436" s="14" t="s">
        <v>74</v>
      </c>
      <c r="AY436" s="255" t="s">
        <v>155</v>
      </c>
    </row>
    <row r="437" s="14" customFormat="1">
      <c r="A437" s="14"/>
      <c r="B437" s="245"/>
      <c r="C437" s="246"/>
      <c r="D437" s="236" t="s">
        <v>164</v>
      </c>
      <c r="E437" s="247" t="s">
        <v>28</v>
      </c>
      <c r="F437" s="248" t="s">
        <v>496</v>
      </c>
      <c r="G437" s="246"/>
      <c r="H437" s="249">
        <v>0.23000000000000001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164</v>
      </c>
      <c r="AU437" s="255" t="s">
        <v>84</v>
      </c>
      <c r="AV437" s="14" t="s">
        <v>84</v>
      </c>
      <c r="AW437" s="14" t="s">
        <v>35</v>
      </c>
      <c r="AX437" s="14" t="s">
        <v>74</v>
      </c>
      <c r="AY437" s="255" t="s">
        <v>155</v>
      </c>
    </row>
    <row r="438" s="15" customFormat="1">
      <c r="A438" s="15"/>
      <c r="B438" s="256"/>
      <c r="C438" s="257"/>
      <c r="D438" s="236" t="s">
        <v>164</v>
      </c>
      <c r="E438" s="258" t="s">
        <v>28</v>
      </c>
      <c r="F438" s="259" t="s">
        <v>173</v>
      </c>
      <c r="G438" s="257"/>
      <c r="H438" s="260">
        <v>2.4279999999999999</v>
      </c>
      <c r="I438" s="261"/>
      <c r="J438" s="257"/>
      <c r="K438" s="257"/>
      <c r="L438" s="262"/>
      <c r="M438" s="263"/>
      <c r="N438" s="264"/>
      <c r="O438" s="264"/>
      <c r="P438" s="264"/>
      <c r="Q438" s="264"/>
      <c r="R438" s="264"/>
      <c r="S438" s="264"/>
      <c r="T438" s="26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6" t="s">
        <v>164</v>
      </c>
      <c r="AU438" s="266" t="s">
        <v>84</v>
      </c>
      <c r="AV438" s="15" t="s">
        <v>162</v>
      </c>
      <c r="AW438" s="15" t="s">
        <v>35</v>
      </c>
      <c r="AX438" s="15" t="s">
        <v>82</v>
      </c>
      <c r="AY438" s="266" t="s">
        <v>155</v>
      </c>
    </row>
    <row r="439" s="2" customFormat="1" ht="16.5" customHeight="1">
      <c r="A439" s="40"/>
      <c r="B439" s="41"/>
      <c r="C439" s="221" t="s">
        <v>967</v>
      </c>
      <c r="D439" s="221" t="s">
        <v>157</v>
      </c>
      <c r="E439" s="222" t="s">
        <v>968</v>
      </c>
      <c r="F439" s="223" t="s">
        <v>969</v>
      </c>
      <c r="G439" s="224" t="s">
        <v>249</v>
      </c>
      <c r="H439" s="225">
        <v>124.03</v>
      </c>
      <c r="I439" s="226"/>
      <c r="J439" s="227">
        <f>ROUND(I439*H439,2)</f>
        <v>0</v>
      </c>
      <c r="K439" s="223" t="s">
        <v>161</v>
      </c>
      <c r="L439" s="46"/>
      <c r="M439" s="228" t="s">
        <v>28</v>
      </c>
      <c r="N439" s="229" t="s">
        <v>45</v>
      </c>
      <c r="O439" s="86"/>
      <c r="P439" s="230">
        <f>O439*H439</f>
        <v>0</v>
      </c>
      <c r="Q439" s="230">
        <v>0</v>
      </c>
      <c r="R439" s="230">
        <f>Q439*H439</f>
        <v>0</v>
      </c>
      <c r="S439" s="230">
        <v>0</v>
      </c>
      <c r="T439" s="231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32" t="s">
        <v>242</v>
      </c>
      <c r="AT439" s="232" t="s">
        <v>157</v>
      </c>
      <c r="AU439" s="232" t="s">
        <v>84</v>
      </c>
      <c r="AY439" s="19" t="s">
        <v>155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9" t="s">
        <v>82</v>
      </c>
      <c r="BK439" s="233">
        <f>ROUND(I439*H439,2)</f>
        <v>0</v>
      </c>
      <c r="BL439" s="19" t="s">
        <v>242</v>
      </c>
      <c r="BM439" s="232" t="s">
        <v>970</v>
      </c>
    </row>
    <row r="440" s="13" customFormat="1">
      <c r="A440" s="13"/>
      <c r="B440" s="234"/>
      <c r="C440" s="235"/>
      <c r="D440" s="236" t="s">
        <v>164</v>
      </c>
      <c r="E440" s="237" t="s">
        <v>28</v>
      </c>
      <c r="F440" s="238" t="s">
        <v>817</v>
      </c>
      <c r="G440" s="235"/>
      <c r="H440" s="237" t="s">
        <v>28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4" t="s">
        <v>164</v>
      </c>
      <c r="AU440" s="244" t="s">
        <v>84</v>
      </c>
      <c r="AV440" s="13" t="s">
        <v>82</v>
      </c>
      <c r="AW440" s="13" t="s">
        <v>35</v>
      </c>
      <c r="AX440" s="13" t="s">
        <v>74</v>
      </c>
      <c r="AY440" s="244" t="s">
        <v>155</v>
      </c>
    </row>
    <row r="441" s="14" customFormat="1">
      <c r="A441" s="14"/>
      <c r="B441" s="245"/>
      <c r="C441" s="246"/>
      <c r="D441" s="236" t="s">
        <v>164</v>
      </c>
      <c r="E441" s="247" t="s">
        <v>28</v>
      </c>
      <c r="F441" s="248" t="s">
        <v>971</v>
      </c>
      <c r="G441" s="246"/>
      <c r="H441" s="249">
        <v>20.800000000000001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164</v>
      </c>
      <c r="AU441" s="255" t="s">
        <v>84</v>
      </c>
      <c r="AV441" s="14" t="s">
        <v>84</v>
      </c>
      <c r="AW441" s="14" t="s">
        <v>35</v>
      </c>
      <c r="AX441" s="14" t="s">
        <v>74</v>
      </c>
      <c r="AY441" s="255" t="s">
        <v>155</v>
      </c>
    </row>
    <row r="442" s="14" customFormat="1">
      <c r="A442" s="14"/>
      <c r="B442" s="245"/>
      <c r="C442" s="246"/>
      <c r="D442" s="236" t="s">
        <v>164</v>
      </c>
      <c r="E442" s="247" t="s">
        <v>28</v>
      </c>
      <c r="F442" s="248" t="s">
        <v>972</v>
      </c>
      <c r="G442" s="246"/>
      <c r="H442" s="249">
        <v>97.739999999999995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5" t="s">
        <v>164</v>
      </c>
      <c r="AU442" s="255" t="s">
        <v>84</v>
      </c>
      <c r="AV442" s="14" t="s">
        <v>84</v>
      </c>
      <c r="AW442" s="14" t="s">
        <v>35</v>
      </c>
      <c r="AX442" s="14" t="s">
        <v>74</v>
      </c>
      <c r="AY442" s="255" t="s">
        <v>155</v>
      </c>
    </row>
    <row r="443" s="14" customFormat="1">
      <c r="A443" s="14"/>
      <c r="B443" s="245"/>
      <c r="C443" s="246"/>
      <c r="D443" s="236" t="s">
        <v>164</v>
      </c>
      <c r="E443" s="247" t="s">
        <v>28</v>
      </c>
      <c r="F443" s="248" t="s">
        <v>973</v>
      </c>
      <c r="G443" s="246"/>
      <c r="H443" s="249">
        <v>5.4900000000000002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164</v>
      </c>
      <c r="AU443" s="255" t="s">
        <v>84</v>
      </c>
      <c r="AV443" s="14" t="s">
        <v>84</v>
      </c>
      <c r="AW443" s="14" t="s">
        <v>35</v>
      </c>
      <c r="AX443" s="14" t="s">
        <v>74</v>
      </c>
      <c r="AY443" s="255" t="s">
        <v>155</v>
      </c>
    </row>
    <row r="444" s="15" customFormat="1">
      <c r="A444" s="15"/>
      <c r="B444" s="256"/>
      <c r="C444" s="257"/>
      <c r="D444" s="236" t="s">
        <v>164</v>
      </c>
      <c r="E444" s="258" t="s">
        <v>472</v>
      </c>
      <c r="F444" s="259" t="s">
        <v>173</v>
      </c>
      <c r="G444" s="257"/>
      <c r="H444" s="260">
        <v>124.03</v>
      </c>
      <c r="I444" s="261"/>
      <c r="J444" s="257"/>
      <c r="K444" s="257"/>
      <c r="L444" s="262"/>
      <c r="M444" s="263"/>
      <c r="N444" s="264"/>
      <c r="O444" s="264"/>
      <c r="P444" s="264"/>
      <c r="Q444" s="264"/>
      <c r="R444" s="264"/>
      <c r="S444" s="264"/>
      <c r="T444" s="26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6" t="s">
        <v>164</v>
      </c>
      <c r="AU444" s="266" t="s">
        <v>84</v>
      </c>
      <c r="AV444" s="15" t="s">
        <v>162</v>
      </c>
      <c r="AW444" s="15" t="s">
        <v>35</v>
      </c>
      <c r="AX444" s="15" t="s">
        <v>82</v>
      </c>
      <c r="AY444" s="266" t="s">
        <v>155</v>
      </c>
    </row>
    <row r="445" s="2" customFormat="1" ht="24" customHeight="1">
      <c r="A445" s="40"/>
      <c r="B445" s="41"/>
      <c r="C445" s="221" t="s">
        <v>974</v>
      </c>
      <c r="D445" s="221" t="s">
        <v>157</v>
      </c>
      <c r="E445" s="222" t="s">
        <v>975</v>
      </c>
      <c r="F445" s="223" t="s">
        <v>976</v>
      </c>
      <c r="G445" s="224" t="s">
        <v>249</v>
      </c>
      <c r="H445" s="225">
        <v>7.7999999999999998</v>
      </c>
      <c r="I445" s="226"/>
      <c r="J445" s="227">
        <f>ROUND(I445*H445,2)</f>
        <v>0</v>
      </c>
      <c r="K445" s="223" t="s">
        <v>161</v>
      </c>
      <c r="L445" s="46"/>
      <c r="M445" s="228" t="s">
        <v>28</v>
      </c>
      <c r="N445" s="229" t="s">
        <v>45</v>
      </c>
      <c r="O445" s="86"/>
      <c r="P445" s="230">
        <f>O445*H445</f>
        <v>0</v>
      </c>
      <c r="Q445" s="230">
        <v>0</v>
      </c>
      <c r="R445" s="230">
        <f>Q445*H445</f>
        <v>0</v>
      </c>
      <c r="S445" s="230">
        <v>0</v>
      </c>
      <c r="T445" s="231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32" t="s">
        <v>242</v>
      </c>
      <c r="AT445" s="232" t="s">
        <v>157</v>
      </c>
      <c r="AU445" s="232" t="s">
        <v>84</v>
      </c>
      <c r="AY445" s="19" t="s">
        <v>155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9" t="s">
        <v>82</v>
      </c>
      <c r="BK445" s="233">
        <f>ROUND(I445*H445,2)</f>
        <v>0</v>
      </c>
      <c r="BL445" s="19" t="s">
        <v>242</v>
      </c>
      <c r="BM445" s="232" t="s">
        <v>977</v>
      </c>
    </row>
    <row r="446" s="13" customFormat="1">
      <c r="A446" s="13"/>
      <c r="B446" s="234"/>
      <c r="C446" s="235"/>
      <c r="D446" s="236" t="s">
        <v>164</v>
      </c>
      <c r="E446" s="237" t="s">
        <v>28</v>
      </c>
      <c r="F446" s="238" t="s">
        <v>817</v>
      </c>
      <c r="G446" s="235"/>
      <c r="H446" s="237" t="s">
        <v>28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164</v>
      </c>
      <c r="AU446" s="244" t="s">
        <v>84</v>
      </c>
      <c r="AV446" s="13" t="s">
        <v>82</v>
      </c>
      <c r="AW446" s="13" t="s">
        <v>35</v>
      </c>
      <c r="AX446" s="13" t="s">
        <v>74</v>
      </c>
      <c r="AY446" s="244" t="s">
        <v>155</v>
      </c>
    </row>
    <row r="447" s="13" customFormat="1">
      <c r="A447" s="13"/>
      <c r="B447" s="234"/>
      <c r="C447" s="235"/>
      <c r="D447" s="236" t="s">
        <v>164</v>
      </c>
      <c r="E447" s="237" t="s">
        <v>28</v>
      </c>
      <c r="F447" s="238" t="s">
        <v>916</v>
      </c>
      <c r="G447" s="235"/>
      <c r="H447" s="237" t="s">
        <v>28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164</v>
      </c>
      <c r="AU447" s="244" t="s">
        <v>84</v>
      </c>
      <c r="AV447" s="13" t="s">
        <v>82</v>
      </c>
      <c r="AW447" s="13" t="s">
        <v>35</v>
      </c>
      <c r="AX447" s="13" t="s">
        <v>74</v>
      </c>
      <c r="AY447" s="244" t="s">
        <v>155</v>
      </c>
    </row>
    <row r="448" s="14" customFormat="1">
      <c r="A448" s="14"/>
      <c r="B448" s="245"/>
      <c r="C448" s="246"/>
      <c r="D448" s="236" t="s">
        <v>164</v>
      </c>
      <c r="E448" s="247" t="s">
        <v>28</v>
      </c>
      <c r="F448" s="248" t="s">
        <v>978</v>
      </c>
      <c r="G448" s="246"/>
      <c r="H448" s="249">
        <v>7.7999999999999998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5" t="s">
        <v>164</v>
      </c>
      <c r="AU448" s="255" t="s">
        <v>84</v>
      </c>
      <c r="AV448" s="14" t="s">
        <v>84</v>
      </c>
      <c r="AW448" s="14" t="s">
        <v>35</v>
      </c>
      <c r="AX448" s="14" t="s">
        <v>82</v>
      </c>
      <c r="AY448" s="255" t="s">
        <v>155</v>
      </c>
    </row>
    <row r="449" s="2" customFormat="1" ht="16.5" customHeight="1">
      <c r="A449" s="40"/>
      <c r="B449" s="41"/>
      <c r="C449" s="278" t="s">
        <v>979</v>
      </c>
      <c r="D449" s="278" t="s">
        <v>223</v>
      </c>
      <c r="E449" s="279" t="s">
        <v>980</v>
      </c>
      <c r="F449" s="280" t="s">
        <v>981</v>
      </c>
      <c r="G449" s="281" t="s">
        <v>160</v>
      </c>
      <c r="H449" s="282">
        <v>0.22</v>
      </c>
      <c r="I449" s="283"/>
      <c r="J449" s="284">
        <f>ROUND(I449*H449,2)</f>
        <v>0</v>
      </c>
      <c r="K449" s="280" t="s">
        <v>161</v>
      </c>
      <c r="L449" s="285"/>
      <c r="M449" s="286" t="s">
        <v>28</v>
      </c>
      <c r="N449" s="287" t="s">
        <v>45</v>
      </c>
      <c r="O449" s="86"/>
      <c r="P449" s="230">
        <f>O449*H449</f>
        <v>0</v>
      </c>
      <c r="Q449" s="230">
        <v>0.55000000000000004</v>
      </c>
      <c r="R449" s="230">
        <f>Q449*H449</f>
        <v>0.12100000000000001</v>
      </c>
      <c r="S449" s="230">
        <v>0</v>
      </c>
      <c r="T449" s="231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32" t="s">
        <v>418</v>
      </c>
      <c r="AT449" s="232" t="s">
        <v>223</v>
      </c>
      <c r="AU449" s="232" t="s">
        <v>84</v>
      </c>
      <c r="AY449" s="19" t="s">
        <v>155</v>
      </c>
      <c r="BE449" s="233">
        <f>IF(N449="základní",J449,0)</f>
        <v>0</v>
      </c>
      <c r="BF449" s="233">
        <f>IF(N449="snížená",J449,0)</f>
        <v>0</v>
      </c>
      <c r="BG449" s="233">
        <f>IF(N449="zákl. přenesená",J449,0)</f>
        <v>0</v>
      </c>
      <c r="BH449" s="233">
        <f>IF(N449="sníž. přenesená",J449,0)</f>
        <v>0</v>
      </c>
      <c r="BI449" s="233">
        <f>IF(N449="nulová",J449,0)</f>
        <v>0</v>
      </c>
      <c r="BJ449" s="19" t="s">
        <v>82</v>
      </c>
      <c r="BK449" s="233">
        <f>ROUND(I449*H449,2)</f>
        <v>0</v>
      </c>
      <c r="BL449" s="19" t="s">
        <v>242</v>
      </c>
      <c r="BM449" s="232" t="s">
        <v>982</v>
      </c>
    </row>
    <row r="450" s="13" customFormat="1">
      <c r="A450" s="13"/>
      <c r="B450" s="234"/>
      <c r="C450" s="235"/>
      <c r="D450" s="236" t="s">
        <v>164</v>
      </c>
      <c r="E450" s="237" t="s">
        <v>28</v>
      </c>
      <c r="F450" s="238" t="s">
        <v>817</v>
      </c>
      <c r="G450" s="235"/>
      <c r="H450" s="237" t="s">
        <v>28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164</v>
      </c>
      <c r="AU450" s="244" t="s">
        <v>84</v>
      </c>
      <c r="AV450" s="13" t="s">
        <v>82</v>
      </c>
      <c r="AW450" s="13" t="s">
        <v>35</v>
      </c>
      <c r="AX450" s="13" t="s">
        <v>74</v>
      </c>
      <c r="AY450" s="244" t="s">
        <v>155</v>
      </c>
    </row>
    <row r="451" s="13" customFormat="1">
      <c r="A451" s="13"/>
      <c r="B451" s="234"/>
      <c r="C451" s="235"/>
      <c r="D451" s="236" t="s">
        <v>164</v>
      </c>
      <c r="E451" s="237" t="s">
        <v>28</v>
      </c>
      <c r="F451" s="238" t="s">
        <v>916</v>
      </c>
      <c r="G451" s="235"/>
      <c r="H451" s="237" t="s">
        <v>28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164</v>
      </c>
      <c r="AU451" s="244" t="s">
        <v>84</v>
      </c>
      <c r="AV451" s="13" t="s">
        <v>82</v>
      </c>
      <c r="AW451" s="13" t="s">
        <v>35</v>
      </c>
      <c r="AX451" s="13" t="s">
        <v>74</v>
      </c>
      <c r="AY451" s="244" t="s">
        <v>155</v>
      </c>
    </row>
    <row r="452" s="14" customFormat="1">
      <c r="A452" s="14"/>
      <c r="B452" s="245"/>
      <c r="C452" s="246"/>
      <c r="D452" s="236" t="s">
        <v>164</v>
      </c>
      <c r="E452" s="247" t="s">
        <v>28</v>
      </c>
      <c r="F452" s="248" t="s">
        <v>917</v>
      </c>
      <c r="G452" s="246"/>
      <c r="H452" s="249">
        <v>0.22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164</v>
      </c>
      <c r="AU452" s="255" t="s">
        <v>84</v>
      </c>
      <c r="AV452" s="14" t="s">
        <v>84</v>
      </c>
      <c r="AW452" s="14" t="s">
        <v>35</v>
      </c>
      <c r="AX452" s="14" t="s">
        <v>82</v>
      </c>
      <c r="AY452" s="255" t="s">
        <v>155</v>
      </c>
    </row>
    <row r="453" s="2" customFormat="1" ht="16.5" customHeight="1">
      <c r="A453" s="40"/>
      <c r="B453" s="41"/>
      <c r="C453" s="221" t="s">
        <v>983</v>
      </c>
      <c r="D453" s="221" t="s">
        <v>157</v>
      </c>
      <c r="E453" s="222" t="s">
        <v>984</v>
      </c>
      <c r="F453" s="223" t="s">
        <v>985</v>
      </c>
      <c r="G453" s="224" t="s">
        <v>160</v>
      </c>
      <c r="H453" s="225">
        <v>0.22</v>
      </c>
      <c r="I453" s="226"/>
      <c r="J453" s="227">
        <f>ROUND(I453*H453,2)</f>
        <v>0</v>
      </c>
      <c r="K453" s="223" t="s">
        <v>161</v>
      </c>
      <c r="L453" s="46"/>
      <c r="M453" s="228" t="s">
        <v>28</v>
      </c>
      <c r="N453" s="229" t="s">
        <v>45</v>
      </c>
      <c r="O453" s="86"/>
      <c r="P453" s="230">
        <f>O453*H453</f>
        <v>0</v>
      </c>
      <c r="Q453" s="230">
        <v>0.024469999999999999</v>
      </c>
      <c r="R453" s="230">
        <f>Q453*H453</f>
        <v>0.0053834</v>
      </c>
      <c r="S453" s="230">
        <v>0</v>
      </c>
      <c r="T453" s="231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32" t="s">
        <v>242</v>
      </c>
      <c r="AT453" s="232" t="s">
        <v>157</v>
      </c>
      <c r="AU453" s="232" t="s">
        <v>84</v>
      </c>
      <c r="AY453" s="19" t="s">
        <v>155</v>
      </c>
      <c r="BE453" s="233">
        <f>IF(N453="základní",J453,0)</f>
        <v>0</v>
      </c>
      <c r="BF453" s="233">
        <f>IF(N453="snížená",J453,0)</f>
        <v>0</v>
      </c>
      <c r="BG453" s="233">
        <f>IF(N453="zákl. přenesená",J453,0)</f>
        <v>0</v>
      </c>
      <c r="BH453" s="233">
        <f>IF(N453="sníž. přenesená",J453,0)</f>
        <v>0</v>
      </c>
      <c r="BI453" s="233">
        <f>IF(N453="nulová",J453,0)</f>
        <v>0</v>
      </c>
      <c r="BJ453" s="19" t="s">
        <v>82</v>
      </c>
      <c r="BK453" s="233">
        <f>ROUND(I453*H453,2)</f>
        <v>0</v>
      </c>
      <c r="BL453" s="19" t="s">
        <v>242</v>
      </c>
      <c r="BM453" s="232" t="s">
        <v>986</v>
      </c>
    </row>
    <row r="454" s="13" customFormat="1">
      <c r="A454" s="13"/>
      <c r="B454" s="234"/>
      <c r="C454" s="235"/>
      <c r="D454" s="236" t="s">
        <v>164</v>
      </c>
      <c r="E454" s="237" t="s">
        <v>28</v>
      </c>
      <c r="F454" s="238" t="s">
        <v>817</v>
      </c>
      <c r="G454" s="235"/>
      <c r="H454" s="237" t="s">
        <v>28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164</v>
      </c>
      <c r="AU454" s="244" t="s">
        <v>84</v>
      </c>
      <c r="AV454" s="13" t="s">
        <v>82</v>
      </c>
      <c r="AW454" s="13" t="s">
        <v>35</v>
      </c>
      <c r="AX454" s="13" t="s">
        <v>74</v>
      </c>
      <c r="AY454" s="244" t="s">
        <v>155</v>
      </c>
    </row>
    <row r="455" s="13" customFormat="1">
      <c r="A455" s="13"/>
      <c r="B455" s="234"/>
      <c r="C455" s="235"/>
      <c r="D455" s="236" t="s">
        <v>164</v>
      </c>
      <c r="E455" s="237" t="s">
        <v>28</v>
      </c>
      <c r="F455" s="238" t="s">
        <v>916</v>
      </c>
      <c r="G455" s="235"/>
      <c r="H455" s="237" t="s">
        <v>28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164</v>
      </c>
      <c r="AU455" s="244" t="s">
        <v>84</v>
      </c>
      <c r="AV455" s="13" t="s">
        <v>82</v>
      </c>
      <c r="AW455" s="13" t="s">
        <v>35</v>
      </c>
      <c r="AX455" s="13" t="s">
        <v>74</v>
      </c>
      <c r="AY455" s="244" t="s">
        <v>155</v>
      </c>
    </row>
    <row r="456" s="14" customFormat="1">
      <c r="A456" s="14"/>
      <c r="B456" s="245"/>
      <c r="C456" s="246"/>
      <c r="D456" s="236" t="s">
        <v>164</v>
      </c>
      <c r="E456" s="247" t="s">
        <v>28</v>
      </c>
      <c r="F456" s="248" t="s">
        <v>917</v>
      </c>
      <c r="G456" s="246"/>
      <c r="H456" s="249">
        <v>0.22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5" t="s">
        <v>164</v>
      </c>
      <c r="AU456" s="255" t="s">
        <v>84</v>
      </c>
      <c r="AV456" s="14" t="s">
        <v>84</v>
      </c>
      <c r="AW456" s="14" t="s">
        <v>35</v>
      </c>
      <c r="AX456" s="14" t="s">
        <v>82</v>
      </c>
      <c r="AY456" s="255" t="s">
        <v>155</v>
      </c>
    </row>
    <row r="457" s="2" customFormat="1" ht="16.5" customHeight="1">
      <c r="A457" s="40"/>
      <c r="B457" s="41"/>
      <c r="C457" s="278" t="s">
        <v>987</v>
      </c>
      <c r="D457" s="278" t="s">
        <v>223</v>
      </c>
      <c r="E457" s="279" t="s">
        <v>988</v>
      </c>
      <c r="F457" s="280" t="s">
        <v>989</v>
      </c>
      <c r="G457" s="281" t="s">
        <v>249</v>
      </c>
      <c r="H457" s="282">
        <v>136.43299999999999</v>
      </c>
      <c r="I457" s="283"/>
      <c r="J457" s="284">
        <f>ROUND(I457*H457,2)</f>
        <v>0</v>
      </c>
      <c r="K457" s="280" t="s">
        <v>28</v>
      </c>
      <c r="L457" s="285"/>
      <c r="M457" s="286" t="s">
        <v>28</v>
      </c>
      <c r="N457" s="287" t="s">
        <v>45</v>
      </c>
      <c r="O457" s="86"/>
      <c r="P457" s="230">
        <f>O457*H457</f>
        <v>0</v>
      </c>
      <c r="Q457" s="230">
        <v>0.00020000000000000001</v>
      </c>
      <c r="R457" s="230">
        <f>Q457*H457</f>
        <v>0.027286600000000001</v>
      </c>
      <c r="S457" s="230">
        <v>0</v>
      </c>
      <c r="T457" s="231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32" t="s">
        <v>418</v>
      </c>
      <c r="AT457" s="232" t="s">
        <v>223</v>
      </c>
      <c r="AU457" s="232" t="s">
        <v>84</v>
      </c>
      <c r="AY457" s="19" t="s">
        <v>155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9" t="s">
        <v>82</v>
      </c>
      <c r="BK457" s="233">
        <f>ROUND(I457*H457,2)</f>
        <v>0</v>
      </c>
      <c r="BL457" s="19" t="s">
        <v>242</v>
      </c>
      <c r="BM457" s="232" t="s">
        <v>990</v>
      </c>
    </row>
    <row r="458" s="14" customFormat="1">
      <c r="A458" s="14"/>
      <c r="B458" s="245"/>
      <c r="C458" s="246"/>
      <c r="D458" s="236" t="s">
        <v>164</v>
      </c>
      <c r="E458" s="247" t="s">
        <v>28</v>
      </c>
      <c r="F458" s="248" t="s">
        <v>991</v>
      </c>
      <c r="G458" s="246"/>
      <c r="H458" s="249">
        <v>136.43299999999999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164</v>
      </c>
      <c r="AU458" s="255" t="s">
        <v>84</v>
      </c>
      <c r="AV458" s="14" t="s">
        <v>84</v>
      </c>
      <c r="AW458" s="14" t="s">
        <v>35</v>
      </c>
      <c r="AX458" s="14" t="s">
        <v>82</v>
      </c>
      <c r="AY458" s="255" t="s">
        <v>155</v>
      </c>
    </row>
    <row r="459" s="2" customFormat="1" ht="16.5" customHeight="1">
      <c r="A459" s="40"/>
      <c r="B459" s="41"/>
      <c r="C459" s="221" t="s">
        <v>992</v>
      </c>
      <c r="D459" s="221" t="s">
        <v>157</v>
      </c>
      <c r="E459" s="222" t="s">
        <v>993</v>
      </c>
      <c r="F459" s="223" t="s">
        <v>994</v>
      </c>
      <c r="G459" s="224" t="s">
        <v>197</v>
      </c>
      <c r="H459" s="225">
        <v>57.512</v>
      </c>
      <c r="I459" s="226"/>
      <c r="J459" s="227">
        <f>ROUND(I459*H459,2)</f>
        <v>0</v>
      </c>
      <c r="K459" s="223" t="s">
        <v>161</v>
      </c>
      <c r="L459" s="46"/>
      <c r="M459" s="228" t="s">
        <v>28</v>
      </c>
      <c r="N459" s="229" t="s">
        <v>45</v>
      </c>
      <c r="O459" s="86"/>
      <c r="P459" s="230">
        <f>O459*H459</f>
        <v>0</v>
      </c>
      <c r="Q459" s="230">
        <v>0</v>
      </c>
      <c r="R459" s="230">
        <f>Q459*H459</f>
        <v>0</v>
      </c>
      <c r="S459" s="230">
        <v>0</v>
      </c>
      <c r="T459" s="231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32" t="s">
        <v>242</v>
      </c>
      <c r="AT459" s="232" t="s">
        <v>157</v>
      </c>
      <c r="AU459" s="232" t="s">
        <v>84</v>
      </c>
      <c r="AY459" s="19" t="s">
        <v>155</v>
      </c>
      <c r="BE459" s="233">
        <f>IF(N459="základní",J459,0)</f>
        <v>0</v>
      </c>
      <c r="BF459" s="233">
        <f>IF(N459="snížená",J459,0)</f>
        <v>0</v>
      </c>
      <c r="BG459" s="233">
        <f>IF(N459="zákl. přenesená",J459,0)</f>
        <v>0</v>
      </c>
      <c r="BH459" s="233">
        <f>IF(N459="sníž. přenesená",J459,0)</f>
        <v>0</v>
      </c>
      <c r="BI459" s="233">
        <f>IF(N459="nulová",J459,0)</f>
        <v>0</v>
      </c>
      <c r="BJ459" s="19" t="s">
        <v>82</v>
      </c>
      <c r="BK459" s="233">
        <f>ROUND(I459*H459,2)</f>
        <v>0</v>
      </c>
      <c r="BL459" s="19" t="s">
        <v>242</v>
      </c>
      <c r="BM459" s="232" t="s">
        <v>995</v>
      </c>
    </row>
    <row r="460" s="14" customFormat="1">
      <c r="A460" s="14"/>
      <c r="B460" s="245"/>
      <c r="C460" s="246"/>
      <c r="D460" s="236" t="s">
        <v>164</v>
      </c>
      <c r="E460" s="247" t="s">
        <v>28</v>
      </c>
      <c r="F460" s="248" t="s">
        <v>453</v>
      </c>
      <c r="G460" s="246"/>
      <c r="H460" s="249">
        <v>63.872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164</v>
      </c>
      <c r="AU460" s="255" t="s">
        <v>84</v>
      </c>
      <c r="AV460" s="14" t="s">
        <v>84</v>
      </c>
      <c r="AW460" s="14" t="s">
        <v>35</v>
      </c>
      <c r="AX460" s="14" t="s">
        <v>74</v>
      </c>
      <c r="AY460" s="255" t="s">
        <v>155</v>
      </c>
    </row>
    <row r="461" s="14" customFormat="1">
      <c r="A461" s="14"/>
      <c r="B461" s="245"/>
      <c r="C461" s="246"/>
      <c r="D461" s="236" t="s">
        <v>164</v>
      </c>
      <c r="E461" s="247" t="s">
        <v>28</v>
      </c>
      <c r="F461" s="248" t="s">
        <v>996</v>
      </c>
      <c r="G461" s="246"/>
      <c r="H461" s="249">
        <v>-6.3600000000000003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5" t="s">
        <v>164</v>
      </c>
      <c r="AU461" s="255" t="s">
        <v>84</v>
      </c>
      <c r="AV461" s="14" t="s">
        <v>84</v>
      </c>
      <c r="AW461" s="14" t="s">
        <v>35</v>
      </c>
      <c r="AX461" s="14" t="s">
        <v>74</v>
      </c>
      <c r="AY461" s="255" t="s">
        <v>155</v>
      </c>
    </row>
    <row r="462" s="15" customFormat="1">
      <c r="A462" s="15"/>
      <c r="B462" s="256"/>
      <c r="C462" s="257"/>
      <c r="D462" s="236" t="s">
        <v>164</v>
      </c>
      <c r="E462" s="258" t="s">
        <v>490</v>
      </c>
      <c r="F462" s="259" t="s">
        <v>173</v>
      </c>
      <c r="G462" s="257"/>
      <c r="H462" s="260">
        <v>57.512</v>
      </c>
      <c r="I462" s="261"/>
      <c r="J462" s="257"/>
      <c r="K462" s="257"/>
      <c r="L462" s="262"/>
      <c r="M462" s="263"/>
      <c r="N462" s="264"/>
      <c r="O462" s="264"/>
      <c r="P462" s="264"/>
      <c r="Q462" s="264"/>
      <c r="R462" s="264"/>
      <c r="S462" s="264"/>
      <c r="T462" s="26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6" t="s">
        <v>164</v>
      </c>
      <c r="AU462" s="266" t="s">
        <v>84</v>
      </c>
      <c r="AV462" s="15" t="s">
        <v>162</v>
      </c>
      <c r="AW462" s="15" t="s">
        <v>35</v>
      </c>
      <c r="AX462" s="15" t="s">
        <v>82</v>
      </c>
      <c r="AY462" s="266" t="s">
        <v>155</v>
      </c>
    </row>
    <row r="463" s="2" customFormat="1" ht="16.5" customHeight="1">
      <c r="A463" s="40"/>
      <c r="B463" s="41"/>
      <c r="C463" s="278" t="s">
        <v>997</v>
      </c>
      <c r="D463" s="278" t="s">
        <v>223</v>
      </c>
      <c r="E463" s="279" t="s">
        <v>947</v>
      </c>
      <c r="F463" s="280" t="s">
        <v>948</v>
      </c>
      <c r="G463" s="281" t="s">
        <v>197</v>
      </c>
      <c r="H463" s="282">
        <v>63.262999999999998</v>
      </c>
      <c r="I463" s="283"/>
      <c r="J463" s="284">
        <f>ROUND(I463*H463,2)</f>
        <v>0</v>
      </c>
      <c r="K463" s="280" t="s">
        <v>161</v>
      </c>
      <c r="L463" s="285"/>
      <c r="M463" s="286" t="s">
        <v>28</v>
      </c>
      <c r="N463" s="287" t="s">
        <v>45</v>
      </c>
      <c r="O463" s="86"/>
      <c r="P463" s="230">
        <f>O463*H463</f>
        <v>0</v>
      </c>
      <c r="Q463" s="230">
        <v>0.0093100000000000006</v>
      </c>
      <c r="R463" s="230">
        <f>Q463*H463</f>
        <v>0.58897853</v>
      </c>
      <c r="S463" s="230">
        <v>0</v>
      </c>
      <c r="T463" s="231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32" t="s">
        <v>418</v>
      </c>
      <c r="AT463" s="232" t="s">
        <v>223</v>
      </c>
      <c r="AU463" s="232" t="s">
        <v>84</v>
      </c>
      <c r="AY463" s="19" t="s">
        <v>155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9" t="s">
        <v>82</v>
      </c>
      <c r="BK463" s="233">
        <f>ROUND(I463*H463,2)</f>
        <v>0</v>
      </c>
      <c r="BL463" s="19" t="s">
        <v>242</v>
      </c>
      <c r="BM463" s="232" t="s">
        <v>998</v>
      </c>
    </row>
    <row r="464" s="14" customFormat="1">
      <c r="A464" s="14"/>
      <c r="B464" s="245"/>
      <c r="C464" s="246"/>
      <c r="D464" s="236" t="s">
        <v>164</v>
      </c>
      <c r="E464" s="247" t="s">
        <v>28</v>
      </c>
      <c r="F464" s="248" t="s">
        <v>999</v>
      </c>
      <c r="G464" s="246"/>
      <c r="H464" s="249">
        <v>63.262999999999998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164</v>
      </c>
      <c r="AU464" s="255" t="s">
        <v>84</v>
      </c>
      <c r="AV464" s="14" t="s">
        <v>84</v>
      </c>
      <c r="AW464" s="14" t="s">
        <v>35</v>
      </c>
      <c r="AX464" s="14" t="s">
        <v>74</v>
      </c>
      <c r="AY464" s="255" t="s">
        <v>155</v>
      </c>
    </row>
    <row r="465" s="15" customFormat="1">
      <c r="A465" s="15"/>
      <c r="B465" s="256"/>
      <c r="C465" s="257"/>
      <c r="D465" s="236" t="s">
        <v>164</v>
      </c>
      <c r="E465" s="258" t="s">
        <v>1000</v>
      </c>
      <c r="F465" s="259" t="s">
        <v>173</v>
      </c>
      <c r="G465" s="257"/>
      <c r="H465" s="260">
        <v>63.262999999999998</v>
      </c>
      <c r="I465" s="261"/>
      <c r="J465" s="257"/>
      <c r="K465" s="257"/>
      <c r="L465" s="262"/>
      <c r="M465" s="263"/>
      <c r="N465" s="264"/>
      <c r="O465" s="264"/>
      <c r="P465" s="264"/>
      <c r="Q465" s="264"/>
      <c r="R465" s="264"/>
      <c r="S465" s="264"/>
      <c r="T465" s="26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6" t="s">
        <v>164</v>
      </c>
      <c r="AU465" s="266" t="s">
        <v>84</v>
      </c>
      <c r="AV465" s="15" t="s">
        <v>162</v>
      </c>
      <c r="AW465" s="15" t="s">
        <v>35</v>
      </c>
      <c r="AX465" s="15" t="s">
        <v>82</v>
      </c>
      <c r="AY465" s="266" t="s">
        <v>155</v>
      </c>
    </row>
    <row r="466" s="2" customFormat="1" ht="16.5" customHeight="1">
      <c r="A466" s="40"/>
      <c r="B466" s="41"/>
      <c r="C466" s="221" t="s">
        <v>1001</v>
      </c>
      <c r="D466" s="221" t="s">
        <v>157</v>
      </c>
      <c r="E466" s="222" t="s">
        <v>1002</v>
      </c>
      <c r="F466" s="223" t="s">
        <v>1003</v>
      </c>
      <c r="G466" s="224" t="s">
        <v>160</v>
      </c>
      <c r="H466" s="225">
        <v>0.109</v>
      </c>
      <c r="I466" s="226"/>
      <c r="J466" s="227">
        <f>ROUND(I466*H466,2)</f>
        <v>0</v>
      </c>
      <c r="K466" s="223" t="s">
        <v>161</v>
      </c>
      <c r="L466" s="46"/>
      <c r="M466" s="228" t="s">
        <v>28</v>
      </c>
      <c r="N466" s="229" t="s">
        <v>45</v>
      </c>
      <c r="O466" s="86"/>
      <c r="P466" s="230">
        <f>O466*H466</f>
        <v>0</v>
      </c>
      <c r="Q466" s="230">
        <v>0.00281</v>
      </c>
      <c r="R466" s="230">
        <f>Q466*H466</f>
        <v>0.00030629000000000002</v>
      </c>
      <c r="S466" s="230">
        <v>0</v>
      </c>
      <c r="T466" s="231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32" t="s">
        <v>242</v>
      </c>
      <c r="AT466" s="232" t="s">
        <v>157</v>
      </c>
      <c r="AU466" s="232" t="s">
        <v>84</v>
      </c>
      <c r="AY466" s="19" t="s">
        <v>155</v>
      </c>
      <c r="BE466" s="233">
        <f>IF(N466="základní",J466,0)</f>
        <v>0</v>
      </c>
      <c r="BF466" s="233">
        <f>IF(N466="snížená",J466,0)</f>
        <v>0</v>
      </c>
      <c r="BG466" s="233">
        <f>IF(N466="zákl. přenesená",J466,0)</f>
        <v>0</v>
      </c>
      <c r="BH466" s="233">
        <f>IF(N466="sníž. přenesená",J466,0)</f>
        <v>0</v>
      </c>
      <c r="BI466" s="233">
        <f>IF(N466="nulová",J466,0)</f>
        <v>0</v>
      </c>
      <c r="BJ466" s="19" t="s">
        <v>82</v>
      </c>
      <c r="BK466" s="233">
        <f>ROUND(I466*H466,2)</f>
        <v>0</v>
      </c>
      <c r="BL466" s="19" t="s">
        <v>242</v>
      </c>
      <c r="BM466" s="232" t="s">
        <v>1004</v>
      </c>
    </row>
    <row r="467" s="14" customFormat="1">
      <c r="A467" s="14"/>
      <c r="B467" s="245"/>
      <c r="C467" s="246"/>
      <c r="D467" s="236" t="s">
        <v>164</v>
      </c>
      <c r="E467" s="247" t="s">
        <v>28</v>
      </c>
      <c r="F467" s="248" t="s">
        <v>1005</v>
      </c>
      <c r="G467" s="246"/>
      <c r="H467" s="249">
        <v>0.109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164</v>
      </c>
      <c r="AU467" s="255" t="s">
        <v>84</v>
      </c>
      <c r="AV467" s="14" t="s">
        <v>84</v>
      </c>
      <c r="AW467" s="14" t="s">
        <v>35</v>
      </c>
      <c r="AX467" s="14" t="s">
        <v>82</v>
      </c>
      <c r="AY467" s="255" t="s">
        <v>155</v>
      </c>
    </row>
    <row r="468" s="2" customFormat="1" ht="24" customHeight="1">
      <c r="A468" s="40"/>
      <c r="B468" s="41"/>
      <c r="C468" s="221" t="s">
        <v>1006</v>
      </c>
      <c r="D468" s="221" t="s">
        <v>157</v>
      </c>
      <c r="E468" s="222" t="s">
        <v>1007</v>
      </c>
      <c r="F468" s="223" t="s">
        <v>1008</v>
      </c>
      <c r="G468" s="224" t="s">
        <v>288</v>
      </c>
      <c r="H468" s="225">
        <v>3.117</v>
      </c>
      <c r="I468" s="226"/>
      <c r="J468" s="227">
        <f>ROUND(I468*H468,2)</f>
        <v>0</v>
      </c>
      <c r="K468" s="223" t="s">
        <v>161</v>
      </c>
      <c r="L468" s="46"/>
      <c r="M468" s="228" t="s">
        <v>28</v>
      </c>
      <c r="N468" s="229" t="s">
        <v>45</v>
      </c>
      <c r="O468" s="86"/>
      <c r="P468" s="230">
        <f>O468*H468</f>
        <v>0</v>
      </c>
      <c r="Q468" s="230">
        <v>0</v>
      </c>
      <c r="R468" s="230">
        <f>Q468*H468</f>
        <v>0</v>
      </c>
      <c r="S468" s="230">
        <v>0</v>
      </c>
      <c r="T468" s="231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32" t="s">
        <v>242</v>
      </c>
      <c r="AT468" s="232" t="s">
        <v>157</v>
      </c>
      <c r="AU468" s="232" t="s">
        <v>84</v>
      </c>
      <c r="AY468" s="19" t="s">
        <v>155</v>
      </c>
      <c r="BE468" s="233">
        <f>IF(N468="základní",J468,0)</f>
        <v>0</v>
      </c>
      <c r="BF468" s="233">
        <f>IF(N468="snížená",J468,0)</f>
        <v>0</v>
      </c>
      <c r="BG468" s="233">
        <f>IF(N468="zákl. přenesená",J468,0)</f>
        <v>0</v>
      </c>
      <c r="BH468" s="233">
        <f>IF(N468="sníž. přenesená",J468,0)</f>
        <v>0</v>
      </c>
      <c r="BI468" s="233">
        <f>IF(N468="nulová",J468,0)</f>
        <v>0</v>
      </c>
      <c r="BJ468" s="19" t="s">
        <v>82</v>
      </c>
      <c r="BK468" s="233">
        <f>ROUND(I468*H468,2)</f>
        <v>0</v>
      </c>
      <c r="BL468" s="19" t="s">
        <v>242</v>
      </c>
      <c r="BM468" s="232" t="s">
        <v>1009</v>
      </c>
    </row>
    <row r="469" s="12" customFormat="1" ht="22.8" customHeight="1">
      <c r="A469" s="12"/>
      <c r="B469" s="205"/>
      <c r="C469" s="206"/>
      <c r="D469" s="207" t="s">
        <v>73</v>
      </c>
      <c r="E469" s="219" t="s">
        <v>1010</v>
      </c>
      <c r="F469" s="219" t="s">
        <v>1011</v>
      </c>
      <c r="G469" s="206"/>
      <c r="H469" s="206"/>
      <c r="I469" s="209"/>
      <c r="J469" s="220">
        <f>BK469</f>
        <v>0</v>
      </c>
      <c r="K469" s="206"/>
      <c r="L469" s="211"/>
      <c r="M469" s="212"/>
      <c r="N469" s="213"/>
      <c r="O469" s="213"/>
      <c r="P469" s="214">
        <f>SUM(P470:P479)</f>
        <v>0</v>
      </c>
      <c r="Q469" s="213"/>
      <c r="R469" s="214">
        <f>SUM(R470:R479)</f>
        <v>0.028008600000000002</v>
      </c>
      <c r="S469" s="213"/>
      <c r="T469" s="215">
        <f>SUM(T470:T479)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16" t="s">
        <v>84</v>
      </c>
      <c r="AT469" s="217" t="s">
        <v>73</v>
      </c>
      <c r="AU469" s="217" t="s">
        <v>82</v>
      </c>
      <c r="AY469" s="216" t="s">
        <v>155</v>
      </c>
      <c r="BK469" s="218">
        <f>SUM(BK470:BK479)</f>
        <v>0</v>
      </c>
    </row>
    <row r="470" s="2" customFormat="1" ht="24" customHeight="1">
      <c r="A470" s="40"/>
      <c r="B470" s="41"/>
      <c r="C470" s="221" t="s">
        <v>1012</v>
      </c>
      <c r="D470" s="221" t="s">
        <v>157</v>
      </c>
      <c r="E470" s="222" t="s">
        <v>1013</v>
      </c>
      <c r="F470" s="223" t="s">
        <v>1014</v>
      </c>
      <c r="G470" s="224" t="s">
        <v>249</v>
      </c>
      <c r="H470" s="225">
        <v>2</v>
      </c>
      <c r="I470" s="226"/>
      <c r="J470" s="227">
        <f>ROUND(I470*H470,2)</f>
        <v>0</v>
      </c>
      <c r="K470" s="223" t="s">
        <v>28</v>
      </c>
      <c r="L470" s="46"/>
      <c r="M470" s="228" t="s">
        <v>28</v>
      </c>
      <c r="N470" s="229" t="s">
        <v>45</v>
      </c>
      <c r="O470" s="86"/>
      <c r="P470" s="230">
        <f>O470*H470</f>
        <v>0</v>
      </c>
      <c r="Q470" s="230">
        <v>0.0022200000000000002</v>
      </c>
      <c r="R470" s="230">
        <f>Q470*H470</f>
        <v>0.0044400000000000004</v>
      </c>
      <c r="S470" s="230">
        <v>0</v>
      </c>
      <c r="T470" s="231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32" t="s">
        <v>242</v>
      </c>
      <c r="AT470" s="232" t="s">
        <v>157</v>
      </c>
      <c r="AU470" s="232" t="s">
        <v>84</v>
      </c>
      <c r="AY470" s="19" t="s">
        <v>155</v>
      </c>
      <c r="BE470" s="233">
        <f>IF(N470="základní",J470,0)</f>
        <v>0</v>
      </c>
      <c r="BF470" s="233">
        <f>IF(N470="snížená",J470,0)</f>
        <v>0</v>
      </c>
      <c r="BG470" s="233">
        <f>IF(N470="zákl. přenesená",J470,0)</f>
        <v>0</v>
      </c>
      <c r="BH470" s="233">
        <f>IF(N470="sníž. přenesená",J470,0)</f>
        <v>0</v>
      </c>
      <c r="BI470" s="233">
        <f>IF(N470="nulová",J470,0)</f>
        <v>0</v>
      </c>
      <c r="BJ470" s="19" t="s">
        <v>82</v>
      </c>
      <c r="BK470" s="233">
        <f>ROUND(I470*H470,2)</f>
        <v>0</v>
      </c>
      <c r="BL470" s="19" t="s">
        <v>242</v>
      </c>
      <c r="BM470" s="232" t="s">
        <v>1015</v>
      </c>
    </row>
    <row r="471" s="13" customFormat="1">
      <c r="A471" s="13"/>
      <c r="B471" s="234"/>
      <c r="C471" s="235"/>
      <c r="D471" s="236" t="s">
        <v>164</v>
      </c>
      <c r="E471" s="237" t="s">
        <v>28</v>
      </c>
      <c r="F471" s="238" t="s">
        <v>1016</v>
      </c>
      <c r="G471" s="235"/>
      <c r="H471" s="237" t="s">
        <v>28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164</v>
      </c>
      <c r="AU471" s="244" t="s">
        <v>84</v>
      </c>
      <c r="AV471" s="13" t="s">
        <v>82</v>
      </c>
      <c r="AW471" s="13" t="s">
        <v>35</v>
      </c>
      <c r="AX471" s="13" t="s">
        <v>74</v>
      </c>
      <c r="AY471" s="244" t="s">
        <v>155</v>
      </c>
    </row>
    <row r="472" s="14" customFormat="1">
      <c r="A472" s="14"/>
      <c r="B472" s="245"/>
      <c r="C472" s="246"/>
      <c r="D472" s="236" t="s">
        <v>164</v>
      </c>
      <c r="E472" s="247" t="s">
        <v>28</v>
      </c>
      <c r="F472" s="248" t="s">
        <v>84</v>
      </c>
      <c r="G472" s="246"/>
      <c r="H472" s="249">
        <v>2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164</v>
      </c>
      <c r="AU472" s="255" t="s">
        <v>84</v>
      </c>
      <c r="AV472" s="14" t="s">
        <v>84</v>
      </c>
      <c r="AW472" s="14" t="s">
        <v>35</v>
      </c>
      <c r="AX472" s="14" t="s">
        <v>82</v>
      </c>
      <c r="AY472" s="255" t="s">
        <v>155</v>
      </c>
    </row>
    <row r="473" s="2" customFormat="1" ht="16.5" customHeight="1">
      <c r="A473" s="40"/>
      <c r="B473" s="41"/>
      <c r="C473" s="221" t="s">
        <v>1017</v>
      </c>
      <c r="D473" s="221" t="s">
        <v>157</v>
      </c>
      <c r="E473" s="222" t="s">
        <v>1018</v>
      </c>
      <c r="F473" s="223" t="s">
        <v>1019</v>
      </c>
      <c r="G473" s="224" t="s">
        <v>249</v>
      </c>
      <c r="H473" s="225">
        <v>9.8900000000000006</v>
      </c>
      <c r="I473" s="226"/>
      <c r="J473" s="227">
        <f>ROUND(I473*H473,2)</f>
        <v>0</v>
      </c>
      <c r="K473" s="223" t="s">
        <v>161</v>
      </c>
      <c r="L473" s="46"/>
      <c r="M473" s="228" t="s">
        <v>28</v>
      </c>
      <c r="N473" s="229" t="s">
        <v>45</v>
      </c>
      <c r="O473" s="86"/>
      <c r="P473" s="230">
        <f>O473*H473</f>
        <v>0</v>
      </c>
      <c r="Q473" s="230">
        <v>0.00174</v>
      </c>
      <c r="R473" s="230">
        <f>Q473*H473</f>
        <v>0.017208600000000001</v>
      </c>
      <c r="S473" s="230">
        <v>0</v>
      </c>
      <c r="T473" s="231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32" t="s">
        <v>242</v>
      </c>
      <c r="AT473" s="232" t="s">
        <v>157</v>
      </c>
      <c r="AU473" s="232" t="s">
        <v>84</v>
      </c>
      <c r="AY473" s="19" t="s">
        <v>155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9" t="s">
        <v>82</v>
      </c>
      <c r="BK473" s="233">
        <f>ROUND(I473*H473,2)</f>
        <v>0</v>
      </c>
      <c r="BL473" s="19" t="s">
        <v>242</v>
      </c>
      <c r="BM473" s="232" t="s">
        <v>1020</v>
      </c>
    </row>
    <row r="474" s="13" customFormat="1">
      <c r="A474" s="13"/>
      <c r="B474" s="234"/>
      <c r="C474" s="235"/>
      <c r="D474" s="236" t="s">
        <v>164</v>
      </c>
      <c r="E474" s="237" t="s">
        <v>28</v>
      </c>
      <c r="F474" s="238" t="s">
        <v>1016</v>
      </c>
      <c r="G474" s="235"/>
      <c r="H474" s="237" t="s">
        <v>28</v>
      </c>
      <c r="I474" s="239"/>
      <c r="J474" s="235"/>
      <c r="K474" s="235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164</v>
      </c>
      <c r="AU474" s="244" t="s">
        <v>84</v>
      </c>
      <c r="AV474" s="13" t="s">
        <v>82</v>
      </c>
      <c r="AW474" s="13" t="s">
        <v>35</v>
      </c>
      <c r="AX474" s="13" t="s">
        <v>74</v>
      </c>
      <c r="AY474" s="244" t="s">
        <v>155</v>
      </c>
    </row>
    <row r="475" s="14" customFormat="1">
      <c r="A475" s="14"/>
      <c r="B475" s="245"/>
      <c r="C475" s="246"/>
      <c r="D475" s="236" t="s">
        <v>164</v>
      </c>
      <c r="E475" s="247" t="s">
        <v>28</v>
      </c>
      <c r="F475" s="248" t="s">
        <v>477</v>
      </c>
      <c r="G475" s="246"/>
      <c r="H475" s="249">
        <v>9.8900000000000006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164</v>
      </c>
      <c r="AU475" s="255" t="s">
        <v>84</v>
      </c>
      <c r="AV475" s="14" t="s">
        <v>84</v>
      </c>
      <c r="AW475" s="14" t="s">
        <v>35</v>
      </c>
      <c r="AX475" s="14" t="s">
        <v>82</v>
      </c>
      <c r="AY475" s="255" t="s">
        <v>155</v>
      </c>
    </row>
    <row r="476" s="2" customFormat="1" ht="24" customHeight="1">
      <c r="A476" s="40"/>
      <c r="B476" s="41"/>
      <c r="C476" s="221" t="s">
        <v>1021</v>
      </c>
      <c r="D476" s="221" t="s">
        <v>157</v>
      </c>
      <c r="E476" s="222" t="s">
        <v>1022</v>
      </c>
      <c r="F476" s="223" t="s">
        <v>1023</v>
      </c>
      <c r="G476" s="224" t="s">
        <v>249</v>
      </c>
      <c r="H476" s="225">
        <v>3</v>
      </c>
      <c r="I476" s="226"/>
      <c r="J476" s="227">
        <f>ROUND(I476*H476,2)</f>
        <v>0</v>
      </c>
      <c r="K476" s="223" t="s">
        <v>161</v>
      </c>
      <c r="L476" s="46"/>
      <c r="M476" s="228" t="s">
        <v>28</v>
      </c>
      <c r="N476" s="229" t="s">
        <v>45</v>
      </c>
      <c r="O476" s="86"/>
      <c r="P476" s="230">
        <f>O476*H476</f>
        <v>0</v>
      </c>
      <c r="Q476" s="230">
        <v>0.0021199999999999999</v>
      </c>
      <c r="R476" s="230">
        <f>Q476*H476</f>
        <v>0.0063599999999999993</v>
      </c>
      <c r="S476" s="230">
        <v>0</v>
      </c>
      <c r="T476" s="231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32" t="s">
        <v>242</v>
      </c>
      <c r="AT476" s="232" t="s">
        <v>157</v>
      </c>
      <c r="AU476" s="232" t="s">
        <v>84</v>
      </c>
      <c r="AY476" s="19" t="s">
        <v>155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9" t="s">
        <v>82</v>
      </c>
      <c r="BK476" s="233">
        <f>ROUND(I476*H476,2)</f>
        <v>0</v>
      </c>
      <c r="BL476" s="19" t="s">
        <v>242</v>
      </c>
      <c r="BM476" s="232" t="s">
        <v>1024</v>
      </c>
    </row>
    <row r="477" s="13" customFormat="1">
      <c r="A477" s="13"/>
      <c r="B477" s="234"/>
      <c r="C477" s="235"/>
      <c r="D477" s="236" t="s">
        <v>164</v>
      </c>
      <c r="E477" s="237" t="s">
        <v>28</v>
      </c>
      <c r="F477" s="238" t="s">
        <v>1016</v>
      </c>
      <c r="G477" s="235"/>
      <c r="H477" s="237" t="s">
        <v>28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164</v>
      </c>
      <c r="AU477" s="244" t="s">
        <v>84</v>
      </c>
      <c r="AV477" s="13" t="s">
        <v>82</v>
      </c>
      <c r="AW477" s="13" t="s">
        <v>35</v>
      </c>
      <c r="AX477" s="13" t="s">
        <v>74</v>
      </c>
      <c r="AY477" s="244" t="s">
        <v>155</v>
      </c>
    </row>
    <row r="478" s="14" customFormat="1">
      <c r="A478" s="14"/>
      <c r="B478" s="245"/>
      <c r="C478" s="246"/>
      <c r="D478" s="236" t="s">
        <v>164</v>
      </c>
      <c r="E478" s="247" t="s">
        <v>28</v>
      </c>
      <c r="F478" s="248" t="s">
        <v>177</v>
      </c>
      <c r="G478" s="246"/>
      <c r="H478" s="249">
        <v>3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164</v>
      </c>
      <c r="AU478" s="255" t="s">
        <v>84</v>
      </c>
      <c r="AV478" s="14" t="s">
        <v>84</v>
      </c>
      <c r="AW478" s="14" t="s">
        <v>35</v>
      </c>
      <c r="AX478" s="14" t="s">
        <v>82</v>
      </c>
      <c r="AY478" s="255" t="s">
        <v>155</v>
      </c>
    </row>
    <row r="479" s="2" customFormat="1" ht="24" customHeight="1">
      <c r="A479" s="40"/>
      <c r="B479" s="41"/>
      <c r="C479" s="221" t="s">
        <v>1025</v>
      </c>
      <c r="D479" s="221" t="s">
        <v>157</v>
      </c>
      <c r="E479" s="222" t="s">
        <v>1026</v>
      </c>
      <c r="F479" s="223" t="s">
        <v>1027</v>
      </c>
      <c r="G479" s="224" t="s">
        <v>288</v>
      </c>
      <c r="H479" s="225">
        <v>0.028000000000000001</v>
      </c>
      <c r="I479" s="226"/>
      <c r="J479" s="227">
        <f>ROUND(I479*H479,2)</f>
        <v>0</v>
      </c>
      <c r="K479" s="223" t="s">
        <v>161</v>
      </c>
      <c r="L479" s="46"/>
      <c r="M479" s="228" t="s">
        <v>28</v>
      </c>
      <c r="N479" s="229" t="s">
        <v>45</v>
      </c>
      <c r="O479" s="86"/>
      <c r="P479" s="230">
        <f>O479*H479</f>
        <v>0</v>
      </c>
      <c r="Q479" s="230">
        <v>0</v>
      </c>
      <c r="R479" s="230">
        <f>Q479*H479</f>
        <v>0</v>
      </c>
      <c r="S479" s="230">
        <v>0</v>
      </c>
      <c r="T479" s="231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32" t="s">
        <v>242</v>
      </c>
      <c r="AT479" s="232" t="s">
        <v>157</v>
      </c>
      <c r="AU479" s="232" t="s">
        <v>84</v>
      </c>
      <c r="AY479" s="19" t="s">
        <v>155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9" t="s">
        <v>82</v>
      </c>
      <c r="BK479" s="233">
        <f>ROUND(I479*H479,2)</f>
        <v>0</v>
      </c>
      <c r="BL479" s="19" t="s">
        <v>242</v>
      </c>
      <c r="BM479" s="232" t="s">
        <v>1028</v>
      </c>
    </row>
    <row r="480" s="12" customFormat="1" ht="22.8" customHeight="1">
      <c r="A480" s="12"/>
      <c r="B480" s="205"/>
      <c r="C480" s="206"/>
      <c r="D480" s="207" t="s">
        <v>73</v>
      </c>
      <c r="E480" s="219" t="s">
        <v>1029</v>
      </c>
      <c r="F480" s="219" t="s">
        <v>1030</v>
      </c>
      <c r="G480" s="206"/>
      <c r="H480" s="206"/>
      <c r="I480" s="209"/>
      <c r="J480" s="220">
        <f>BK480</f>
        <v>0</v>
      </c>
      <c r="K480" s="206"/>
      <c r="L480" s="211"/>
      <c r="M480" s="212"/>
      <c r="N480" s="213"/>
      <c r="O480" s="213"/>
      <c r="P480" s="214">
        <f>SUM(P481:P487)</f>
        <v>0</v>
      </c>
      <c r="Q480" s="213"/>
      <c r="R480" s="214">
        <f>SUM(R481:R487)</f>
        <v>0.13600000000000001</v>
      </c>
      <c r="S480" s="213"/>
      <c r="T480" s="215">
        <f>SUM(T481:T487)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6" t="s">
        <v>84</v>
      </c>
      <c r="AT480" s="217" t="s">
        <v>73</v>
      </c>
      <c r="AU480" s="217" t="s">
        <v>82</v>
      </c>
      <c r="AY480" s="216" t="s">
        <v>155</v>
      </c>
      <c r="BK480" s="218">
        <f>SUM(BK481:BK487)</f>
        <v>0</v>
      </c>
    </row>
    <row r="481" s="2" customFormat="1" ht="24" customHeight="1">
      <c r="A481" s="40"/>
      <c r="B481" s="41"/>
      <c r="C481" s="221" t="s">
        <v>1031</v>
      </c>
      <c r="D481" s="221" t="s">
        <v>157</v>
      </c>
      <c r="E481" s="222" t="s">
        <v>1032</v>
      </c>
      <c r="F481" s="223" t="s">
        <v>1033</v>
      </c>
      <c r="G481" s="224" t="s">
        <v>445</v>
      </c>
      <c r="H481" s="225">
        <v>1</v>
      </c>
      <c r="I481" s="226"/>
      <c r="J481" s="227">
        <f>ROUND(I481*H481,2)</f>
        <v>0</v>
      </c>
      <c r="K481" s="223" t="s">
        <v>28</v>
      </c>
      <c r="L481" s="46"/>
      <c r="M481" s="228" t="s">
        <v>28</v>
      </c>
      <c r="N481" s="229" t="s">
        <v>45</v>
      </c>
      <c r="O481" s="86"/>
      <c r="P481" s="230">
        <f>O481*H481</f>
        <v>0</v>
      </c>
      <c r="Q481" s="230">
        <v>0.060999999999999999</v>
      </c>
      <c r="R481" s="230">
        <f>Q481*H481</f>
        <v>0.060999999999999999</v>
      </c>
      <c r="S481" s="230">
        <v>0</v>
      </c>
      <c r="T481" s="231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32" t="s">
        <v>242</v>
      </c>
      <c r="AT481" s="232" t="s">
        <v>157</v>
      </c>
      <c r="AU481" s="232" t="s">
        <v>84</v>
      </c>
      <c r="AY481" s="19" t="s">
        <v>155</v>
      </c>
      <c r="BE481" s="233">
        <f>IF(N481="základní",J481,0)</f>
        <v>0</v>
      </c>
      <c r="BF481" s="233">
        <f>IF(N481="snížená",J481,0)</f>
        <v>0</v>
      </c>
      <c r="BG481" s="233">
        <f>IF(N481="zákl. přenesená",J481,0)</f>
        <v>0</v>
      </c>
      <c r="BH481" s="233">
        <f>IF(N481="sníž. přenesená",J481,0)</f>
        <v>0</v>
      </c>
      <c r="BI481" s="233">
        <f>IF(N481="nulová",J481,0)</f>
        <v>0</v>
      </c>
      <c r="BJ481" s="19" t="s">
        <v>82</v>
      </c>
      <c r="BK481" s="233">
        <f>ROUND(I481*H481,2)</f>
        <v>0</v>
      </c>
      <c r="BL481" s="19" t="s">
        <v>242</v>
      </c>
      <c r="BM481" s="232" t="s">
        <v>1034</v>
      </c>
    </row>
    <row r="482" s="13" customFormat="1">
      <c r="A482" s="13"/>
      <c r="B482" s="234"/>
      <c r="C482" s="235"/>
      <c r="D482" s="236" t="s">
        <v>164</v>
      </c>
      <c r="E482" s="237" t="s">
        <v>28</v>
      </c>
      <c r="F482" s="238" t="s">
        <v>1035</v>
      </c>
      <c r="G482" s="235"/>
      <c r="H482" s="237" t="s">
        <v>28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164</v>
      </c>
      <c r="AU482" s="244" t="s">
        <v>84</v>
      </c>
      <c r="AV482" s="13" t="s">
        <v>82</v>
      </c>
      <c r="AW482" s="13" t="s">
        <v>35</v>
      </c>
      <c r="AX482" s="13" t="s">
        <v>74</v>
      </c>
      <c r="AY482" s="244" t="s">
        <v>155</v>
      </c>
    </row>
    <row r="483" s="14" customFormat="1">
      <c r="A483" s="14"/>
      <c r="B483" s="245"/>
      <c r="C483" s="246"/>
      <c r="D483" s="236" t="s">
        <v>164</v>
      </c>
      <c r="E483" s="247" t="s">
        <v>28</v>
      </c>
      <c r="F483" s="248" t="s">
        <v>82</v>
      </c>
      <c r="G483" s="246"/>
      <c r="H483" s="249">
        <v>1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164</v>
      </c>
      <c r="AU483" s="255" t="s">
        <v>84</v>
      </c>
      <c r="AV483" s="14" t="s">
        <v>84</v>
      </c>
      <c r="AW483" s="14" t="s">
        <v>35</v>
      </c>
      <c r="AX483" s="14" t="s">
        <v>82</v>
      </c>
      <c r="AY483" s="255" t="s">
        <v>155</v>
      </c>
    </row>
    <row r="484" s="2" customFormat="1" ht="24" customHeight="1">
      <c r="A484" s="40"/>
      <c r="B484" s="41"/>
      <c r="C484" s="221" t="s">
        <v>1036</v>
      </c>
      <c r="D484" s="221" t="s">
        <v>157</v>
      </c>
      <c r="E484" s="222" t="s">
        <v>1037</v>
      </c>
      <c r="F484" s="223" t="s">
        <v>1038</v>
      </c>
      <c r="G484" s="224" t="s">
        <v>445</v>
      </c>
      <c r="H484" s="225">
        <v>1</v>
      </c>
      <c r="I484" s="226"/>
      <c r="J484" s="227">
        <f>ROUND(I484*H484,2)</f>
        <v>0</v>
      </c>
      <c r="K484" s="223" t="s">
        <v>28</v>
      </c>
      <c r="L484" s="46"/>
      <c r="M484" s="228" t="s">
        <v>28</v>
      </c>
      <c r="N484" s="229" t="s">
        <v>45</v>
      </c>
      <c r="O484" s="86"/>
      <c r="P484" s="230">
        <f>O484*H484</f>
        <v>0</v>
      </c>
      <c r="Q484" s="230">
        <v>0.074999999999999997</v>
      </c>
      <c r="R484" s="230">
        <f>Q484*H484</f>
        <v>0.074999999999999997</v>
      </c>
      <c r="S484" s="230">
        <v>0</v>
      </c>
      <c r="T484" s="231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32" t="s">
        <v>242</v>
      </c>
      <c r="AT484" s="232" t="s">
        <v>157</v>
      </c>
      <c r="AU484" s="232" t="s">
        <v>84</v>
      </c>
      <c r="AY484" s="19" t="s">
        <v>155</v>
      </c>
      <c r="BE484" s="233">
        <f>IF(N484="základní",J484,0)</f>
        <v>0</v>
      </c>
      <c r="BF484" s="233">
        <f>IF(N484="snížená",J484,0)</f>
        <v>0</v>
      </c>
      <c r="BG484" s="233">
        <f>IF(N484="zákl. přenesená",J484,0)</f>
        <v>0</v>
      </c>
      <c r="BH484" s="233">
        <f>IF(N484="sníž. přenesená",J484,0)</f>
        <v>0</v>
      </c>
      <c r="BI484" s="233">
        <f>IF(N484="nulová",J484,0)</f>
        <v>0</v>
      </c>
      <c r="BJ484" s="19" t="s">
        <v>82</v>
      </c>
      <c r="BK484" s="233">
        <f>ROUND(I484*H484,2)</f>
        <v>0</v>
      </c>
      <c r="BL484" s="19" t="s">
        <v>242</v>
      </c>
      <c r="BM484" s="232" t="s">
        <v>1039</v>
      </c>
    </row>
    <row r="485" s="13" customFormat="1">
      <c r="A485" s="13"/>
      <c r="B485" s="234"/>
      <c r="C485" s="235"/>
      <c r="D485" s="236" t="s">
        <v>164</v>
      </c>
      <c r="E485" s="237" t="s">
        <v>28</v>
      </c>
      <c r="F485" s="238" t="s">
        <v>1035</v>
      </c>
      <c r="G485" s="235"/>
      <c r="H485" s="237" t="s">
        <v>28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164</v>
      </c>
      <c r="AU485" s="244" t="s">
        <v>84</v>
      </c>
      <c r="AV485" s="13" t="s">
        <v>82</v>
      </c>
      <c r="AW485" s="13" t="s">
        <v>35</v>
      </c>
      <c r="AX485" s="13" t="s">
        <v>74</v>
      </c>
      <c r="AY485" s="244" t="s">
        <v>155</v>
      </c>
    </row>
    <row r="486" s="14" customFormat="1">
      <c r="A486" s="14"/>
      <c r="B486" s="245"/>
      <c r="C486" s="246"/>
      <c r="D486" s="236" t="s">
        <v>164</v>
      </c>
      <c r="E486" s="247" t="s">
        <v>28</v>
      </c>
      <c r="F486" s="248" t="s">
        <v>82</v>
      </c>
      <c r="G486" s="246"/>
      <c r="H486" s="249">
        <v>1</v>
      </c>
      <c r="I486" s="250"/>
      <c r="J486" s="246"/>
      <c r="K486" s="246"/>
      <c r="L486" s="251"/>
      <c r="M486" s="252"/>
      <c r="N486" s="253"/>
      <c r="O486" s="253"/>
      <c r="P486" s="253"/>
      <c r="Q486" s="253"/>
      <c r="R486" s="253"/>
      <c r="S486" s="253"/>
      <c r="T486" s="25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5" t="s">
        <v>164</v>
      </c>
      <c r="AU486" s="255" t="s">
        <v>84</v>
      </c>
      <c r="AV486" s="14" t="s">
        <v>84</v>
      </c>
      <c r="AW486" s="14" t="s">
        <v>35</v>
      </c>
      <c r="AX486" s="14" t="s">
        <v>82</v>
      </c>
      <c r="AY486" s="255" t="s">
        <v>155</v>
      </c>
    </row>
    <row r="487" s="2" customFormat="1" ht="24" customHeight="1">
      <c r="A487" s="40"/>
      <c r="B487" s="41"/>
      <c r="C487" s="221" t="s">
        <v>1040</v>
      </c>
      <c r="D487" s="221" t="s">
        <v>157</v>
      </c>
      <c r="E487" s="222" t="s">
        <v>1041</v>
      </c>
      <c r="F487" s="223" t="s">
        <v>1042</v>
      </c>
      <c r="G487" s="224" t="s">
        <v>288</v>
      </c>
      <c r="H487" s="225">
        <v>0.13600000000000001</v>
      </c>
      <c r="I487" s="226"/>
      <c r="J487" s="227">
        <f>ROUND(I487*H487,2)</f>
        <v>0</v>
      </c>
      <c r="K487" s="223" t="s">
        <v>161</v>
      </c>
      <c r="L487" s="46"/>
      <c r="M487" s="228" t="s">
        <v>28</v>
      </c>
      <c r="N487" s="229" t="s">
        <v>45</v>
      </c>
      <c r="O487" s="86"/>
      <c r="P487" s="230">
        <f>O487*H487</f>
        <v>0</v>
      </c>
      <c r="Q487" s="230">
        <v>0</v>
      </c>
      <c r="R487" s="230">
        <f>Q487*H487</f>
        <v>0</v>
      </c>
      <c r="S487" s="230">
        <v>0</v>
      </c>
      <c r="T487" s="231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32" t="s">
        <v>242</v>
      </c>
      <c r="AT487" s="232" t="s">
        <v>157</v>
      </c>
      <c r="AU487" s="232" t="s">
        <v>84</v>
      </c>
      <c r="AY487" s="19" t="s">
        <v>155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9" t="s">
        <v>82</v>
      </c>
      <c r="BK487" s="233">
        <f>ROUND(I487*H487,2)</f>
        <v>0</v>
      </c>
      <c r="BL487" s="19" t="s">
        <v>242</v>
      </c>
      <c r="BM487" s="232" t="s">
        <v>1043</v>
      </c>
    </row>
    <row r="488" s="12" customFormat="1" ht="22.8" customHeight="1">
      <c r="A488" s="12"/>
      <c r="B488" s="205"/>
      <c r="C488" s="206"/>
      <c r="D488" s="207" t="s">
        <v>73</v>
      </c>
      <c r="E488" s="219" t="s">
        <v>1044</v>
      </c>
      <c r="F488" s="219" t="s">
        <v>1045</v>
      </c>
      <c r="G488" s="206"/>
      <c r="H488" s="206"/>
      <c r="I488" s="209"/>
      <c r="J488" s="220">
        <f>BK488</f>
        <v>0</v>
      </c>
      <c r="K488" s="206"/>
      <c r="L488" s="211"/>
      <c r="M488" s="212"/>
      <c r="N488" s="213"/>
      <c r="O488" s="213"/>
      <c r="P488" s="214">
        <f>SUM(P489:P493)</f>
        <v>0</v>
      </c>
      <c r="Q488" s="213"/>
      <c r="R488" s="214">
        <f>SUM(R489:R493)</f>
        <v>0.095650000000000013</v>
      </c>
      <c r="S488" s="213"/>
      <c r="T488" s="215">
        <f>SUM(T489:T493)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6" t="s">
        <v>84</v>
      </c>
      <c r="AT488" s="217" t="s">
        <v>73</v>
      </c>
      <c r="AU488" s="217" t="s">
        <v>82</v>
      </c>
      <c r="AY488" s="216" t="s">
        <v>155</v>
      </c>
      <c r="BK488" s="218">
        <f>SUM(BK489:BK493)</f>
        <v>0</v>
      </c>
    </row>
    <row r="489" s="2" customFormat="1" ht="16.5" customHeight="1">
      <c r="A489" s="40"/>
      <c r="B489" s="41"/>
      <c r="C489" s="221" t="s">
        <v>1046</v>
      </c>
      <c r="D489" s="221" t="s">
        <v>157</v>
      </c>
      <c r="E489" s="222" t="s">
        <v>1047</v>
      </c>
      <c r="F489" s="223" t="s">
        <v>1048</v>
      </c>
      <c r="G489" s="224" t="s">
        <v>421</v>
      </c>
      <c r="H489" s="225">
        <v>95.650000000000006</v>
      </c>
      <c r="I489" s="226"/>
      <c r="J489" s="227">
        <f>ROUND(I489*H489,2)</f>
        <v>0</v>
      </c>
      <c r="K489" s="223" t="s">
        <v>28</v>
      </c>
      <c r="L489" s="46"/>
      <c r="M489" s="228" t="s">
        <v>28</v>
      </c>
      <c r="N489" s="229" t="s">
        <v>45</v>
      </c>
      <c r="O489" s="86"/>
      <c r="P489" s="230">
        <f>O489*H489</f>
        <v>0</v>
      </c>
      <c r="Q489" s="230">
        <v>0.001</v>
      </c>
      <c r="R489" s="230">
        <f>Q489*H489</f>
        <v>0.095650000000000013</v>
      </c>
      <c r="S489" s="230">
        <v>0</v>
      </c>
      <c r="T489" s="231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32" t="s">
        <v>242</v>
      </c>
      <c r="AT489" s="232" t="s">
        <v>157</v>
      </c>
      <c r="AU489" s="232" t="s">
        <v>84</v>
      </c>
      <c r="AY489" s="19" t="s">
        <v>155</v>
      </c>
      <c r="BE489" s="233">
        <f>IF(N489="základní",J489,0)</f>
        <v>0</v>
      </c>
      <c r="BF489" s="233">
        <f>IF(N489="snížená",J489,0)</f>
        <v>0</v>
      </c>
      <c r="BG489" s="233">
        <f>IF(N489="zákl. přenesená",J489,0)</f>
        <v>0</v>
      </c>
      <c r="BH489" s="233">
        <f>IF(N489="sníž. přenesená",J489,0)</f>
        <v>0</v>
      </c>
      <c r="BI489" s="233">
        <f>IF(N489="nulová",J489,0)</f>
        <v>0</v>
      </c>
      <c r="BJ489" s="19" t="s">
        <v>82</v>
      </c>
      <c r="BK489" s="233">
        <f>ROUND(I489*H489,2)</f>
        <v>0</v>
      </c>
      <c r="BL489" s="19" t="s">
        <v>242</v>
      </c>
      <c r="BM489" s="232" t="s">
        <v>1049</v>
      </c>
    </row>
    <row r="490" s="13" customFormat="1">
      <c r="A490" s="13"/>
      <c r="B490" s="234"/>
      <c r="C490" s="235"/>
      <c r="D490" s="236" t="s">
        <v>164</v>
      </c>
      <c r="E490" s="237" t="s">
        <v>28</v>
      </c>
      <c r="F490" s="238" t="s">
        <v>817</v>
      </c>
      <c r="G490" s="235"/>
      <c r="H490" s="237" t="s">
        <v>28</v>
      </c>
      <c r="I490" s="239"/>
      <c r="J490" s="235"/>
      <c r="K490" s="235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164</v>
      </c>
      <c r="AU490" s="244" t="s">
        <v>84</v>
      </c>
      <c r="AV490" s="13" t="s">
        <v>82</v>
      </c>
      <c r="AW490" s="13" t="s">
        <v>35</v>
      </c>
      <c r="AX490" s="13" t="s">
        <v>74</v>
      </c>
      <c r="AY490" s="244" t="s">
        <v>155</v>
      </c>
    </row>
    <row r="491" s="13" customFormat="1">
      <c r="A491" s="13"/>
      <c r="B491" s="234"/>
      <c r="C491" s="235"/>
      <c r="D491" s="236" t="s">
        <v>164</v>
      </c>
      <c r="E491" s="237" t="s">
        <v>28</v>
      </c>
      <c r="F491" s="238" t="s">
        <v>1050</v>
      </c>
      <c r="G491" s="235"/>
      <c r="H491" s="237" t="s">
        <v>28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164</v>
      </c>
      <c r="AU491" s="244" t="s">
        <v>84</v>
      </c>
      <c r="AV491" s="13" t="s">
        <v>82</v>
      </c>
      <c r="AW491" s="13" t="s">
        <v>35</v>
      </c>
      <c r="AX491" s="13" t="s">
        <v>74</v>
      </c>
      <c r="AY491" s="244" t="s">
        <v>155</v>
      </c>
    </row>
    <row r="492" s="14" customFormat="1">
      <c r="A492" s="14"/>
      <c r="B492" s="245"/>
      <c r="C492" s="246"/>
      <c r="D492" s="236" t="s">
        <v>164</v>
      </c>
      <c r="E492" s="247" t="s">
        <v>28</v>
      </c>
      <c r="F492" s="248" t="s">
        <v>1051</v>
      </c>
      <c r="G492" s="246"/>
      <c r="H492" s="249">
        <v>95.650000000000006</v>
      </c>
      <c r="I492" s="250"/>
      <c r="J492" s="246"/>
      <c r="K492" s="246"/>
      <c r="L492" s="251"/>
      <c r="M492" s="252"/>
      <c r="N492" s="253"/>
      <c r="O492" s="253"/>
      <c r="P492" s="253"/>
      <c r="Q492" s="253"/>
      <c r="R492" s="253"/>
      <c r="S492" s="253"/>
      <c r="T492" s="25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5" t="s">
        <v>164</v>
      </c>
      <c r="AU492" s="255" t="s">
        <v>84</v>
      </c>
      <c r="AV492" s="14" t="s">
        <v>84</v>
      </c>
      <c r="AW492" s="14" t="s">
        <v>35</v>
      </c>
      <c r="AX492" s="14" t="s">
        <v>82</v>
      </c>
      <c r="AY492" s="255" t="s">
        <v>155</v>
      </c>
    </row>
    <row r="493" s="2" customFormat="1" ht="24" customHeight="1">
      <c r="A493" s="40"/>
      <c r="B493" s="41"/>
      <c r="C493" s="221" t="s">
        <v>1052</v>
      </c>
      <c r="D493" s="221" t="s">
        <v>157</v>
      </c>
      <c r="E493" s="222" t="s">
        <v>1053</v>
      </c>
      <c r="F493" s="223" t="s">
        <v>1054</v>
      </c>
      <c r="G493" s="224" t="s">
        <v>288</v>
      </c>
      <c r="H493" s="225">
        <v>0.096000000000000002</v>
      </c>
      <c r="I493" s="226"/>
      <c r="J493" s="227">
        <f>ROUND(I493*H493,2)</f>
        <v>0</v>
      </c>
      <c r="K493" s="223" t="s">
        <v>161</v>
      </c>
      <c r="L493" s="46"/>
      <c r="M493" s="228" t="s">
        <v>28</v>
      </c>
      <c r="N493" s="229" t="s">
        <v>45</v>
      </c>
      <c r="O493" s="86"/>
      <c r="P493" s="230">
        <f>O493*H493</f>
        <v>0</v>
      </c>
      <c r="Q493" s="230">
        <v>0</v>
      </c>
      <c r="R493" s="230">
        <f>Q493*H493</f>
        <v>0</v>
      </c>
      <c r="S493" s="230">
        <v>0</v>
      </c>
      <c r="T493" s="231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32" t="s">
        <v>242</v>
      </c>
      <c r="AT493" s="232" t="s">
        <v>157</v>
      </c>
      <c r="AU493" s="232" t="s">
        <v>84</v>
      </c>
      <c r="AY493" s="19" t="s">
        <v>155</v>
      </c>
      <c r="BE493" s="233">
        <f>IF(N493="základní",J493,0)</f>
        <v>0</v>
      </c>
      <c r="BF493" s="233">
        <f>IF(N493="snížená",J493,0)</f>
        <v>0</v>
      </c>
      <c r="BG493" s="233">
        <f>IF(N493="zákl. přenesená",J493,0)</f>
        <v>0</v>
      </c>
      <c r="BH493" s="233">
        <f>IF(N493="sníž. přenesená",J493,0)</f>
        <v>0</v>
      </c>
      <c r="BI493" s="233">
        <f>IF(N493="nulová",J493,0)</f>
        <v>0</v>
      </c>
      <c r="BJ493" s="19" t="s">
        <v>82</v>
      </c>
      <c r="BK493" s="233">
        <f>ROUND(I493*H493,2)</f>
        <v>0</v>
      </c>
      <c r="BL493" s="19" t="s">
        <v>242</v>
      </c>
      <c r="BM493" s="232" t="s">
        <v>1055</v>
      </c>
    </row>
    <row r="494" s="12" customFormat="1" ht="22.8" customHeight="1">
      <c r="A494" s="12"/>
      <c r="B494" s="205"/>
      <c r="C494" s="206"/>
      <c r="D494" s="207" t="s">
        <v>73</v>
      </c>
      <c r="E494" s="219" t="s">
        <v>1056</v>
      </c>
      <c r="F494" s="219" t="s">
        <v>1057</v>
      </c>
      <c r="G494" s="206"/>
      <c r="H494" s="206"/>
      <c r="I494" s="209"/>
      <c r="J494" s="220">
        <f>BK494</f>
        <v>0</v>
      </c>
      <c r="K494" s="206"/>
      <c r="L494" s="211"/>
      <c r="M494" s="212"/>
      <c r="N494" s="213"/>
      <c r="O494" s="213"/>
      <c r="P494" s="214">
        <f>SUM(P495:P501)</f>
        <v>0</v>
      </c>
      <c r="Q494" s="213"/>
      <c r="R494" s="214">
        <f>SUM(R495:R501)</f>
        <v>0.087153899999999992</v>
      </c>
      <c r="S494" s="213"/>
      <c r="T494" s="215">
        <f>SUM(T495:T501)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16" t="s">
        <v>84</v>
      </c>
      <c r="AT494" s="217" t="s">
        <v>73</v>
      </c>
      <c r="AU494" s="217" t="s">
        <v>82</v>
      </c>
      <c r="AY494" s="216" t="s">
        <v>155</v>
      </c>
      <c r="BK494" s="218">
        <f>SUM(BK495:BK501)</f>
        <v>0</v>
      </c>
    </row>
    <row r="495" s="2" customFormat="1" ht="16.5" customHeight="1">
      <c r="A495" s="40"/>
      <c r="B495" s="41"/>
      <c r="C495" s="221" t="s">
        <v>1058</v>
      </c>
      <c r="D495" s="221" t="s">
        <v>157</v>
      </c>
      <c r="E495" s="222" t="s">
        <v>1059</v>
      </c>
      <c r="F495" s="223" t="s">
        <v>1060</v>
      </c>
      <c r="G495" s="224" t="s">
        <v>197</v>
      </c>
      <c r="H495" s="225">
        <v>170.88999999999999</v>
      </c>
      <c r="I495" s="226"/>
      <c r="J495" s="227">
        <f>ROUND(I495*H495,2)</f>
        <v>0</v>
      </c>
      <c r="K495" s="223" t="s">
        <v>161</v>
      </c>
      <c r="L495" s="46"/>
      <c r="M495" s="228" t="s">
        <v>28</v>
      </c>
      <c r="N495" s="229" t="s">
        <v>45</v>
      </c>
      <c r="O495" s="86"/>
      <c r="P495" s="230">
        <f>O495*H495</f>
        <v>0</v>
      </c>
      <c r="Q495" s="230">
        <v>0.00017000000000000001</v>
      </c>
      <c r="R495" s="230">
        <f>Q495*H495</f>
        <v>0.029051299999999999</v>
      </c>
      <c r="S495" s="230">
        <v>0</v>
      </c>
      <c r="T495" s="231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32" t="s">
        <v>242</v>
      </c>
      <c r="AT495" s="232" t="s">
        <v>157</v>
      </c>
      <c r="AU495" s="232" t="s">
        <v>84</v>
      </c>
      <c r="AY495" s="19" t="s">
        <v>155</v>
      </c>
      <c r="BE495" s="233">
        <f>IF(N495="základní",J495,0)</f>
        <v>0</v>
      </c>
      <c r="BF495" s="233">
        <f>IF(N495="snížená",J495,0)</f>
        <v>0</v>
      </c>
      <c r="BG495" s="233">
        <f>IF(N495="zákl. přenesená",J495,0)</f>
        <v>0</v>
      </c>
      <c r="BH495" s="233">
        <f>IF(N495="sníž. přenesená",J495,0)</f>
        <v>0</v>
      </c>
      <c r="BI495" s="233">
        <f>IF(N495="nulová",J495,0)</f>
        <v>0</v>
      </c>
      <c r="BJ495" s="19" t="s">
        <v>82</v>
      </c>
      <c r="BK495" s="233">
        <f>ROUND(I495*H495,2)</f>
        <v>0</v>
      </c>
      <c r="BL495" s="19" t="s">
        <v>242</v>
      </c>
      <c r="BM495" s="232" t="s">
        <v>1061</v>
      </c>
    </row>
    <row r="496" s="14" customFormat="1">
      <c r="A496" s="14"/>
      <c r="B496" s="245"/>
      <c r="C496" s="246"/>
      <c r="D496" s="236" t="s">
        <v>164</v>
      </c>
      <c r="E496" s="247" t="s">
        <v>28</v>
      </c>
      <c r="F496" s="248" t="s">
        <v>1062</v>
      </c>
      <c r="G496" s="246"/>
      <c r="H496" s="249">
        <v>126.526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164</v>
      </c>
      <c r="AU496" s="255" t="s">
        <v>84</v>
      </c>
      <c r="AV496" s="14" t="s">
        <v>84</v>
      </c>
      <c r="AW496" s="14" t="s">
        <v>35</v>
      </c>
      <c r="AX496" s="14" t="s">
        <v>74</v>
      </c>
      <c r="AY496" s="255" t="s">
        <v>155</v>
      </c>
    </row>
    <row r="497" s="14" customFormat="1">
      <c r="A497" s="14"/>
      <c r="B497" s="245"/>
      <c r="C497" s="246"/>
      <c r="D497" s="236" t="s">
        <v>164</v>
      </c>
      <c r="E497" s="247" t="s">
        <v>28</v>
      </c>
      <c r="F497" s="248" t="s">
        <v>1063</v>
      </c>
      <c r="G497" s="246"/>
      <c r="H497" s="249">
        <v>29.388000000000002</v>
      </c>
      <c r="I497" s="250"/>
      <c r="J497" s="246"/>
      <c r="K497" s="246"/>
      <c r="L497" s="251"/>
      <c r="M497" s="252"/>
      <c r="N497" s="253"/>
      <c r="O497" s="253"/>
      <c r="P497" s="253"/>
      <c r="Q497" s="253"/>
      <c r="R497" s="253"/>
      <c r="S497" s="253"/>
      <c r="T497" s="25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5" t="s">
        <v>164</v>
      </c>
      <c r="AU497" s="255" t="s">
        <v>84</v>
      </c>
      <c r="AV497" s="14" t="s">
        <v>84</v>
      </c>
      <c r="AW497" s="14" t="s">
        <v>35</v>
      </c>
      <c r="AX497" s="14" t="s">
        <v>74</v>
      </c>
      <c r="AY497" s="255" t="s">
        <v>155</v>
      </c>
    </row>
    <row r="498" s="14" customFormat="1">
      <c r="A498" s="14"/>
      <c r="B498" s="245"/>
      <c r="C498" s="246"/>
      <c r="D498" s="236" t="s">
        <v>164</v>
      </c>
      <c r="E498" s="247" t="s">
        <v>28</v>
      </c>
      <c r="F498" s="248" t="s">
        <v>1064</v>
      </c>
      <c r="G498" s="246"/>
      <c r="H498" s="249">
        <v>14.976000000000001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164</v>
      </c>
      <c r="AU498" s="255" t="s">
        <v>84</v>
      </c>
      <c r="AV498" s="14" t="s">
        <v>84</v>
      </c>
      <c r="AW498" s="14" t="s">
        <v>35</v>
      </c>
      <c r="AX498" s="14" t="s">
        <v>74</v>
      </c>
      <c r="AY498" s="255" t="s">
        <v>155</v>
      </c>
    </row>
    <row r="499" s="15" customFormat="1">
      <c r="A499" s="15"/>
      <c r="B499" s="256"/>
      <c r="C499" s="257"/>
      <c r="D499" s="236" t="s">
        <v>164</v>
      </c>
      <c r="E499" s="258" t="s">
        <v>478</v>
      </c>
      <c r="F499" s="259" t="s">
        <v>173</v>
      </c>
      <c r="G499" s="257"/>
      <c r="H499" s="260">
        <v>170.88999999999999</v>
      </c>
      <c r="I499" s="261"/>
      <c r="J499" s="257"/>
      <c r="K499" s="257"/>
      <c r="L499" s="262"/>
      <c r="M499" s="263"/>
      <c r="N499" s="264"/>
      <c r="O499" s="264"/>
      <c r="P499" s="264"/>
      <c r="Q499" s="264"/>
      <c r="R499" s="264"/>
      <c r="S499" s="264"/>
      <c r="T499" s="26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6" t="s">
        <v>164</v>
      </c>
      <c r="AU499" s="266" t="s">
        <v>84</v>
      </c>
      <c r="AV499" s="15" t="s">
        <v>162</v>
      </c>
      <c r="AW499" s="15" t="s">
        <v>35</v>
      </c>
      <c r="AX499" s="15" t="s">
        <v>82</v>
      </c>
      <c r="AY499" s="266" t="s">
        <v>155</v>
      </c>
    </row>
    <row r="500" s="2" customFormat="1" ht="16.5" customHeight="1">
      <c r="A500" s="40"/>
      <c r="B500" s="41"/>
      <c r="C500" s="221" t="s">
        <v>1065</v>
      </c>
      <c r="D500" s="221" t="s">
        <v>157</v>
      </c>
      <c r="E500" s="222" t="s">
        <v>1066</v>
      </c>
      <c r="F500" s="223" t="s">
        <v>1067</v>
      </c>
      <c r="G500" s="224" t="s">
        <v>197</v>
      </c>
      <c r="H500" s="225">
        <v>170.88999999999999</v>
      </c>
      <c r="I500" s="226"/>
      <c r="J500" s="227">
        <f>ROUND(I500*H500,2)</f>
        <v>0</v>
      </c>
      <c r="K500" s="223" t="s">
        <v>161</v>
      </c>
      <c r="L500" s="46"/>
      <c r="M500" s="228" t="s">
        <v>28</v>
      </c>
      <c r="N500" s="229" t="s">
        <v>45</v>
      </c>
      <c r="O500" s="86"/>
      <c r="P500" s="230">
        <f>O500*H500</f>
        <v>0</v>
      </c>
      <c r="Q500" s="230">
        <v>0.00034000000000000002</v>
      </c>
      <c r="R500" s="230">
        <f>Q500*H500</f>
        <v>0.058102599999999997</v>
      </c>
      <c r="S500" s="230">
        <v>0</v>
      </c>
      <c r="T500" s="231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32" t="s">
        <v>242</v>
      </c>
      <c r="AT500" s="232" t="s">
        <v>157</v>
      </c>
      <c r="AU500" s="232" t="s">
        <v>84</v>
      </c>
      <c r="AY500" s="19" t="s">
        <v>155</v>
      </c>
      <c r="BE500" s="233">
        <f>IF(N500="základní",J500,0)</f>
        <v>0</v>
      </c>
      <c r="BF500" s="233">
        <f>IF(N500="snížená",J500,0)</f>
        <v>0</v>
      </c>
      <c r="BG500" s="233">
        <f>IF(N500="zákl. přenesená",J500,0)</f>
        <v>0</v>
      </c>
      <c r="BH500" s="233">
        <f>IF(N500="sníž. přenesená",J500,0)</f>
        <v>0</v>
      </c>
      <c r="BI500" s="233">
        <f>IF(N500="nulová",J500,0)</f>
        <v>0</v>
      </c>
      <c r="BJ500" s="19" t="s">
        <v>82</v>
      </c>
      <c r="BK500" s="233">
        <f>ROUND(I500*H500,2)</f>
        <v>0</v>
      </c>
      <c r="BL500" s="19" t="s">
        <v>242</v>
      </c>
      <c r="BM500" s="232" t="s">
        <v>1068</v>
      </c>
    </row>
    <row r="501" s="14" customFormat="1">
      <c r="A501" s="14"/>
      <c r="B501" s="245"/>
      <c r="C501" s="246"/>
      <c r="D501" s="236" t="s">
        <v>164</v>
      </c>
      <c r="E501" s="247" t="s">
        <v>28</v>
      </c>
      <c r="F501" s="248" t="s">
        <v>478</v>
      </c>
      <c r="G501" s="246"/>
      <c r="H501" s="249">
        <v>170.88999999999999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5" t="s">
        <v>164</v>
      </c>
      <c r="AU501" s="255" t="s">
        <v>84</v>
      </c>
      <c r="AV501" s="14" t="s">
        <v>84</v>
      </c>
      <c r="AW501" s="14" t="s">
        <v>35</v>
      </c>
      <c r="AX501" s="14" t="s">
        <v>82</v>
      </c>
      <c r="AY501" s="255" t="s">
        <v>155</v>
      </c>
    </row>
    <row r="502" s="12" customFormat="1" ht="22.8" customHeight="1">
      <c r="A502" s="12"/>
      <c r="B502" s="205"/>
      <c r="C502" s="206"/>
      <c r="D502" s="207" t="s">
        <v>73</v>
      </c>
      <c r="E502" s="219" t="s">
        <v>1069</v>
      </c>
      <c r="F502" s="219" t="s">
        <v>1070</v>
      </c>
      <c r="G502" s="206"/>
      <c r="H502" s="206"/>
      <c r="I502" s="209"/>
      <c r="J502" s="220">
        <f>BK502</f>
        <v>0</v>
      </c>
      <c r="K502" s="206"/>
      <c r="L502" s="211"/>
      <c r="M502" s="212"/>
      <c r="N502" s="213"/>
      <c r="O502" s="213"/>
      <c r="P502" s="214">
        <f>SUM(P503:P506)</f>
        <v>0</v>
      </c>
      <c r="Q502" s="213"/>
      <c r="R502" s="214">
        <f>SUM(R503:R506)</f>
        <v>0.020474599999999999</v>
      </c>
      <c r="S502" s="213"/>
      <c r="T502" s="215">
        <f>SUM(T503:T506)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6" t="s">
        <v>84</v>
      </c>
      <c r="AT502" s="217" t="s">
        <v>73</v>
      </c>
      <c r="AU502" s="217" t="s">
        <v>82</v>
      </c>
      <c r="AY502" s="216" t="s">
        <v>155</v>
      </c>
      <c r="BK502" s="218">
        <f>SUM(BK503:BK506)</f>
        <v>0</v>
      </c>
    </row>
    <row r="503" s="2" customFormat="1" ht="16.5" customHeight="1">
      <c r="A503" s="40"/>
      <c r="B503" s="41"/>
      <c r="C503" s="221" t="s">
        <v>1071</v>
      </c>
      <c r="D503" s="221" t="s">
        <v>157</v>
      </c>
      <c r="E503" s="222" t="s">
        <v>1072</v>
      </c>
      <c r="F503" s="223" t="s">
        <v>1073</v>
      </c>
      <c r="G503" s="224" t="s">
        <v>197</v>
      </c>
      <c r="H503" s="225">
        <v>44.509999999999998</v>
      </c>
      <c r="I503" s="226"/>
      <c r="J503" s="227">
        <f>ROUND(I503*H503,2)</f>
        <v>0</v>
      </c>
      <c r="K503" s="223" t="s">
        <v>161</v>
      </c>
      <c r="L503" s="46"/>
      <c r="M503" s="228" t="s">
        <v>28</v>
      </c>
      <c r="N503" s="229" t="s">
        <v>45</v>
      </c>
      <c r="O503" s="86"/>
      <c r="P503" s="230">
        <f>O503*H503</f>
        <v>0</v>
      </c>
      <c r="Q503" s="230">
        <v>0.00020000000000000001</v>
      </c>
      <c r="R503" s="230">
        <f>Q503*H503</f>
        <v>0.0089020000000000002</v>
      </c>
      <c r="S503" s="230">
        <v>0</v>
      </c>
      <c r="T503" s="231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32" t="s">
        <v>242</v>
      </c>
      <c r="AT503" s="232" t="s">
        <v>157</v>
      </c>
      <c r="AU503" s="232" t="s">
        <v>84</v>
      </c>
      <c r="AY503" s="19" t="s">
        <v>155</v>
      </c>
      <c r="BE503" s="233">
        <f>IF(N503="základní",J503,0)</f>
        <v>0</v>
      </c>
      <c r="BF503" s="233">
        <f>IF(N503="snížená",J503,0)</f>
        <v>0</v>
      </c>
      <c r="BG503" s="233">
        <f>IF(N503="zákl. přenesená",J503,0)</f>
        <v>0</v>
      </c>
      <c r="BH503" s="233">
        <f>IF(N503="sníž. přenesená",J503,0)</f>
        <v>0</v>
      </c>
      <c r="BI503" s="233">
        <f>IF(N503="nulová",J503,0)</f>
        <v>0</v>
      </c>
      <c r="BJ503" s="19" t="s">
        <v>82</v>
      </c>
      <c r="BK503" s="233">
        <f>ROUND(I503*H503,2)</f>
        <v>0</v>
      </c>
      <c r="BL503" s="19" t="s">
        <v>242</v>
      </c>
      <c r="BM503" s="232" t="s">
        <v>1074</v>
      </c>
    </row>
    <row r="504" s="14" customFormat="1">
      <c r="A504" s="14"/>
      <c r="B504" s="245"/>
      <c r="C504" s="246"/>
      <c r="D504" s="236" t="s">
        <v>164</v>
      </c>
      <c r="E504" s="247" t="s">
        <v>28</v>
      </c>
      <c r="F504" s="248" t="s">
        <v>480</v>
      </c>
      <c r="G504" s="246"/>
      <c r="H504" s="249">
        <v>44.509999999999998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164</v>
      </c>
      <c r="AU504" s="255" t="s">
        <v>84</v>
      </c>
      <c r="AV504" s="14" t="s">
        <v>84</v>
      </c>
      <c r="AW504" s="14" t="s">
        <v>35</v>
      </c>
      <c r="AX504" s="14" t="s">
        <v>82</v>
      </c>
      <c r="AY504" s="255" t="s">
        <v>155</v>
      </c>
    </row>
    <row r="505" s="2" customFormat="1" ht="24" customHeight="1">
      <c r="A505" s="40"/>
      <c r="B505" s="41"/>
      <c r="C505" s="221" t="s">
        <v>1075</v>
      </c>
      <c r="D505" s="221" t="s">
        <v>157</v>
      </c>
      <c r="E505" s="222" t="s">
        <v>1076</v>
      </c>
      <c r="F505" s="223" t="s">
        <v>1077</v>
      </c>
      <c r="G505" s="224" t="s">
        <v>197</v>
      </c>
      <c r="H505" s="225">
        <v>44.509999999999998</v>
      </c>
      <c r="I505" s="226"/>
      <c r="J505" s="227">
        <f>ROUND(I505*H505,2)</f>
        <v>0</v>
      </c>
      <c r="K505" s="223" t="s">
        <v>161</v>
      </c>
      <c r="L505" s="46"/>
      <c r="M505" s="228" t="s">
        <v>28</v>
      </c>
      <c r="N505" s="229" t="s">
        <v>45</v>
      </c>
      <c r="O505" s="86"/>
      <c r="P505" s="230">
        <f>O505*H505</f>
        <v>0</v>
      </c>
      <c r="Q505" s="230">
        <v>0.00025999999999999998</v>
      </c>
      <c r="R505" s="230">
        <f>Q505*H505</f>
        <v>0.011572599999999999</v>
      </c>
      <c r="S505" s="230">
        <v>0</v>
      </c>
      <c r="T505" s="231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32" t="s">
        <v>242</v>
      </c>
      <c r="AT505" s="232" t="s">
        <v>157</v>
      </c>
      <c r="AU505" s="232" t="s">
        <v>84</v>
      </c>
      <c r="AY505" s="19" t="s">
        <v>155</v>
      </c>
      <c r="BE505" s="233">
        <f>IF(N505="základní",J505,0)</f>
        <v>0</v>
      </c>
      <c r="BF505" s="233">
        <f>IF(N505="snížená",J505,0)</f>
        <v>0</v>
      </c>
      <c r="BG505" s="233">
        <f>IF(N505="zákl. přenesená",J505,0)</f>
        <v>0</v>
      </c>
      <c r="BH505" s="233">
        <f>IF(N505="sníž. přenesená",J505,0)</f>
        <v>0</v>
      </c>
      <c r="BI505" s="233">
        <f>IF(N505="nulová",J505,0)</f>
        <v>0</v>
      </c>
      <c r="BJ505" s="19" t="s">
        <v>82</v>
      </c>
      <c r="BK505" s="233">
        <f>ROUND(I505*H505,2)</f>
        <v>0</v>
      </c>
      <c r="BL505" s="19" t="s">
        <v>242</v>
      </c>
      <c r="BM505" s="232" t="s">
        <v>1078</v>
      </c>
    </row>
    <row r="506" s="14" customFormat="1">
      <c r="A506" s="14"/>
      <c r="B506" s="245"/>
      <c r="C506" s="246"/>
      <c r="D506" s="236" t="s">
        <v>164</v>
      </c>
      <c r="E506" s="247" t="s">
        <v>28</v>
      </c>
      <c r="F506" s="248" t="s">
        <v>480</v>
      </c>
      <c r="G506" s="246"/>
      <c r="H506" s="249">
        <v>44.509999999999998</v>
      </c>
      <c r="I506" s="250"/>
      <c r="J506" s="246"/>
      <c r="K506" s="246"/>
      <c r="L506" s="251"/>
      <c r="M506" s="294"/>
      <c r="N506" s="295"/>
      <c r="O506" s="295"/>
      <c r="P506" s="295"/>
      <c r="Q506" s="295"/>
      <c r="R506" s="295"/>
      <c r="S506" s="295"/>
      <c r="T506" s="29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5" t="s">
        <v>164</v>
      </c>
      <c r="AU506" s="255" t="s">
        <v>84</v>
      </c>
      <c r="AV506" s="14" t="s">
        <v>84</v>
      </c>
      <c r="AW506" s="14" t="s">
        <v>35</v>
      </c>
      <c r="AX506" s="14" t="s">
        <v>82</v>
      </c>
      <c r="AY506" s="255" t="s">
        <v>155</v>
      </c>
    </row>
    <row r="507" s="2" customFormat="1" ht="6.96" customHeight="1">
      <c r="A507" s="40"/>
      <c r="B507" s="61"/>
      <c r="C507" s="62"/>
      <c r="D507" s="62"/>
      <c r="E507" s="62"/>
      <c r="F507" s="62"/>
      <c r="G507" s="62"/>
      <c r="H507" s="62"/>
      <c r="I507" s="169"/>
      <c r="J507" s="62"/>
      <c r="K507" s="62"/>
      <c r="L507" s="46"/>
      <c r="M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</row>
  </sheetData>
  <sheetProtection sheet="1" autoFilter="0" formatColumns="0" formatRows="0" objects="1" scenarios="1" spinCount="100000" saltValue="GLNOZNmsZERkyqnSr18H6UJayeXu12tvOwzUtuh8FThSnJ1fyT3b6qhDwnK63UW4HcErYV+Za5RfCnKU5umsfg==" hashValue="FyrQJjepoKclJ3QVY5ABqXlzzLWc8ae8ENp53NNRrfQZD2GWROFvMB4Z2GWYwtwhzU9Q/Otz5yllt+2s2nDPaQ==" algorithmName="SHA-512" password="CC35"/>
  <autoFilter ref="C98:K506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  <c r="AZ2" s="131" t="s">
        <v>1079</v>
      </c>
      <c r="BA2" s="131" t="s">
        <v>28</v>
      </c>
      <c r="BB2" s="131" t="s">
        <v>28</v>
      </c>
      <c r="BC2" s="131" t="s">
        <v>675</v>
      </c>
      <c r="BD2" s="131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2"/>
      <c r="AT3" s="19" t="s">
        <v>84</v>
      </c>
      <c r="AZ3" s="131" t="s">
        <v>1080</v>
      </c>
      <c r="BA3" s="131" t="s">
        <v>28</v>
      </c>
      <c r="BB3" s="131" t="s">
        <v>28</v>
      </c>
      <c r="BC3" s="131" t="s">
        <v>424</v>
      </c>
      <c r="BD3" s="131" t="s">
        <v>84</v>
      </c>
    </row>
    <row r="4" s="1" customFormat="1" ht="24.96" customHeight="1">
      <c r="B4" s="22"/>
      <c r="D4" s="135" t="s">
        <v>105</v>
      </c>
      <c r="I4" s="130"/>
      <c r="L4" s="22"/>
      <c r="M4" s="136" t="s">
        <v>10</v>
      </c>
      <c r="AT4" s="19" t="s">
        <v>4</v>
      </c>
      <c r="AZ4" s="131" t="s">
        <v>1081</v>
      </c>
      <c r="BA4" s="131" t="s">
        <v>28</v>
      </c>
      <c r="BB4" s="131" t="s">
        <v>28</v>
      </c>
      <c r="BC4" s="131" t="s">
        <v>190</v>
      </c>
      <c r="BD4" s="131" t="s">
        <v>84</v>
      </c>
    </row>
    <row r="5" s="1" customFormat="1" ht="6.96" customHeight="1">
      <c r="B5" s="22"/>
      <c r="I5" s="130"/>
      <c r="L5" s="22"/>
      <c r="AZ5" s="131" t="s">
        <v>1082</v>
      </c>
      <c r="BA5" s="131" t="s">
        <v>1082</v>
      </c>
      <c r="BB5" s="131" t="s">
        <v>28</v>
      </c>
      <c r="BC5" s="131" t="s">
        <v>1083</v>
      </c>
      <c r="BD5" s="131" t="s">
        <v>84</v>
      </c>
    </row>
    <row r="6" s="1" customFormat="1" ht="12" customHeight="1">
      <c r="B6" s="22"/>
      <c r="D6" s="137" t="s">
        <v>16</v>
      </c>
      <c r="I6" s="130"/>
      <c r="L6" s="22"/>
      <c r="AZ6" s="131" t="s">
        <v>492</v>
      </c>
      <c r="BA6" s="131" t="s">
        <v>28</v>
      </c>
      <c r="BB6" s="131" t="s">
        <v>28</v>
      </c>
      <c r="BC6" s="131" t="s">
        <v>1084</v>
      </c>
      <c r="BD6" s="131" t="s">
        <v>84</v>
      </c>
    </row>
    <row r="7" s="1" customFormat="1" ht="16.5" customHeight="1">
      <c r="B7" s="22"/>
      <c r="E7" s="138" t="str">
        <f>'Rekapitulace stavby'!K6</f>
        <v>Záměr výstavby zařízení pro zdravotně postižené v Třebechovicích p. Orebem</v>
      </c>
      <c r="F7" s="137"/>
      <c r="G7" s="137"/>
      <c r="H7" s="137"/>
      <c r="I7" s="130"/>
      <c r="L7" s="22"/>
      <c r="AZ7" s="131" t="s">
        <v>1085</v>
      </c>
      <c r="BA7" s="131" t="s">
        <v>1085</v>
      </c>
      <c r="BB7" s="131" t="s">
        <v>28</v>
      </c>
      <c r="BC7" s="131" t="s">
        <v>428</v>
      </c>
      <c r="BD7" s="131" t="s">
        <v>84</v>
      </c>
    </row>
    <row r="8" s="2" customFormat="1" ht="12" customHeight="1">
      <c r="A8" s="40"/>
      <c r="B8" s="46"/>
      <c r="C8" s="40"/>
      <c r="D8" s="137" t="s">
        <v>114</v>
      </c>
      <c r="E8" s="40"/>
      <c r="F8" s="40"/>
      <c r="G8" s="40"/>
      <c r="H8" s="40"/>
      <c r="I8" s="139"/>
      <c r="J8" s="40"/>
      <c r="K8" s="40"/>
      <c r="L8" s="1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1" t="s">
        <v>1086</v>
      </c>
      <c r="BA8" s="131" t="s">
        <v>1086</v>
      </c>
      <c r="BB8" s="131" t="s">
        <v>28</v>
      </c>
      <c r="BC8" s="131" t="s">
        <v>1087</v>
      </c>
      <c r="BD8" s="131" t="s">
        <v>84</v>
      </c>
    </row>
    <row r="9" s="2" customFormat="1" ht="16.5" customHeight="1">
      <c r="A9" s="40"/>
      <c r="B9" s="46"/>
      <c r="C9" s="40"/>
      <c r="D9" s="40"/>
      <c r="E9" s="141" t="s">
        <v>1088</v>
      </c>
      <c r="F9" s="40"/>
      <c r="G9" s="40"/>
      <c r="H9" s="40"/>
      <c r="I9" s="139"/>
      <c r="J9" s="40"/>
      <c r="K9" s="40"/>
      <c r="L9" s="1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1" t="s">
        <v>498</v>
      </c>
      <c r="BA9" s="131" t="s">
        <v>498</v>
      </c>
      <c r="BB9" s="131" t="s">
        <v>28</v>
      </c>
      <c r="BC9" s="131" t="s">
        <v>1089</v>
      </c>
      <c r="BD9" s="131" t="s">
        <v>84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9"/>
      <c r="J10" s="40"/>
      <c r="K10" s="40"/>
      <c r="L10" s="1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1" t="s">
        <v>500</v>
      </c>
      <c r="BA10" s="131" t="s">
        <v>500</v>
      </c>
      <c r="BB10" s="131" t="s">
        <v>28</v>
      </c>
      <c r="BC10" s="131" t="s">
        <v>1090</v>
      </c>
      <c r="BD10" s="131" t="s">
        <v>84</v>
      </c>
    </row>
    <row r="11" s="2" customFormat="1" ht="12" customHeight="1">
      <c r="A11" s="40"/>
      <c r="B11" s="46"/>
      <c r="C11" s="40"/>
      <c r="D11" s="137" t="s">
        <v>18</v>
      </c>
      <c r="E11" s="40"/>
      <c r="F11" s="142" t="s">
        <v>19</v>
      </c>
      <c r="G11" s="40"/>
      <c r="H11" s="40"/>
      <c r="I11" s="143" t="s">
        <v>20</v>
      </c>
      <c r="J11" s="142" t="s">
        <v>28</v>
      </c>
      <c r="K11" s="40"/>
      <c r="L11" s="1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1" t="s">
        <v>126</v>
      </c>
      <c r="BA11" s="131" t="s">
        <v>28</v>
      </c>
      <c r="BB11" s="131" t="s">
        <v>28</v>
      </c>
      <c r="BC11" s="131" t="s">
        <v>1091</v>
      </c>
      <c r="BD11" s="131" t="s">
        <v>84</v>
      </c>
    </row>
    <row r="12" s="2" customFormat="1" ht="12" customHeight="1">
      <c r="A12" s="40"/>
      <c r="B12" s="46"/>
      <c r="C12" s="40"/>
      <c r="D12" s="137" t="s">
        <v>22</v>
      </c>
      <c r="E12" s="40"/>
      <c r="F12" s="142" t="s">
        <v>23</v>
      </c>
      <c r="G12" s="40"/>
      <c r="H12" s="40"/>
      <c r="I12" s="143" t="s">
        <v>24</v>
      </c>
      <c r="J12" s="144" t="str">
        <f>'Rekapitulace stavby'!AN8</f>
        <v>3. 12. 2019</v>
      </c>
      <c r="K12" s="40"/>
      <c r="L12" s="1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1" t="s">
        <v>507</v>
      </c>
      <c r="BA12" s="131" t="s">
        <v>28</v>
      </c>
      <c r="BB12" s="131" t="s">
        <v>28</v>
      </c>
      <c r="BC12" s="131" t="s">
        <v>1092</v>
      </c>
      <c r="BD12" s="131" t="s">
        <v>84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9"/>
      <c r="J13" s="40"/>
      <c r="K13" s="40"/>
      <c r="L13" s="1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7" t="s">
        <v>26</v>
      </c>
      <c r="E14" s="40"/>
      <c r="F14" s="40"/>
      <c r="G14" s="40"/>
      <c r="H14" s="40"/>
      <c r="I14" s="143" t="s">
        <v>27</v>
      </c>
      <c r="J14" s="142" t="s">
        <v>28</v>
      </c>
      <c r="K14" s="40"/>
      <c r="L14" s="1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2" t="s">
        <v>29</v>
      </c>
      <c r="F15" s="40"/>
      <c r="G15" s="40"/>
      <c r="H15" s="40"/>
      <c r="I15" s="143" t="s">
        <v>30</v>
      </c>
      <c r="J15" s="142" t="s">
        <v>28</v>
      </c>
      <c r="K15" s="40"/>
      <c r="L15" s="1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9"/>
      <c r="J16" s="40"/>
      <c r="K16" s="40"/>
      <c r="L16" s="1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7" t="s">
        <v>31</v>
      </c>
      <c r="E17" s="40"/>
      <c r="F17" s="40"/>
      <c r="G17" s="40"/>
      <c r="H17" s="40"/>
      <c r="I17" s="143" t="s">
        <v>27</v>
      </c>
      <c r="J17" s="35" t="str">
        <f>'Rekapitulace stavby'!AN13</f>
        <v>Vyplň údaj</v>
      </c>
      <c r="K17" s="40"/>
      <c r="L17" s="1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2"/>
      <c r="G18" s="142"/>
      <c r="H18" s="142"/>
      <c r="I18" s="143" t="s">
        <v>30</v>
      </c>
      <c r="J18" s="35" t="str">
        <f>'Rekapitulace stavby'!AN14</f>
        <v>Vyplň údaj</v>
      </c>
      <c r="K18" s="40"/>
      <c r="L18" s="1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9"/>
      <c r="J19" s="40"/>
      <c r="K19" s="40"/>
      <c r="L19" s="1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7" t="s">
        <v>33</v>
      </c>
      <c r="E20" s="40"/>
      <c r="F20" s="40"/>
      <c r="G20" s="40"/>
      <c r="H20" s="40"/>
      <c r="I20" s="143" t="s">
        <v>27</v>
      </c>
      <c r="J20" s="142" t="s">
        <v>28</v>
      </c>
      <c r="K20" s="40"/>
      <c r="L20" s="1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2" t="s">
        <v>34</v>
      </c>
      <c r="F21" s="40"/>
      <c r="G21" s="40"/>
      <c r="H21" s="40"/>
      <c r="I21" s="143" t="s">
        <v>30</v>
      </c>
      <c r="J21" s="142" t="s">
        <v>28</v>
      </c>
      <c r="K21" s="40"/>
      <c r="L21" s="1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9"/>
      <c r="J22" s="40"/>
      <c r="K22" s="40"/>
      <c r="L22" s="1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7" t="s">
        <v>36</v>
      </c>
      <c r="E23" s="40"/>
      <c r="F23" s="40"/>
      <c r="G23" s="40"/>
      <c r="H23" s="40"/>
      <c r="I23" s="143" t="s">
        <v>27</v>
      </c>
      <c r="J23" s="142" t="str">
        <f>IF('Rekapitulace stavby'!AN19="","",'Rekapitulace stavby'!AN19)</f>
        <v/>
      </c>
      <c r="K23" s="40"/>
      <c r="L23" s="1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2" t="str">
        <f>IF('Rekapitulace stavby'!E20="","",'Rekapitulace stavby'!E20)</f>
        <v xml:space="preserve"> </v>
      </c>
      <c r="F24" s="40"/>
      <c r="G24" s="40"/>
      <c r="H24" s="40"/>
      <c r="I24" s="143" t="s">
        <v>30</v>
      </c>
      <c r="J24" s="142" t="str">
        <f>IF('Rekapitulace stavby'!AN20="","",'Rekapitulace stavby'!AN20)</f>
        <v/>
      </c>
      <c r="K24" s="40"/>
      <c r="L24" s="1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9"/>
      <c r="J25" s="40"/>
      <c r="K25" s="40"/>
      <c r="L25" s="1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7" t="s">
        <v>38</v>
      </c>
      <c r="E26" s="40"/>
      <c r="F26" s="40"/>
      <c r="G26" s="40"/>
      <c r="H26" s="40"/>
      <c r="I26" s="139"/>
      <c r="J26" s="40"/>
      <c r="K26" s="40"/>
      <c r="L26" s="1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91.25" customHeight="1">
      <c r="A27" s="145"/>
      <c r="B27" s="146"/>
      <c r="C27" s="145"/>
      <c r="D27" s="145"/>
      <c r="E27" s="147" t="s">
        <v>130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9"/>
      <c r="J28" s="40"/>
      <c r="K28" s="40"/>
      <c r="L28" s="1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40</v>
      </c>
      <c r="E30" s="40"/>
      <c r="F30" s="40"/>
      <c r="G30" s="40"/>
      <c r="H30" s="40"/>
      <c r="I30" s="139"/>
      <c r="J30" s="153">
        <f>ROUND(J84, 2)</f>
        <v>0</v>
      </c>
      <c r="K30" s="40"/>
      <c r="L30" s="1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42</v>
      </c>
      <c r="G32" s="40"/>
      <c r="H32" s="40"/>
      <c r="I32" s="155" t="s">
        <v>41</v>
      </c>
      <c r="J32" s="154" t="s">
        <v>43</v>
      </c>
      <c r="K32" s="40"/>
      <c r="L32" s="1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6" t="s">
        <v>44</v>
      </c>
      <c r="E33" s="137" t="s">
        <v>45</v>
      </c>
      <c r="F33" s="157">
        <f>ROUND((SUM(BE84:BE256)),  2)</f>
        <v>0</v>
      </c>
      <c r="G33" s="40"/>
      <c r="H33" s="40"/>
      <c r="I33" s="158">
        <v>0.20999999999999999</v>
      </c>
      <c r="J33" s="157">
        <f>ROUND(((SUM(BE84:BE256))*I33),  2)</f>
        <v>0</v>
      </c>
      <c r="K33" s="40"/>
      <c r="L33" s="1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7" t="s">
        <v>46</v>
      </c>
      <c r="F34" s="157">
        <f>ROUND((SUM(BF84:BF256)),  2)</f>
        <v>0</v>
      </c>
      <c r="G34" s="40"/>
      <c r="H34" s="40"/>
      <c r="I34" s="158">
        <v>0.14999999999999999</v>
      </c>
      <c r="J34" s="157">
        <f>ROUND(((SUM(BF84:BF256))*I34),  2)</f>
        <v>0</v>
      </c>
      <c r="K34" s="40"/>
      <c r="L34" s="1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7" t="s">
        <v>47</v>
      </c>
      <c r="F35" s="157">
        <f>ROUND((SUM(BG84:BG256)),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7" t="s">
        <v>48</v>
      </c>
      <c r="F36" s="157">
        <f>ROUND((SUM(BH84:BH256)),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7" t="s">
        <v>49</v>
      </c>
      <c r="F37" s="157">
        <f>ROUND((SUM(BI84:BI256)),  2)</f>
        <v>0</v>
      </c>
      <c r="G37" s="40"/>
      <c r="H37" s="40"/>
      <c r="I37" s="158">
        <v>0</v>
      </c>
      <c r="J37" s="157">
        <f>0</f>
        <v>0</v>
      </c>
      <c r="K37" s="40"/>
      <c r="L37" s="1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9"/>
      <c r="J38" s="40"/>
      <c r="K38" s="40"/>
      <c r="L38" s="1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50</v>
      </c>
      <c r="E39" s="161"/>
      <c r="F39" s="161"/>
      <c r="G39" s="162" t="s">
        <v>51</v>
      </c>
      <c r="H39" s="163" t="s">
        <v>52</v>
      </c>
      <c r="I39" s="164"/>
      <c r="J39" s="165">
        <f>SUM(J30:J37)</f>
        <v>0</v>
      </c>
      <c r="K39" s="166"/>
      <c r="L39" s="1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131</v>
      </c>
      <c r="D45" s="42"/>
      <c r="E45" s="42"/>
      <c r="F45" s="42"/>
      <c r="G45" s="42"/>
      <c r="H45" s="42"/>
      <c r="I45" s="139"/>
      <c r="J45" s="42"/>
      <c r="K45" s="42"/>
      <c r="L45" s="1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9"/>
      <c r="J46" s="42"/>
      <c r="K46" s="42"/>
      <c r="L46" s="1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9"/>
      <c r="J47" s="42"/>
      <c r="K47" s="42"/>
      <c r="L47" s="1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3" t="str">
        <f>E7</f>
        <v>Záměr výstavby zařízení pro zdravotně postižené v Třebechovicích p. Orebem</v>
      </c>
      <c r="F48" s="34"/>
      <c r="G48" s="34"/>
      <c r="H48" s="34"/>
      <c r="I48" s="139"/>
      <c r="J48" s="42"/>
      <c r="K48" s="42"/>
      <c r="L48" s="1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139"/>
      <c r="J49" s="42"/>
      <c r="K49" s="42"/>
      <c r="L49" s="1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ERPLAN-0105 - D.1.1 - SO08 - oplocení - vedlejší výdaj</v>
      </c>
      <c r="F50" s="42"/>
      <c r="G50" s="42"/>
      <c r="H50" s="42"/>
      <c r="I50" s="139"/>
      <c r="J50" s="42"/>
      <c r="K50" s="42"/>
      <c r="L50" s="1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9"/>
      <c r="J51" s="42"/>
      <c r="K51" s="42"/>
      <c r="L51" s="1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Třebechovice pod Orebem</v>
      </c>
      <c r="G52" s="42"/>
      <c r="H52" s="42"/>
      <c r="I52" s="143" t="s">
        <v>24</v>
      </c>
      <c r="J52" s="74" t="str">
        <f>IF(J12="","",J12)</f>
        <v>3. 12. 2019</v>
      </c>
      <c r="K52" s="42"/>
      <c r="L52" s="1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9"/>
      <c r="J53" s="42"/>
      <c r="K53" s="42"/>
      <c r="L53" s="1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7.9" customHeight="1">
      <c r="A54" s="40"/>
      <c r="B54" s="41"/>
      <c r="C54" s="34" t="s">
        <v>26</v>
      </c>
      <c r="D54" s="42"/>
      <c r="E54" s="42"/>
      <c r="F54" s="29" t="str">
        <f>E15</f>
        <v>Královehradecký kraj</v>
      </c>
      <c r="G54" s="42"/>
      <c r="H54" s="42"/>
      <c r="I54" s="143" t="s">
        <v>33</v>
      </c>
      <c r="J54" s="38" t="str">
        <f>E21</f>
        <v>ERPLAN s.r.o., Havlíčkův Brod</v>
      </c>
      <c r="K54" s="42"/>
      <c r="L54" s="1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3" t="s">
        <v>36</v>
      </c>
      <c r="J55" s="38" t="str">
        <f>E24</f>
        <v xml:space="preserve"> </v>
      </c>
      <c r="K55" s="42"/>
      <c r="L55" s="1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9"/>
      <c r="J56" s="42"/>
      <c r="K56" s="42"/>
      <c r="L56" s="1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132</v>
      </c>
      <c r="D57" s="175"/>
      <c r="E57" s="175"/>
      <c r="F57" s="175"/>
      <c r="G57" s="175"/>
      <c r="H57" s="175"/>
      <c r="I57" s="176"/>
      <c r="J57" s="177" t="s">
        <v>133</v>
      </c>
      <c r="K57" s="175"/>
      <c r="L57" s="1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9"/>
      <c r="J58" s="42"/>
      <c r="K58" s="42"/>
      <c r="L58" s="1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8" t="s">
        <v>72</v>
      </c>
      <c r="D59" s="42"/>
      <c r="E59" s="42"/>
      <c r="F59" s="42"/>
      <c r="G59" s="42"/>
      <c r="H59" s="42"/>
      <c r="I59" s="139"/>
      <c r="J59" s="104">
        <f>J84</f>
        <v>0</v>
      </c>
      <c r="K59" s="42"/>
      <c r="L59" s="1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134</v>
      </c>
    </row>
    <row r="60" s="9" customFormat="1" ht="24.96" customHeight="1">
      <c r="A60" s="9"/>
      <c r="B60" s="179"/>
      <c r="C60" s="180"/>
      <c r="D60" s="181" t="s">
        <v>135</v>
      </c>
      <c r="E60" s="182"/>
      <c r="F60" s="182"/>
      <c r="G60" s="182"/>
      <c r="H60" s="182"/>
      <c r="I60" s="183"/>
      <c r="J60" s="184">
        <f>J85</f>
        <v>0</v>
      </c>
      <c r="K60" s="180"/>
      <c r="L60" s="18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6"/>
      <c r="C61" s="187"/>
      <c r="D61" s="188" t="s">
        <v>136</v>
      </c>
      <c r="E61" s="189"/>
      <c r="F61" s="189"/>
      <c r="G61" s="189"/>
      <c r="H61" s="189"/>
      <c r="I61" s="190"/>
      <c r="J61" s="191">
        <f>J86</f>
        <v>0</v>
      </c>
      <c r="K61" s="187"/>
      <c r="L61" s="19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6"/>
      <c r="C62" s="187"/>
      <c r="D62" s="188" t="s">
        <v>510</v>
      </c>
      <c r="E62" s="189"/>
      <c r="F62" s="189"/>
      <c r="G62" s="189"/>
      <c r="H62" s="189"/>
      <c r="I62" s="190"/>
      <c r="J62" s="191">
        <f>J125</f>
        <v>0</v>
      </c>
      <c r="K62" s="187"/>
      <c r="L62" s="19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6"/>
      <c r="C63" s="187"/>
      <c r="D63" s="188" t="s">
        <v>511</v>
      </c>
      <c r="E63" s="189"/>
      <c r="F63" s="189"/>
      <c r="G63" s="189"/>
      <c r="H63" s="189"/>
      <c r="I63" s="190"/>
      <c r="J63" s="191">
        <f>J152</f>
        <v>0</v>
      </c>
      <c r="K63" s="187"/>
      <c r="L63" s="19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6"/>
      <c r="C64" s="187"/>
      <c r="D64" s="188" t="s">
        <v>139</v>
      </c>
      <c r="E64" s="189"/>
      <c r="F64" s="189"/>
      <c r="G64" s="189"/>
      <c r="H64" s="189"/>
      <c r="I64" s="190"/>
      <c r="J64" s="191">
        <f>J255</f>
        <v>0</v>
      </c>
      <c r="K64" s="187"/>
      <c r="L64" s="19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39"/>
      <c r="J65" s="42"/>
      <c r="K65" s="42"/>
      <c r="L65" s="1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72"/>
      <c r="J70" s="64"/>
      <c r="K70" s="64"/>
      <c r="L70" s="1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140</v>
      </c>
      <c r="D71" s="42"/>
      <c r="E71" s="42"/>
      <c r="F71" s="42"/>
      <c r="G71" s="42"/>
      <c r="H71" s="42"/>
      <c r="I71" s="139"/>
      <c r="J71" s="42"/>
      <c r="K71" s="42"/>
      <c r="L71" s="1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39"/>
      <c r="J72" s="42"/>
      <c r="K72" s="42"/>
      <c r="L72" s="1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139"/>
      <c r="J73" s="42"/>
      <c r="K73" s="42"/>
      <c r="L73" s="1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3" t="str">
        <f>E7</f>
        <v>Záměr výstavby zařízení pro zdravotně postižené v Třebechovicích p. Orebem</v>
      </c>
      <c r="F74" s="34"/>
      <c r="G74" s="34"/>
      <c r="H74" s="34"/>
      <c r="I74" s="139"/>
      <c r="J74" s="42"/>
      <c r="K74" s="42"/>
      <c r="L74" s="1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114</v>
      </c>
      <c r="D75" s="42"/>
      <c r="E75" s="42"/>
      <c r="F75" s="42"/>
      <c r="G75" s="42"/>
      <c r="H75" s="42"/>
      <c r="I75" s="139"/>
      <c r="J75" s="42"/>
      <c r="K75" s="42"/>
      <c r="L75" s="1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ERPLAN-0105 - D.1.1 - SO08 - oplocení - vedlejší výdaj</v>
      </c>
      <c r="F76" s="42"/>
      <c r="G76" s="42"/>
      <c r="H76" s="42"/>
      <c r="I76" s="139"/>
      <c r="J76" s="42"/>
      <c r="K76" s="42"/>
      <c r="L76" s="1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39"/>
      <c r="J77" s="42"/>
      <c r="K77" s="42"/>
      <c r="L77" s="1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Třebechovice pod Orebem</v>
      </c>
      <c r="G78" s="42"/>
      <c r="H78" s="42"/>
      <c r="I78" s="143" t="s">
        <v>24</v>
      </c>
      <c r="J78" s="74" t="str">
        <f>IF(J12="","",J12)</f>
        <v>3. 12. 2019</v>
      </c>
      <c r="K78" s="42"/>
      <c r="L78" s="1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9"/>
      <c r="J79" s="42"/>
      <c r="K79" s="42"/>
      <c r="L79" s="1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7.9" customHeight="1">
      <c r="A80" s="40"/>
      <c r="B80" s="41"/>
      <c r="C80" s="34" t="s">
        <v>26</v>
      </c>
      <c r="D80" s="42"/>
      <c r="E80" s="42"/>
      <c r="F80" s="29" t="str">
        <f>E15</f>
        <v>Královehradecký kraj</v>
      </c>
      <c r="G80" s="42"/>
      <c r="H80" s="42"/>
      <c r="I80" s="143" t="s">
        <v>33</v>
      </c>
      <c r="J80" s="38" t="str">
        <f>E21</f>
        <v>ERPLAN s.r.o., Havlíčkův Brod</v>
      </c>
      <c r="K80" s="42"/>
      <c r="L80" s="1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143" t="s">
        <v>36</v>
      </c>
      <c r="J81" s="38" t="str">
        <f>E24</f>
        <v xml:space="preserve"> </v>
      </c>
      <c r="K81" s="42"/>
      <c r="L81" s="1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139"/>
      <c r="J82" s="42"/>
      <c r="K82" s="42"/>
      <c r="L82" s="1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93"/>
      <c r="B83" s="194"/>
      <c r="C83" s="195" t="s">
        <v>141</v>
      </c>
      <c r="D83" s="196" t="s">
        <v>59</v>
      </c>
      <c r="E83" s="196" t="s">
        <v>55</v>
      </c>
      <c r="F83" s="196" t="s">
        <v>56</v>
      </c>
      <c r="G83" s="196" t="s">
        <v>142</v>
      </c>
      <c r="H83" s="196" t="s">
        <v>143</v>
      </c>
      <c r="I83" s="197" t="s">
        <v>144</v>
      </c>
      <c r="J83" s="196" t="s">
        <v>133</v>
      </c>
      <c r="K83" s="198" t="s">
        <v>145</v>
      </c>
      <c r="L83" s="199"/>
      <c r="M83" s="94" t="s">
        <v>28</v>
      </c>
      <c r="N83" s="95" t="s">
        <v>44</v>
      </c>
      <c r="O83" s="95" t="s">
        <v>146</v>
      </c>
      <c r="P83" s="95" t="s">
        <v>147</v>
      </c>
      <c r="Q83" s="95" t="s">
        <v>148</v>
      </c>
      <c r="R83" s="95" t="s">
        <v>149</v>
      </c>
      <c r="S83" s="95" t="s">
        <v>150</v>
      </c>
      <c r="T83" s="96" t="s">
        <v>151</v>
      </c>
      <c r="U83" s="193"/>
      <c r="V83" s="193"/>
      <c r="W83" s="193"/>
      <c r="X83" s="193"/>
      <c r="Y83" s="193"/>
      <c r="Z83" s="193"/>
      <c r="AA83" s="193"/>
      <c r="AB83" s="193"/>
      <c r="AC83" s="193"/>
      <c r="AD83" s="193"/>
      <c r="AE83" s="193"/>
    </row>
    <row r="84" s="2" customFormat="1" ht="22.8" customHeight="1">
      <c r="A84" s="40"/>
      <c r="B84" s="41"/>
      <c r="C84" s="101" t="s">
        <v>152</v>
      </c>
      <c r="D84" s="42"/>
      <c r="E84" s="42"/>
      <c r="F84" s="42"/>
      <c r="G84" s="42"/>
      <c r="H84" s="42"/>
      <c r="I84" s="139"/>
      <c r="J84" s="200">
        <f>BK84</f>
        <v>0</v>
      </c>
      <c r="K84" s="42"/>
      <c r="L84" s="46"/>
      <c r="M84" s="97"/>
      <c r="N84" s="201"/>
      <c r="O84" s="98"/>
      <c r="P84" s="202">
        <f>P85</f>
        <v>0</v>
      </c>
      <c r="Q84" s="98"/>
      <c r="R84" s="202">
        <f>R85</f>
        <v>124.75148526999999</v>
      </c>
      <c r="S84" s="98"/>
      <c r="T84" s="203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134</v>
      </c>
      <c r="BK84" s="204">
        <f>BK85</f>
        <v>0</v>
      </c>
    </row>
    <row r="85" s="12" customFormat="1" ht="25.92" customHeight="1">
      <c r="A85" s="12"/>
      <c r="B85" s="205"/>
      <c r="C85" s="206"/>
      <c r="D85" s="207" t="s">
        <v>73</v>
      </c>
      <c r="E85" s="208" t="s">
        <v>153</v>
      </c>
      <c r="F85" s="208" t="s">
        <v>154</v>
      </c>
      <c r="G85" s="206"/>
      <c r="H85" s="206"/>
      <c r="I85" s="209"/>
      <c r="J85" s="210">
        <f>BK85</f>
        <v>0</v>
      </c>
      <c r="K85" s="206"/>
      <c r="L85" s="211"/>
      <c r="M85" s="212"/>
      <c r="N85" s="213"/>
      <c r="O85" s="213"/>
      <c r="P85" s="214">
        <f>P86+P125+P152+P255</f>
        <v>0</v>
      </c>
      <c r="Q85" s="213"/>
      <c r="R85" s="214">
        <f>R86+R125+R152+R255</f>
        <v>124.75148526999999</v>
      </c>
      <c r="S85" s="213"/>
      <c r="T85" s="215">
        <f>T86+T125+T152+T255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6" t="s">
        <v>82</v>
      </c>
      <c r="AT85" s="217" t="s">
        <v>73</v>
      </c>
      <c r="AU85" s="217" t="s">
        <v>74</v>
      </c>
      <c r="AY85" s="216" t="s">
        <v>155</v>
      </c>
      <c r="BK85" s="218">
        <f>BK86+BK125+BK152+BK255</f>
        <v>0</v>
      </c>
    </row>
    <row r="86" s="12" customFormat="1" ht="22.8" customHeight="1">
      <c r="A86" s="12"/>
      <c r="B86" s="205"/>
      <c r="C86" s="206"/>
      <c r="D86" s="207" t="s">
        <v>73</v>
      </c>
      <c r="E86" s="219" t="s">
        <v>82</v>
      </c>
      <c r="F86" s="219" t="s">
        <v>156</v>
      </c>
      <c r="G86" s="206"/>
      <c r="H86" s="206"/>
      <c r="I86" s="209"/>
      <c r="J86" s="220">
        <f>BK86</f>
        <v>0</v>
      </c>
      <c r="K86" s="206"/>
      <c r="L86" s="211"/>
      <c r="M86" s="212"/>
      <c r="N86" s="213"/>
      <c r="O86" s="213"/>
      <c r="P86" s="214">
        <f>SUM(P87:P124)</f>
        <v>0</v>
      </c>
      <c r="Q86" s="213"/>
      <c r="R86" s="214">
        <f>SUM(R87:R124)</f>
        <v>0</v>
      </c>
      <c r="S86" s="213"/>
      <c r="T86" s="215">
        <f>SUM(T87:T124)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6" t="s">
        <v>82</v>
      </c>
      <c r="AT86" s="217" t="s">
        <v>73</v>
      </c>
      <c r="AU86" s="217" t="s">
        <v>82</v>
      </c>
      <c r="AY86" s="216" t="s">
        <v>155</v>
      </c>
      <c r="BK86" s="218">
        <f>SUM(BK87:BK124)</f>
        <v>0</v>
      </c>
    </row>
    <row r="87" s="2" customFormat="1" ht="24" customHeight="1">
      <c r="A87" s="40"/>
      <c r="B87" s="41"/>
      <c r="C87" s="221" t="s">
        <v>82</v>
      </c>
      <c r="D87" s="221" t="s">
        <v>157</v>
      </c>
      <c r="E87" s="222" t="s">
        <v>1093</v>
      </c>
      <c r="F87" s="223" t="s">
        <v>1094</v>
      </c>
      <c r="G87" s="224" t="s">
        <v>160</v>
      </c>
      <c r="H87" s="225">
        <v>17.015999999999998</v>
      </c>
      <c r="I87" s="226"/>
      <c r="J87" s="227">
        <f>ROUND(I87*H87,2)</f>
        <v>0</v>
      </c>
      <c r="K87" s="223" t="s">
        <v>161</v>
      </c>
      <c r="L87" s="46"/>
      <c r="M87" s="228" t="s">
        <v>28</v>
      </c>
      <c r="N87" s="229" t="s">
        <v>45</v>
      </c>
      <c r="O87" s="86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2" t="s">
        <v>162</v>
      </c>
      <c r="AT87" s="232" t="s">
        <v>157</v>
      </c>
      <c r="AU87" s="232" t="s">
        <v>84</v>
      </c>
      <c r="AY87" s="19" t="s">
        <v>155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19" t="s">
        <v>82</v>
      </c>
      <c r="BK87" s="233">
        <f>ROUND(I87*H87,2)</f>
        <v>0</v>
      </c>
      <c r="BL87" s="19" t="s">
        <v>162</v>
      </c>
      <c r="BM87" s="232" t="s">
        <v>1095</v>
      </c>
    </row>
    <row r="88" s="13" customFormat="1">
      <c r="A88" s="13"/>
      <c r="B88" s="234"/>
      <c r="C88" s="235"/>
      <c r="D88" s="236" t="s">
        <v>164</v>
      </c>
      <c r="E88" s="237" t="s">
        <v>28</v>
      </c>
      <c r="F88" s="238" t="s">
        <v>1096</v>
      </c>
      <c r="G88" s="235"/>
      <c r="H88" s="237" t="s">
        <v>28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4" t="s">
        <v>164</v>
      </c>
      <c r="AU88" s="244" t="s">
        <v>84</v>
      </c>
      <c r="AV88" s="13" t="s">
        <v>82</v>
      </c>
      <c r="AW88" s="13" t="s">
        <v>35</v>
      </c>
      <c r="AX88" s="13" t="s">
        <v>74</v>
      </c>
      <c r="AY88" s="244" t="s">
        <v>155</v>
      </c>
    </row>
    <row r="89" s="13" customFormat="1">
      <c r="A89" s="13"/>
      <c r="B89" s="234"/>
      <c r="C89" s="235"/>
      <c r="D89" s="236" t="s">
        <v>164</v>
      </c>
      <c r="E89" s="237" t="s">
        <v>28</v>
      </c>
      <c r="F89" s="238" t="s">
        <v>1097</v>
      </c>
      <c r="G89" s="235"/>
      <c r="H89" s="237" t="s">
        <v>28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164</v>
      </c>
      <c r="AU89" s="244" t="s">
        <v>84</v>
      </c>
      <c r="AV89" s="13" t="s">
        <v>82</v>
      </c>
      <c r="AW89" s="13" t="s">
        <v>35</v>
      </c>
      <c r="AX89" s="13" t="s">
        <v>74</v>
      </c>
      <c r="AY89" s="244" t="s">
        <v>155</v>
      </c>
    </row>
    <row r="90" s="14" customFormat="1">
      <c r="A90" s="14"/>
      <c r="B90" s="245"/>
      <c r="C90" s="246"/>
      <c r="D90" s="236" t="s">
        <v>164</v>
      </c>
      <c r="E90" s="247" t="s">
        <v>28</v>
      </c>
      <c r="F90" s="248" t="s">
        <v>1098</v>
      </c>
      <c r="G90" s="246"/>
      <c r="H90" s="249">
        <v>15.596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5" t="s">
        <v>164</v>
      </c>
      <c r="AU90" s="255" t="s">
        <v>84</v>
      </c>
      <c r="AV90" s="14" t="s">
        <v>84</v>
      </c>
      <c r="AW90" s="14" t="s">
        <v>35</v>
      </c>
      <c r="AX90" s="14" t="s">
        <v>74</v>
      </c>
      <c r="AY90" s="255" t="s">
        <v>155</v>
      </c>
    </row>
    <row r="91" s="14" customFormat="1">
      <c r="A91" s="14"/>
      <c r="B91" s="245"/>
      <c r="C91" s="246"/>
      <c r="D91" s="236" t="s">
        <v>164</v>
      </c>
      <c r="E91" s="247" t="s">
        <v>28</v>
      </c>
      <c r="F91" s="248" t="s">
        <v>1099</v>
      </c>
      <c r="G91" s="246"/>
      <c r="H91" s="249">
        <v>1.4199999999999999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5" t="s">
        <v>164</v>
      </c>
      <c r="AU91" s="255" t="s">
        <v>84</v>
      </c>
      <c r="AV91" s="14" t="s">
        <v>84</v>
      </c>
      <c r="AW91" s="14" t="s">
        <v>35</v>
      </c>
      <c r="AX91" s="14" t="s">
        <v>74</v>
      </c>
      <c r="AY91" s="255" t="s">
        <v>155</v>
      </c>
    </row>
    <row r="92" s="15" customFormat="1">
      <c r="A92" s="15"/>
      <c r="B92" s="256"/>
      <c r="C92" s="257"/>
      <c r="D92" s="236" t="s">
        <v>164</v>
      </c>
      <c r="E92" s="258" t="s">
        <v>492</v>
      </c>
      <c r="F92" s="259" t="s">
        <v>173</v>
      </c>
      <c r="G92" s="257"/>
      <c r="H92" s="260">
        <v>17.015999999999998</v>
      </c>
      <c r="I92" s="261"/>
      <c r="J92" s="257"/>
      <c r="K92" s="257"/>
      <c r="L92" s="262"/>
      <c r="M92" s="263"/>
      <c r="N92" s="264"/>
      <c r="O92" s="264"/>
      <c r="P92" s="264"/>
      <c r="Q92" s="264"/>
      <c r="R92" s="264"/>
      <c r="S92" s="264"/>
      <c r="T92" s="26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6" t="s">
        <v>164</v>
      </c>
      <c r="AU92" s="266" t="s">
        <v>84</v>
      </c>
      <c r="AV92" s="15" t="s">
        <v>162</v>
      </c>
      <c r="AW92" s="15" t="s">
        <v>35</v>
      </c>
      <c r="AX92" s="15" t="s">
        <v>82</v>
      </c>
      <c r="AY92" s="266" t="s">
        <v>155</v>
      </c>
    </row>
    <row r="93" s="2" customFormat="1" ht="24" customHeight="1">
      <c r="A93" s="40"/>
      <c r="B93" s="41"/>
      <c r="C93" s="221" t="s">
        <v>84</v>
      </c>
      <c r="D93" s="221" t="s">
        <v>157</v>
      </c>
      <c r="E93" s="222" t="s">
        <v>1100</v>
      </c>
      <c r="F93" s="223" t="s">
        <v>1101</v>
      </c>
      <c r="G93" s="224" t="s">
        <v>160</v>
      </c>
      <c r="H93" s="225">
        <v>17.015999999999998</v>
      </c>
      <c r="I93" s="226"/>
      <c r="J93" s="227">
        <f>ROUND(I93*H93,2)</f>
        <v>0</v>
      </c>
      <c r="K93" s="223" t="s">
        <v>161</v>
      </c>
      <c r="L93" s="46"/>
      <c r="M93" s="228" t="s">
        <v>28</v>
      </c>
      <c r="N93" s="229" t="s">
        <v>45</v>
      </c>
      <c r="O93" s="86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2" t="s">
        <v>162</v>
      </c>
      <c r="AT93" s="232" t="s">
        <v>157</v>
      </c>
      <c r="AU93" s="232" t="s">
        <v>84</v>
      </c>
      <c r="AY93" s="19" t="s">
        <v>155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19" t="s">
        <v>82</v>
      </c>
      <c r="BK93" s="233">
        <f>ROUND(I93*H93,2)</f>
        <v>0</v>
      </c>
      <c r="BL93" s="19" t="s">
        <v>162</v>
      </c>
      <c r="BM93" s="232" t="s">
        <v>1102</v>
      </c>
    </row>
    <row r="94" s="14" customFormat="1">
      <c r="A94" s="14"/>
      <c r="B94" s="245"/>
      <c r="C94" s="246"/>
      <c r="D94" s="236" t="s">
        <v>164</v>
      </c>
      <c r="E94" s="247" t="s">
        <v>28</v>
      </c>
      <c r="F94" s="248" t="s">
        <v>492</v>
      </c>
      <c r="G94" s="246"/>
      <c r="H94" s="249">
        <v>17.015999999999998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5" t="s">
        <v>164</v>
      </c>
      <c r="AU94" s="255" t="s">
        <v>84</v>
      </c>
      <c r="AV94" s="14" t="s">
        <v>84</v>
      </c>
      <c r="AW94" s="14" t="s">
        <v>35</v>
      </c>
      <c r="AX94" s="14" t="s">
        <v>82</v>
      </c>
      <c r="AY94" s="255" t="s">
        <v>155</v>
      </c>
    </row>
    <row r="95" s="2" customFormat="1" ht="24" customHeight="1">
      <c r="A95" s="40"/>
      <c r="B95" s="41"/>
      <c r="C95" s="221" t="s">
        <v>177</v>
      </c>
      <c r="D95" s="221" t="s">
        <v>157</v>
      </c>
      <c r="E95" s="222" t="s">
        <v>1103</v>
      </c>
      <c r="F95" s="223" t="s">
        <v>1104</v>
      </c>
      <c r="G95" s="224" t="s">
        <v>160</v>
      </c>
      <c r="H95" s="225">
        <v>17.015999999999998</v>
      </c>
      <c r="I95" s="226"/>
      <c r="J95" s="227">
        <f>ROUND(I95*H95,2)</f>
        <v>0</v>
      </c>
      <c r="K95" s="223" t="s">
        <v>161</v>
      </c>
      <c r="L95" s="46"/>
      <c r="M95" s="228" t="s">
        <v>28</v>
      </c>
      <c r="N95" s="229" t="s">
        <v>45</v>
      </c>
      <c r="O95" s="86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2" t="s">
        <v>162</v>
      </c>
      <c r="AT95" s="232" t="s">
        <v>157</v>
      </c>
      <c r="AU95" s="232" t="s">
        <v>84</v>
      </c>
      <c r="AY95" s="19" t="s">
        <v>155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19" t="s">
        <v>82</v>
      </c>
      <c r="BK95" s="233">
        <f>ROUND(I95*H95,2)</f>
        <v>0</v>
      </c>
      <c r="BL95" s="19" t="s">
        <v>162</v>
      </c>
      <c r="BM95" s="232" t="s">
        <v>1105</v>
      </c>
    </row>
    <row r="96" s="14" customFormat="1">
      <c r="A96" s="14"/>
      <c r="B96" s="245"/>
      <c r="C96" s="246"/>
      <c r="D96" s="236" t="s">
        <v>164</v>
      </c>
      <c r="E96" s="247" t="s">
        <v>28</v>
      </c>
      <c r="F96" s="248" t="s">
        <v>492</v>
      </c>
      <c r="G96" s="246"/>
      <c r="H96" s="249">
        <v>17.015999999999998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5" t="s">
        <v>164</v>
      </c>
      <c r="AU96" s="255" t="s">
        <v>84</v>
      </c>
      <c r="AV96" s="14" t="s">
        <v>84</v>
      </c>
      <c r="AW96" s="14" t="s">
        <v>35</v>
      </c>
      <c r="AX96" s="14" t="s">
        <v>82</v>
      </c>
      <c r="AY96" s="255" t="s">
        <v>155</v>
      </c>
    </row>
    <row r="97" s="2" customFormat="1" ht="24" customHeight="1">
      <c r="A97" s="40"/>
      <c r="B97" s="41"/>
      <c r="C97" s="221" t="s">
        <v>162</v>
      </c>
      <c r="D97" s="221" t="s">
        <v>157</v>
      </c>
      <c r="E97" s="222" t="s">
        <v>1106</v>
      </c>
      <c r="F97" s="223" t="s">
        <v>1107</v>
      </c>
      <c r="G97" s="224" t="s">
        <v>160</v>
      </c>
      <c r="H97" s="225">
        <v>17.015999999999998</v>
      </c>
      <c r="I97" s="226"/>
      <c r="J97" s="227">
        <f>ROUND(I97*H97,2)</f>
        <v>0</v>
      </c>
      <c r="K97" s="223" t="s">
        <v>161</v>
      </c>
      <c r="L97" s="46"/>
      <c r="M97" s="228" t="s">
        <v>28</v>
      </c>
      <c r="N97" s="229" t="s">
        <v>45</v>
      </c>
      <c r="O97" s="8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2" t="s">
        <v>162</v>
      </c>
      <c r="AT97" s="232" t="s">
        <v>157</v>
      </c>
      <c r="AU97" s="232" t="s">
        <v>84</v>
      </c>
      <c r="AY97" s="19" t="s">
        <v>155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19" t="s">
        <v>82</v>
      </c>
      <c r="BK97" s="233">
        <f>ROUND(I97*H97,2)</f>
        <v>0</v>
      </c>
      <c r="BL97" s="19" t="s">
        <v>162</v>
      </c>
      <c r="BM97" s="232" t="s">
        <v>1108</v>
      </c>
    </row>
    <row r="98" s="14" customFormat="1">
      <c r="A98" s="14"/>
      <c r="B98" s="245"/>
      <c r="C98" s="246"/>
      <c r="D98" s="236" t="s">
        <v>164</v>
      </c>
      <c r="E98" s="247" t="s">
        <v>28</v>
      </c>
      <c r="F98" s="248" t="s">
        <v>492</v>
      </c>
      <c r="G98" s="246"/>
      <c r="H98" s="249">
        <v>17.015999999999998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164</v>
      </c>
      <c r="AU98" s="255" t="s">
        <v>84</v>
      </c>
      <c r="AV98" s="14" t="s">
        <v>84</v>
      </c>
      <c r="AW98" s="14" t="s">
        <v>35</v>
      </c>
      <c r="AX98" s="14" t="s">
        <v>82</v>
      </c>
      <c r="AY98" s="255" t="s">
        <v>155</v>
      </c>
    </row>
    <row r="99" s="2" customFormat="1" ht="24" customHeight="1">
      <c r="A99" s="40"/>
      <c r="B99" s="41"/>
      <c r="C99" s="221" t="s">
        <v>184</v>
      </c>
      <c r="D99" s="221" t="s">
        <v>157</v>
      </c>
      <c r="E99" s="222" t="s">
        <v>554</v>
      </c>
      <c r="F99" s="223" t="s">
        <v>555</v>
      </c>
      <c r="G99" s="224" t="s">
        <v>160</v>
      </c>
      <c r="H99" s="225">
        <v>2.8610000000000002</v>
      </c>
      <c r="I99" s="226"/>
      <c r="J99" s="227">
        <f>ROUND(I99*H99,2)</f>
        <v>0</v>
      </c>
      <c r="K99" s="223" t="s">
        <v>161</v>
      </c>
      <c r="L99" s="46"/>
      <c r="M99" s="228" t="s">
        <v>28</v>
      </c>
      <c r="N99" s="229" t="s">
        <v>45</v>
      </c>
      <c r="O99" s="86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2" t="s">
        <v>162</v>
      </c>
      <c r="AT99" s="232" t="s">
        <v>157</v>
      </c>
      <c r="AU99" s="232" t="s">
        <v>84</v>
      </c>
      <c r="AY99" s="19" t="s">
        <v>155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19" t="s">
        <v>82</v>
      </c>
      <c r="BK99" s="233">
        <f>ROUND(I99*H99,2)</f>
        <v>0</v>
      </c>
      <c r="BL99" s="19" t="s">
        <v>162</v>
      </c>
      <c r="BM99" s="232" t="s">
        <v>1109</v>
      </c>
    </row>
    <row r="100" s="13" customFormat="1">
      <c r="A100" s="13"/>
      <c r="B100" s="234"/>
      <c r="C100" s="235"/>
      <c r="D100" s="236" t="s">
        <v>164</v>
      </c>
      <c r="E100" s="237" t="s">
        <v>28</v>
      </c>
      <c r="F100" s="238" t="s">
        <v>1096</v>
      </c>
      <c r="G100" s="235"/>
      <c r="H100" s="237" t="s">
        <v>28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164</v>
      </c>
      <c r="AU100" s="244" t="s">
        <v>84</v>
      </c>
      <c r="AV100" s="13" t="s">
        <v>82</v>
      </c>
      <c r="AW100" s="13" t="s">
        <v>35</v>
      </c>
      <c r="AX100" s="13" t="s">
        <v>74</v>
      </c>
      <c r="AY100" s="244" t="s">
        <v>155</v>
      </c>
    </row>
    <row r="101" s="13" customFormat="1">
      <c r="A101" s="13"/>
      <c r="B101" s="234"/>
      <c r="C101" s="235"/>
      <c r="D101" s="236" t="s">
        <v>164</v>
      </c>
      <c r="E101" s="237" t="s">
        <v>28</v>
      </c>
      <c r="F101" s="238" t="s">
        <v>1097</v>
      </c>
      <c r="G101" s="235"/>
      <c r="H101" s="237" t="s">
        <v>28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164</v>
      </c>
      <c r="AU101" s="244" t="s">
        <v>84</v>
      </c>
      <c r="AV101" s="13" t="s">
        <v>82</v>
      </c>
      <c r="AW101" s="13" t="s">
        <v>35</v>
      </c>
      <c r="AX101" s="13" t="s">
        <v>74</v>
      </c>
      <c r="AY101" s="244" t="s">
        <v>155</v>
      </c>
    </row>
    <row r="102" s="14" customFormat="1">
      <c r="A102" s="14"/>
      <c r="B102" s="245"/>
      <c r="C102" s="246"/>
      <c r="D102" s="236" t="s">
        <v>164</v>
      </c>
      <c r="E102" s="247" t="s">
        <v>28</v>
      </c>
      <c r="F102" s="248" t="s">
        <v>1110</v>
      </c>
      <c r="G102" s="246"/>
      <c r="H102" s="249">
        <v>2.6400000000000001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164</v>
      </c>
      <c r="AU102" s="255" t="s">
        <v>84</v>
      </c>
      <c r="AV102" s="14" t="s">
        <v>84</v>
      </c>
      <c r="AW102" s="14" t="s">
        <v>35</v>
      </c>
      <c r="AX102" s="14" t="s">
        <v>74</v>
      </c>
      <c r="AY102" s="255" t="s">
        <v>155</v>
      </c>
    </row>
    <row r="103" s="14" customFormat="1">
      <c r="A103" s="14"/>
      <c r="B103" s="245"/>
      <c r="C103" s="246"/>
      <c r="D103" s="236" t="s">
        <v>164</v>
      </c>
      <c r="E103" s="247" t="s">
        <v>28</v>
      </c>
      <c r="F103" s="248" t="s">
        <v>1111</v>
      </c>
      <c r="G103" s="246"/>
      <c r="H103" s="249">
        <v>0.221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5" t="s">
        <v>164</v>
      </c>
      <c r="AU103" s="255" t="s">
        <v>84</v>
      </c>
      <c r="AV103" s="14" t="s">
        <v>84</v>
      </c>
      <c r="AW103" s="14" t="s">
        <v>35</v>
      </c>
      <c r="AX103" s="14" t="s">
        <v>74</v>
      </c>
      <c r="AY103" s="255" t="s">
        <v>155</v>
      </c>
    </row>
    <row r="104" s="15" customFormat="1">
      <c r="A104" s="15"/>
      <c r="B104" s="256"/>
      <c r="C104" s="257"/>
      <c r="D104" s="236" t="s">
        <v>164</v>
      </c>
      <c r="E104" s="258" t="s">
        <v>500</v>
      </c>
      <c r="F104" s="259" t="s">
        <v>173</v>
      </c>
      <c r="G104" s="257"/>
      <c r="H104" s="260">
        <v>2.8610000000000002</v>
      </c>
      <c r="I104" s="261"/>
      <c r="J104" s="257"/>
      <c r="K104" s="257"/>
      <c r="L104" s="262"/>
      <c r="M104" s="263"/>
      <c r="N104" s="264"/>
      <c r="O104" s="264"/>
      <c r="P104" s="264"/>
      <c r="Q104" s="264"/>
      <c r="R104" s="264"/>
      <c r="S104" s="264"/>
      <c r="T104" s="26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6" t="s">
        <v>164</v>
      </c>
      <c r="AU104" s="266" t="s">
        <v>84</v>
      </c>
      <c r="AV104" s="15" t="s">
        <v>162</v>
      </c>
      <c r="AW104" s="15" t="s">
        <v>35</v>
      </c>
      <c r="AX104" s="15" t="s">
        <v>82</v>
      </c>
      <c r="AY104" s="266" t="s">
        <v>155</v>
      </c>
    </row>
    <row r="105" s="2" customFormat="1" ht="24" customHeight="1">
      <c r="A105" s="40"/>
      <c r="B105" s="41"/>
      <c r="C105" s="221" t="s">
        <v>190</v>
      </c>
      <c r="D105" s="221" t="s">
        <v>157</v>
      </c>
      <c r="E105" s="222" t="s">
        <v>559</v>
      </c>
      <c r="F105" s="223" t="s">
        <v>560</v>
      </c>
      <c r="G105" s="224" t="s">
        <v>160</v>
      </c>
      <c r="H105" s="225">
        <v>2.8610000000000002</v>
      </c>
      <c r="I105" s="226"/>
      <c r="J105" s="227">
        <f>ROUND(I105*H105,2)</f>
        <v>0</v>
      </c>
      <c r="K105" s="223" t="s">
        <v>161</v>
      </c>
      <c r="L105" s="46"/>
      <c r="M105" s="228" t="s">
        <v>28</v>
      </c>
      <c r="N105" s="229" t="s">
        <v>45</v>
      </c>
      <c r="O105" s="86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2" t="s">
        <v>162</v>
      </c>
      <c r="AT105" s="232" t="s">
        <v>157</v>
      </c>
      <c r="AU105" s="232" t="s">
        <v>84</v>
      </c>
      <c r="AY105" s="19" t="s">
        <v>155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19" t="s">
        <v>82</v>
      </c>
      <c r="BK105" s="233">
        <f>ROUND(I105*H105,2)</f>
        <v>0</v>
      </c>
      <c r="BL105" s="19" t="s">
        <v>162</v>
      </c>
      <c r="BM105" s="232" t="s">
        <v>1112</v>
      </c>
    </row>
    <row r="106" s="14" customFormat="1">
      <c r="A106" s="14"/>
      <c r="B106" s="245"/>
      <c r="C106" s="246"/>
      <c r="D106" s="236" t="s">
        <v>164</v>
      </c>
      <c r="E106" s="247" t="s">
        <v>28</v>
      </c>
      <c r="F106" s="248" t="s">
        <v>500</v>
      </c>
      <c r="G106" s="246"/>
      <c r="H106" s="249">
        <v>2.8610000000000002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164</v>
      </c>
      <c r="AU106" s="255" t="s">
        <v>84</v>
      </c>
      <c r="AV106" s="14" t="s">
        <v>84</v>
      </c>
      <c r="AW106" s="14" t="s">
        <v>35</v>
      </c>
      <c r="AX106" s="14" t="s">
        <v>82</v>
      </c>
      <c r="AY106" s="255" t="s">
        <v>155</v>
      </c>
    </row>
    <row r="107" s="2" customFormat="1" ht="24" customHeight="1">
      <c r="A107" s="40"/>
      <c r="B107" s="41"/>
      <c r="C107" s="221" t="s">
        <v>194</v>
      </c>
      <c r="D107" s="221" t="s">
        <v>157</v>
      </c>
      <c r="E107" s="222" t="s">
        <v>562</v>
      </c>
      <c r="F107" s="223" t="s">
        <v>563</v>
      </c>
      <c r="G107" s="224" t="s">
        <v>160</v>
      </c>
      <c r="H107" s="225">
        <v>2.8610000000000002</v>
      </c>
      <c r="I107" s="226"/>
      <c r="J107" s="227">
        <f>ROUND(I107*H107,2)</f>
        <v>0</v>
      </c>
      <c r="K107" s="223" t="s">
        <v>161</v>
      </c>
      <c r="L107" s="46"/>
      <c r="M107" s="228" t="s">
        <v>28</v>
      </c>
      <c r="N107" s="229" t="s">
        <v>45</v>
      </c>
      <c r="O107" s="86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2" t="s">
        <v>162</v>
      </c>
      <c r="AT107" s="232" t="s">
        <v>157</v>
      </c>
      <c r="AU107" s="232" t="s">
        <v>84</v>
      </c>
      <c r="AY107" s="19" t="s">
        <v>155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19" t="s">
        <v>82</v>
      </c>
      <c r="BK107" s="233">
        <f>ROUND(I107*H107,2)</f>
        <v>0</v>
      </c>
      <c r="BL107" s="19" t="s">
        <v>162</v>
      </c>
      <c r="BM107" s="232" t="s">
        <v>1113</v>
      </c>
    </row>
    <row r="108" s="14" customFormat="1">
      <c r="A108" s="14"/>
      <c r="B108" s="245"/>
      <c r="C108" s="246"/>
      <c r="D108" s="236" t="s">
        <v>164</v>
      </c>
      <c r="E108" s="247" t="s">
        <v>28</v>
      </c>
      <c r="F108" s="248" t="s">
        <v>500</v>
      </c>
      <c r="G108" s="246"/>
      <c r="H108" s="249">
        <v>2.8610000000000002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164</v>
      </c>
      <c r="AU108" s="255" t="s">
        <v>84</v>
      </c>
      <c r="AV108" s="14" t="s">
        <v>84</v>
      </c>
      <c r="AW108" s="14" t="s">
        <v>35</v>
      </c>
      <c r="AX108" s="14" t="s">
        <v>82</v>
      </c>
      <c r="AY108" s="255" t="s">
        <v>155</v>
      </c>
    </row>
    <row r="109" s="2" customFormat="1" ht="24" customHeight="1">
      <c r="A109" s="40"/>
      <c r="B109" s="41"/>
      <c r="C109" s="221" t="s">
        <v>203</v>
      </c>
      <c r="D109" s="221" t="s">
        <v>157</v>
      </c>
      <c r="E109" s="222" t="s">
        <v>565</v>
      </c>
      <c r="F109" s="223" t="s">
        <v>566</v>
      </c>
      <c r="G109" s="224" t="s">
        <v>160</v>
      </c>
      <c r="H109" s="225">
        <v>2.8610000000000002</v>
      </c>
      <c r="I109" s="226"/>
      <c r="J109" s="227">
        <f>ROUND(I109*H109,2)</f>
        <v>0</v>
      </c>
      <c r="K109" s="223" t="s">
        <v>161</v>
      </c>
      <c r="L109" s="46"/>
      <c r="M109" s="228" t="s">
        <v>28</v>
      </c>
      <c r="N109" s="229" t="s">
        <v>45</v>
      </c>
      <c r="O109" s="86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2" t="s">
        <v>162</v>
      </c>
      <c r="AT109" s="232" t="s">
        <v>157</v>
      </c>
      <c r="AU109" s="232" t="s">
        <v>84</v>
      </c>
      <c r="AY109" s="19" t="s">
        <v>155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19" t="s">
        <v>82</v>
      </c>
      <c r="BK109" s="233">
        <f>ROUND(I109*H109,2)</f>
        <v>0</v>
      </c>
      <c r="BL109" s="19" t="s">
        <v>162</v>
      </c>
      <c r="BM109" s="232" t="s">
        <v>1114</v>
      </c>
    </row>
    <row r="110" s="14" customFormat="1">
      <c r="A110" s="14"/>
      <c r="B110" s="245"/>
      <c r="C110" s="246"/>
      <c r="D110" s="236" t="s">
        <v>164</v>
      </c>
      <c r="E110" s="247" t="s">
        <v>28</v>
      </c>
      <c r="F110" s="248" t="s">
        <v>500</v>
      </c>
      <c r="G110" s="246"/>
      <c r="H110" s="249">
        <v>2.8610000000000002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164</v>
      </c>
      <c r="AU110" s="255" t="s">
        <v>84</v>
      </c>
      <c r="AV110" s="14" t="s">
        <v>84</v>
      </c>
      <c r="AW110" s="14" t="s">
        <v>35</v>
      </c>
      <c r="AX110" s="14" t="s">
        <v>82</v>
      </c>
      <c r="AY110" s="255" t="s">
        <v>155</v>
      </c>
    </row>
    <row r="111" s="2" customFormat="1" ht="24" customHeight="1">
      <c r="A111" s="40"/>
      <c r="B111" s="41"/>
      <c r="C111" s="221" t="s">
        <v>207</v>
      </c>
      <c r="D111" s="221" t="s">
        <v>157</v>
      </c>
      <c r="E111" s="222" t="s">
        <v>568</v>
      </c>
      <c r="F111" s="223" t="s">
        <v>569</v>
      </c>
      <c r="G111" s="224" t="s">
        <v>160</v>
      </c>
      <c r="H111" s="225">
        <v>39.753999999999998</v>
      </c>
      <c r="I111" s="226"/>
      <c r="J111" s="227">
        <f>ROUND(I111*H111,2)</f>
        <v>0</v>
      </c>
      <c r="K111" s="223" t="s">
        <v>161</v>
      </c>
      <c r="L111" s="46"/>
      <c r="M111" s="228" t="s">
        <v>28</v>
      </c>
      <c r="N111" s="229" t="s">
        <v>45</v>
      </c>
      <c r="O111" s="86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2" t="s">
        <v>162</v>
      </c>
      <c r="AT111" s="232" t="s">
        <v>157</v>
      </c>
      <c r="AU111" s="232" t="s">
        <v>84</v>
      </c>
      <c r="AY111" s="19" t="s">
        <v>155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19" t="s">
        <v>82</v>
      </c>
      <c r="BK111" s="233">
        <f>ROUND(I111*H111,2)</f>
        <v>0</v>
      </c>
      <c r="BL111" s="19" t="s">
        <v>162</v>
      </c>
      <c r="BM111" s="232" t="s">
        <v>1115</v>
      </c>
    </row>
    <row r="112" s="14" customFormat="1">
      <c r="A112" s="14"/>
      <c r="B112" s="245"/>
      <c r="C112" s="246"/>
      <c r="D112" s="236" t="s">
        <v>164</v>
      </c>
      <c r="E112" s="247" t="s">
        <v>28</v>
      </c>
      <c r="F112" s="248" t="s">
        <v>572</v>
      </c>
      <c r="G112" s="246"/>
      <c r="H112" s="249">
        <v>34.031999999999996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164</v>
      </c>
      <c r="AU112" s="255" t="s">
        <v>84</v>
      </c>
      <c r="AV112" s="14" t="s">
        <v>84</v>
      </c>
      <c r="AW112" s="14" t="s">
        <v>35</v>
      </c>
      <c r="AX112" s="14" t="s">
        <v>74</v>
      </c>
      <c r="AY112" s="255" t="s">
        <v>155</v>
      </c>
    </row>
    <row r="113" s="14" customFormat="1">
      <c r="A113" s="14"/>
      <c r="B113" s="245"/>
      <c r="C113" s="246"/>
      <c r="D113" s="236" t="s">
        <v>164</v>
      </c>
      <c r="E113" s="247" t="s">
        <v>28</v>
      </c>
      <c r="F113" s="248" t="s">
        <v>573</v>
      </c>
      <c r="G113" s="246"/>
      <c r="H113" s="249">
        <v>5.7220000000000004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164</v>
      </c>
      <c r="AU113" s="255" t="s">
        <v>84</v>
      </c>
      <c r="AV113" s="14" t="s">
        <v>84</v>
      </c>
      <c r="AW113" s="14" t="s">
        <v>35</v>
      </c>
      <c r="AX113" s="14" t="s">
        <v>74</v>
      </c>
      <c r="AY113" s="255" t="s">
        <v>155</v>
      </c>
    </row>
    <row r="114" s="15" customFormat="1">
      <c r="A114" s="15"/>
      <c r="B114" s="256"/>
      <c r="C114" s="257"/>
      <c r="D114" s="236" t="s">
        <v>164</v>
      </c>
      <c r="E114" s="258" t="s">
        <v>498</v>
      </c>
      <c r="F114" s="259" t="s">
        <v>173</v>
      </c>
      <c r="G114" s="257"/>
      <c r="H114" s="260">
        <v>39.753999999999998</v>
      </c>
      <c r="I114" s="261"/>
      <c r="J114" s="257"/>
      <c r="K114" s="257"/>
      <c r="L114" s="262"/>
      <c r="M114" s="263"/>
      <c r="N114" s="264"/>
      <c r="O114" s="264"/>
      <c r="P114" s="264"/>
      <c r="Q114" s="264"/>
      <c r="R114" s="264"/>
      <c r="S114" s="264"/>
      <c r="T114" s="26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6" t="s">
        <v>164</v>
      </c>
      <c r="AU114" s="266" t="s">
        <v>84</v>
      </c>
      <c r="AV114" s="15" t="s">
        <v>162</v>
      </c>
      <c r="AW114" s="15" t="s">
        <v>35</v>
      </c>
      <c r="AX114" s="15" t="s">
        <v>82</v>
      </c>
      <c r="AY114" s="266" t="s">
        <v>155</v>
      </c>
    </row>
    <row r="115" s="2" customFormat="1" ht="24" customHeight="1">
      <c r="A115" s="40"/>
      <c r="B115" s="41"/>
      <c r="C115" s="221" t="s">
        <v>211</v>
      </c>
      <c r="D115" s="221" t="s">
        <v>157</v>
      </c>
      <c r="E115" s="222" t="s">
        <v>185</v>
      </c>
      <c r="F115" s="223" t="s">
        <v>186</v>
      </c>
      <c r="G115" s="224" t="s">
        <v>160</v>
      </c>
      <c r="H115" s="225">
        <v>38.161999999999999</v>
      </c>
      <c r="I115" s="226"/>
      <c r="J115" s="227">
        <f>ROUND(I115*H115,2)</f>
        <v>0</v>
      </c>
      <c r="K115" s="223" t="s">
        <v>161</v>
      </c>
      <c r="L115" s="46"/>
      <c r="M115" s="228" t="s">
        <v>28</v>
      </c>
      <c r="N115" s="229" t="s">
        <v>45</v>
      </c>
      <c r="O115" s="86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2" t="s">
        <v>162</v>
      </c>
      <c r="AT115" s="232" t="s">
        <v>157</v>
      </c>
      <c r="AU115" s="232" t="s">
        <v>84</v>
      </c>
      <c r="AY115" s="19" t="s">
        <v>155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19" t="s">
        <v>82</v>
      </c>
      <c r="BK115" s="233">
        <f>ROUND(I115*H115,2)</f>
        <v>0</v>
      </c>
      <c r="BL115" s="19" t="s">
        <v>162</v>
      </c>
      <c r="BM115" s="232" t="s">
        <v>1116</v>
      </c>
    </row>
    <row r="116" s="14" customFormat="1">
      <c r="A116" s="14"/>
      <c r="B116" s="245"/>
      <c r="C116" s="246"/>
      <c r="D116" s="236" t="s">
        <v>164</v>
      </c>
      <c r="E116" s="247" t="s">
        <v>28</v>
      </c>
      <c r="F116" s="248" t="s">
        <v>498</v>
      </c>
      <c r="G116" s="246"/>
      <c r="H116" s="249">
        <v>39.753999999999998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164</v>
      </c>
      <c r="AU116" s="255" t="s">
        <v>84</v>
      </c>
      <c r="AV116" s="14" t="s">
        <v>84</v>
      </c>
      <c r="AW116" s="14" t="s">
        <v>35</v>
      </c>
      <c r="AX116" s="14" t="s">
        <v>74</v>
      </c>
      <c r="AY116" s="255" t="s">
        <v>155</v>
      </c>
    </row>
    <row r="117" s="14" customFormat="1">
      <c r="A117" s="14"/>
      <c r="B117" s="245"/>
      <c r="C117" s="246"/>
      <c r="D117" s="236" t="s">
        <v>164</v>
      </c>
      <c r="E117" s="247" t="s">
        <v>28</v>
      </c>
      <c r="F117" s="248" t="s">
        <v>1117</v>
      </c>
      <c r="G117" s="246"/>
      <c r="H117" s="249">
        <v>-1.5920000000000001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164</v>
      </c>
      <c r="AU117" s="255" t="s">
        <v>84</v>
      </c>
      <c r="AV117" s="14" t="s">
        <v>84</v>
      </c>
      <c r="AW117" s="14" t="s">
        <v>35</v>
      </c>
      <c r="AX117" s="14" t="s">
        <v>74</v>
      </c>
      <c r="AY117" s="255" t="s">
        <v>155</v>
      </c>
    </row>
    <row r="118" s="15" customFormat="1">
      <c r="A118" s="15"/>
      <c r="B118" s="256"/>
      <c r="C118" s="257"/>
      <c r="D118" s="236" t="s">
        <v>164</v>
      </c>
      <c r="E118" s="258" t="s">
        <v>126</v>
      </c>
      <c r="F118" s="259" t="s">
        <v>173</v>
      </c>
      <c r="G118" s="257"/>
      <c r="H118" s="260">
        <v>38.161999999999999</v>
      </c>
      <c r="I118" s="261"/>
      <c r="J118" s="257"/>
      <c r="K118" s="257"/>
      <c r="L118" s="262"/>
      <c r="M118" s="263"/>
      <c r="N118" s="264"/>
      <c r="O118" s="264"/>
      <c r="P118" s="264"/>
      <c r="Q118" s="264"/>
      <c r="R118" s="264"/>
      <c r="S118" s="264"/>
      <c r="T118" s="26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6" t="s">
        <v>164</v>
      </c>
      <c r="AU118" s="266" t="s">
        <v>84</v>
      </c>
      <c r="AV118" s="15" t="s">
        <v>162</v>
      </c>
      <c r="AW118" s="15" t="s">
        <v>35</v>
      </c>
      <c r="AX118" s="15" t="s">
        <v>82</v>
      </c>
      <c r="AY118" s="266" t="s">
        <v>155</v>
      </c>
    </row>
    <row r="119" s="2" customFormat="1" ht="16.5" customHeight="1">
      <c r="A119" s="40"/>
      <c r="B119" s="41"/>
      <c r="C119" s="221" t="s">
        <v>218</v>
      </c>
      <c r="D119" s="221" t="s">
        <v>157</v>
      </c>
      <c r="E119" s="222" t="s">
        <v>191</v>
      </c>
      <c r="F119" s="223" t="s">
        <v>192</v>
      </c>
      <c r="G119" s="224" t="s">
        <v>160</v>
      </c>
      <c r="H119" s="225">
        <v>38.161999999999999</v>
      </c>
      <c r="I119" s="226"/>
      <c r="J119" s="227">
        <f>ROUND(I119*H119,2)</f>
        <v>0</v>
      </c>
      <c r="K119" s="223" t="s">
        <v>161</v>
      </c>
      <c r="L119" s="46"/>
      <c r="M119" s="228" t="s">
        <v>28</v>
      </c>
      <c r="N119" s="229" t="s">
        <v>45</v>
      </c>
      <c r="O119" s="86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2" t="s">
        <v>162</v>
      </c>
      <c r="AT119" s="232" t="s">
        <v>157</v>
      </c>
      <c r="AU119" s="232" t="s">
        <v>84</v>
      </c>
      <c r="AY119" s="19" t="s">
        <v>155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9" t="s">
        <v>82</v>
      </c>
      <c r="BK119" s="233">
        <f>ROUND(I119*H119,2)</f>
        <v>0</v>
      </c>
      <c r="BL119" s="19" t="s">
        <v>162</v>
      </c>
      <c r="BM119" s="232" t="s">
        <v>1118</v>
      </c>
    </row>
    <row r="120" s="14" customFormat="1">
      <c r="A120" s="14"/>
      <c r="B120" s="245"/>
      <c r="C120" s="246"/>
      <c r="D120" s="236" t="s">
        <v>164</v>
      </c>
      <c r="E120" s="247" t="s">
        <v>28</v>
      </c>
      <c r="F120" s="248" t="s">
        <v>126</v>
      </c>
      <c r="G120" s="246"/>
      <c r="H120" s="249">
        <v>38.161999999999999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164</v>
      </c>
      <c r="AU120" s="255" t="s">
        <v>84</v>
      </c>
      <c r="AV120" s="14" t="s">
        <v>84</v>
      </c>
      <c r="AW120" s="14" t="s">
        <v>35</v>
      </c>
      <c r="AX120" s="14" t="s">
        <v>82</v>
      </c>
      <c r="AY120" s="255" t="s">
        <v>155</v>
      </c>
    </row>
    <row r="121" s="2" customFormat="1" ht="24" customHeight="1">
      <c r="A121" s="40"/>
      <c r="B121" s="41"/>
      <c r="C121" s="221" t="s">
        <v>222</v>
      </c>
      <c r="D121" s="221" t="s">
        <v>157</v>
      </c>
      <c r="E121" s="222" t="s">
        <v>576</v>
      </c>
      <c r="F121" s="223" t="s">
        <v>577</v>
      </c>
      <c r="G121" s="224" t="s">
        <v>160</v>
      </c>
      <c r="H121" s="225">
        <v>1.5920000000000001</v>
      </c>
      <c r="I121" s="226"/>
      <c r="J121" s="227">
        <f>ROUND(I121*H121,2)</f>
        <v>0</v>
      </c>
      <c r="K121" s="223" t="s">
        <v>161</v>
      </c>
      <c r="L121" s="46"/>
      <c r="M121" s="228" t="s">
        <v>28</v>
      </c>
      <c r="N121" s="229" t="s">
        <v>45</v>
      </c>
      <c r="O121" s="86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2" t="s">
        <v>162</v>
      </c>
      <c r="AT121" s="232" t="s">
        <v>157</v>
      </c>
      <c r="AU121" s="232" t="s">
        <v>84</v>
      </c>
      <c r="AY121" s="19" t="s">
        <v>155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9" t="s">
        <v>82</v>
      </c>
      <c r="BK121" s="233">
        <f>ROUND(I121*H121,2)</f>
        <v>0</v>
      </c>
      <c r="BL121" s="19" t="s">
        <v>162</v>
      </c>
      <c r="BM121" s="232" t="s">
        <v>1119</v>
      </c>
    </row>
    <row r="122" s="13" customFormat="1">
      <c r="A122" s="13"/>
      <c r="B122" s="234"/>
      <c r="C122" s="235"/>
      <c r="D122" s="236" t="s">
        <v>164</v>
      </c>
      <c r="E122" s="237" t="s">
        <v>28</v>
      </c>
      <c r="F122" s="238" t="s">
        <v>1096</v>
      </c>
      <c r="G122" s="235"/>
      <c r="H122" s="237" t="s">
        <v>28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164</v>
      </c>
      <c r="AU122" s="244" t="s">
        <v>84</v>
      </c>
      <c r="AV122" s="13" t="s">
        <v>82</v>
      </c>
      <c r="AW122" s="13" t="s">
        <v>35</v>
      </c>
      <c r="AX122" s="13" t="s">
        <v>74</v>
      </c>
      <c r="AY122" s="244" t="s">
        <v>155</v>
      </c>
    </row>
    <row r="123" s="13" customFormat="1">
      <c r="A123" s="13"/>
      <c r="B123" s="234"/>
      <c r="C123" s="235"/>
      <c r="D123" s="236" t="s">
        <v>164</v>
      </c>
      <c r="E123" s="237" t="s">
        <v>28</v>
      </c>
      <c r="F123" s="238" t="s">
        <v>1097</v>
      </c>
      <c r="G123" s="235"/>
      <c r="H123" s="237" t="s">
        <v>28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164</v>
      </c>
      <c r="AU123" s="244" t="s">
        <v>84</v>
      </c>
      <c r="AV123" s="13" t="s">
        <v>82</v>
      </c>
      <c r="AW123" s="13" t="s">
        <v>35</v>
      </c>
      <c r="AX123" s="13" t="s">
        <v>74</v>
      </c>
      <c r="AY123" s="244" t="s">
        <v>155</v>
      </c>
    </row>
    <row r="124" s="14" customFormat="1">
      <c r="A124" s="14"/>
      <c r="B124" s="245"/>
      <c r="C124" s="246"/>
      <c r="D124" s="236" t="s">
        <v>164</v>
      </c>
      <c r="E124" s="247" t="s">
        <v>507</v>
      </c>
      <c r="F124" s="248" t="s">
        <v>1120</v>
      </c>
      <c r="G124" s="246"/>
      <c r="H124" s="249">
        <v>1.5920000000000001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164</v>
      </c>
      <c r="AU124" s="255" t="s">
        <v>84</v>
      </c>
      <c r="AV124" s="14" t="s">
        <v>84</v>
      </c>
      <c r="AW124" s="14" t="s">
        <v>35</v>
      </c>
      <c r="AX124" s="14" t="s">
        <v>82</v>
      </c>
      <c r="AY124" s="255" t="s">
        <v>155</v>
      </c>
    </row>
    <row r="125" s="12" customFormat="1" ht="22.8" customHeight="1">
      <c r="A125" s="12"/>
      <c r="B125" s="205"/>
      <c r="C125" s="206"/>
      <c r="D125" s="207" t="s">
        <v>73</v>
      </c>
      <c r="E125" s="219" t="s">
        <v>84</v>
      </c>
      <c r="F125" s="219" t="s">
        <v>592</v>
      </c>
      <c r="G125" s="206"/>
      <c r="H125" s="206"/>
      <c r="I125" s="209"/>
      <c r="J125" s="220">
        <f>BK125</f>
        <v>0</v>
      </c>
      <c r="K125" s="206"/>
      <c r="L125" s="211"/>
      <c r="M125" s="212"/>
      <c r="N125" s="213"/>
      <c r="O125" s="213"/>
      <c r="P125" s="214">
        <f>SUM(P126:P151)</f>
        <v>0</v>
      </c>
      <c r="Q125" s="213"/>
      <c r="R125" s="214">
        <f>SUM(R126:R151)</f>
        <v>81.477075499999998</v>
      </c>
      <c r="S125" s="213"/>
      <c r="T125" s="215">
        <f>SUM(T126:T151)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82</v>
      </c>
      <c r="AT125" s="217" t="s">
        <v>73</v>
      </c>
      <c r="AU125" s="217" t="s">
        <v>82</v>
      </c>
      <c r="AY125" s="216" t="s">
        <v>155</v>
      </c>
      <c r="BK125" s="218">
        <f>SUM(BK126:BK151)</f>
        <v>0</v>
      </c>
    </row>
    <row r="126" s="2" customFormat="1" ht="24" customHeight="1">
      <c r="A126" s="40"/>
      <c r="B126" s="41"/>
      <c r="C126" s="221" t="s">
        <v>228</v>
      </c>
      <c r="D126" s="221" t="s">
        <v>157</v>
      </c>
      <c r="E126" s="222" t="s">
        <v>1121</v>
      </c>
      <c r="F126" s="223" t="s">
        <v>1122</v>
      </c>
      <c r="G126" s="224" t="s">
        <v>160</v>
      </c>
      <c r="H126" s="225">
        <v>0.82199999999999995</v>
      </c>
      <c r="I126" s="226"/>
      <c r="J126" s="227">
        <f>ROUND(I126*H126,2)</f>
        <v>0</v>
      </c>
      <c r="K126" s="223" t="s">
        <v>28</v>
      </c>
      <c r="L126" s="46"/>
      <c r="M126" s="228" t="s">
        <v>28</v>
      </c>
      <c r="N126" s="229" t="s">
        <v>45</v>
      </c>
      <c r="O126" s="86"/>
      <c r="P126" s="230">
        <f>O126*H126</f>
        <v>0</v>
      </c>
      <c r="Q126" s="230">
        <v>2.1600000000000001</v>
      </c>
      <c r="R126" s="230">
        <f>Q126*H126</f>
        <v>1.77552</v>
      </c>
      <c r="S126" s="230">
        <v>0</v>
      </c>
      <c r="T126" s="231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2" t="s">
        <v>162</v>
      </c>
      <c r="AT126" s="232" t="s">
        <v>157</v>
      </c>
      <c r="AU126" s="232" t="s">
        <v>84</v>
      </c>
      <c r="AY126" s="19" t="s">
        <v>155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9" t="s">
        <v>82</v>
      </c>
      <c r="BK126" s="233">
        <f>ROUND(I126*H126,2)</f>
        <v>0</v>
      </c>
      <c r="BL126" s="19" t="s">
        <v>162</v>
      </c>
      <c r="BM126" s="232" t="s">
        <v>1123</v>
      </c>
    </row>
    <row r="127" s="13" customFormat="1">
      <c r="A127" s="13"/>
      <c r="B127" s="234"/>
      <c r="C127" s="235"/>
      <c r="D127" s="236" t="s">
        <v>164</v>
      </c>
      <c r="E127" s="237" t="s">
        <v>28</v>
      </c>
      <c r="F127" s="238" t="s">
        <v>1096</v>
      </c>
      <c r="G127" s="235"/>
      <c r="H127" s="237" t="s">
        <v>28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164</v>
      </c>
      <c r="AU127" s="244" t="s">
        <v>84</v>
      </c>
      <c r="AV127" s="13" t="s">
        <v>82</v>
      </c>
      <c r="AW127" s="13" t="s">
        <v>35</v>
      </c>
      <c r="AX127" s="13" t="s">
        <v>74</v>
      </c>
      <c r="AY127" s="244" t="s">
        <v>155</v>
      </c>
    </row>
    <row r="128" s="13" customFormat="1">
      <c r="A128" s="13"/>
      <c r="B128" s="234"/>
      <c r="C128" s="235"/>
      <c r="D128" s="236" t="s">
        <v>164</v>
      </c>
      <c r="E128" s="237" t="s">
        <v>28</v>
      </c>
      <c r="F128" s="238" t="s">
        <v>1097</v>
      </c>
      <c r="G128" s="235"/>
      <c r="H128" s="237" t="s">
        <v>28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164</v>
      </c>
      <c r="AU128" s="244" t="s">
        <v>84</v>
      </c>
      <c r="AV128" s="13" t="s">
        <v>82</v>
      </c>
      <c r="AW128" s="13" t="s">
        <v>35</v>
      </c>
      <c r="AX128" s="13" t="s">
        <v>74</v>
      </c>
      <c r="AY128" s="244" t="s">
        <v>155</v>
      </c>
    </row>
    <row r="129" s="14" customFormat="1">
      <c r="A129" s="14"/>
      <c r="B129" s="245"/>
      <c r="C129" s="246"/>
      <c r="D129" s="236" t="s">
        <v>164</v>
      </c>
      <c r="E129" s="247" t="s">
        <v>28</v>
      </c>
      <c r="F129" s="248" t="s">
        <v>1124</v>
      </c>
      <c r="G129" s="246"/>
      <c r="H129" s="249">
        <v>0.82199999999999995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164</v>
      </c>
      <c r="AU129" s="255" t="s">
        <v>84</v>
      </c>
      <c r="AV129" s="14" t="s">
        <v>84</v>
      </c>
      <c r="AW129" s="14" t="s">
        <v>35</v>
      </c>
      <c r="AX129" s="14" t="s">
        <v>82</v>
      </c>
      <c r="AY129" s="255" t="s">
        <v>155</v>
      </c>
    </row>
    <row r="130" s="2" customFormat="1" ht="16.5" customHeight="1">
      <c r="A130" s="40"/>
      <c r="B130" s="41"/>
      <c r="C130" s="221" t="s">
        <v>233</v>
      </c>
      <c r="D130" s="221" t="s">
        <v>157</v>
      </c>
      <c r="E130" s="222" t="s">
        <v>615</v>
      </c>
      <c r="F130" s="223" t="s">
        <v>616</v>
      </c>
      <c r="G130" s="224" t="s">
        <v>160</v>
      </c>
      <c r="H130" s="225">
        <v>25.827999999999999</v>
      </c>
      <c r="I130" s="226"/>
      <c r="J130" s="227">
        <f>ROUND(I130*H130,2)</f>
        <v>0</v>
      </c>
      <c r="K130" s="223" t="s">
        <v>161</v>
      </c>
      <c r="L130" s="46"/>
      <c r="M130" s="228" t="s">
        <v>28</v>
      </c>
      <c r="N130" s="229" t="s">
        <v>45</v>
      </c>
      <c r="O130" s="86"/>
      <c r="P130" s="230">
        <f>O130*H130</f>
        <v>0</v>
      </c>
      <c r="Q130" s="230">
        <v>2.45329</v>
      </c>
      <c r="R130" s="230">
        <f>Q130*H130</f>
        <v>63.363574119999996</v>
      </c>
      <c r="S130" s="230">
        <v>0</v>
      </c>
      <c r="T130" s="231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2" t="s">
        <v>162</v>
      </c>
      <c r="AT130" s="232" t="s">
        <v>157</v>
      </c>
      <c r="AU130" s="232" t="s">
        <v>84</v>
      </c>
      <c r="AY130" s="19" t="s">
        <v>155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9" t="s">
        <v>82</v>
      </c>
      <c r="BK130" s="233">
        <f>ROUND(I130*H130,2)</f>
        <v>0</v>
      </c>
      <c r="BL130" s="19" t="s">
        <v>162</v>
      </c>
      <c r="BM130" s="232" t="s">
        <v>1125</v>
      </c>
    </row>
    <row r="131" s="13" customFormat="1">
      <c r="A131" s="13"/>
      <c r="B131" s="234"/>
      <c r="C131" s="235"/>
      <c r="D131" s="236" t="s">
        <v>164</v>
      </c>
      <c r="E131" s="237" t="s">
        <v>28</v>
      </c>
      <c r="F131" s="238" t="s">
        <v>1096</v>
      </c>
      <c r="G131" s="235"/>
      <c r="H131" s="237" t="s">
        <v>28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164</v>
      </c>
      <c r="AU131" s="244" t="s">
        <v>84</v>
      </c>
      <c r="AV131" s="13" t="s">
        <v>82</v>
      </c>
      <c r="AW131" s="13" t="s">
        <v>35</v>
      </c>
      <c r="AX131" s="13" t="s">
        <v>74</v>
      </c>
      <c r="AY131" s="244" t="s">
        <v>155</v>
      </c>
    </row>
    <row r="132" s="13" customFormat="1">
      <c r="A132" s="13"/>
      <c r="B132" s="234"/>
      <c r="C132" s="235"/>
      <c r="D132" s="236" t="s">
        <v>164</v>
      </c>
      <c r="E132" s="237" t="s">
        <v>28</v>
      </c>
      <c r="F132" s="238" t="s">
        <v>1097</v>
      </c>
      <c r="G132" s="235"/>
      <c r="H132" s="237" t="s">
        <v>28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164</v>
      </c>
      <c r="AU132" s="244" t="s">
        <v>84</v>
      </c>
      <c r="AV132" s="13" t="s">
        <v>82</v>
      </c>
      <c r="AW132" s="13" t="s">
        <v>35</v>
      </c>
      <c r="AX132" s="13" t="s">
        <v>74</v>
      </c>
      <c r="AY132" s="244" t="s">
        <v>155</v>
      </c>
    </row>
    <row r="133" s="14" customFormat="1">
      <c r="A133" s="14"/>
      <c r="B133" s="245"/>
      <c r="C133" s="246"/>
      <c r="D133" s="236" t="s">
        <v>164</v>
      </c>
      <c r="E133" s="247" t="s">
        <v>28</v>
      </c>
      <c r="F133" s="248" t="s">
        <v>1126</v>
      </c>
      <c r="G133" s="246"/>
      <c r="H133" s="249">
        <v>25.827999999999999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164</v>
      </c>
      <c r="AU133" s="255" t="s">
        <v>84</v>
      </c>
      <c r="AV133" s="14" t="s">
        <v>84</v>
      </c>
      <c r="AW133" s="14" t="s">
        <v>35</v>
      </c>
      <c r="AX133" s="14" t="s">
        <v>82</v>
      </c>
      <c r="AY133" s="255" t="s">
        <v>155</v>
      </c>
    </row>
    <row r="134" s="2" customFormat="1" ht="16.5" customHeight="1">
      <c r="A134" s="40"/>
      <c r="B134" s="41"/>
      <c r="C134" s="221" t="s">
        <v>8</v>
      </c>
      <c r="D134" s="221" t="s">
        <v>157</v>
      </c>
      <c r="E134" s="222" t="s">
        <v>623</v>
      </c>
      <c r="F134" s="223" t="s">
        <v>624</v>
      </c>
      <c r="G134" s="224" t="s">
        <v>288</v>
      </c>
      <c r="H134" s="225">
        <v>0.875</v>
      </c>
      <c r="I134" s="226"/>
      <c r="J134" s="227">
        <f>ROUND(I134*H134,2)</f>
        <v>0</v>
      </c>
      <c r="K134" s="223" t="s">
        <v>161</v>
      </c>
      <c r="L134" s="46"/>
      <c r="M134" s="228" t="s">
        <v>28</v>
      </c>
      <c r="N134" s="229" t="s">
        <v>45</v>
      </c>
      <c r="O134" s="86"/>
      <c r="P134" s="230">
        <f>O134*H134</f>
        <v>0</v>
      </c>
      <c r="Q134" s="230">
        <v>1.0601700000000001</v>
      </c>
      <c r="R134" s="230">
        <f>Q134*H134</f>
        <v>0.92764875000000002</v>
      </c>
      <c r="S134" s="230">
        <v>0</v>
      </c>
      <c r="T134" s="231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2" t="s">
        <v>162</v>
      </c>
      <c r="AT134" s="232" t="s">
        <v>157</v>
      </c>
      <c r="AU134" s="232" t="s">
        <v>84</v>
      </c>
      <c r="AY134" s="19" t="s">
        <v>155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9" t="s">
        <v>82</v>
      </c>
      <c r="BK134" s="233">
        <f>ROUND(I134*H134,2)</f>
        <v>0</v>
      </c>
      <c r="BL134" s="19" t="s">
        <v>162</v>
      </c>
      <c r="BM134" s="232" t="s">
        <v>1127</v>
      </c>
    </row>
    <row r="135" s="13" customFormat="1">
      <c r="A135" s="13"/>
      <c r="B135" s="234"/>
      <c r="C135" s="235"/>
      <c r="D135" s="236" t="s">
        <v>164</v>
      </c>
      <c r="E135" s="237" t="s">
        <v>28</v>
      </c>
      <c r="F135" s="238" t="s">
        <v>1096</v>
      </c>
      <c r="G135" s="235"/>
      <c r="H135" s="237" t="s">
        <v>28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164</v>
      </c>
      <c r="AU135" s="244" t="s">
        <v>84</v>
      </c>
      <c r="AV135" s="13" t="s">
        <v>82</v>
      </c>
      <c r="AW135" s="13" t="s">
        <v>35</v>
      </c>
      <c r="AX135" s="13" t="s">
        <v>74</v>
      </c>
      <c r="AY135" s="244" t="s">
        <v>155</v>
      </c>
    </row>
    <row r="136" s="13" customFormat="1">
      <c r="A136" s="13"/>
      <c r="B136" s="234"/>
      <c r="C136" s="235"/>
      <c r="D136" s="236" t="s">
        <v>164</v>
      </c>
      <c r="E136" s="237" t="s">
        <v>28</v>
      </c>
      <c r="F136" s="238" t="s">
        <v>1097</v>
      </c>
      <c r="G136" s="235"/>
      <c r="H136" s="237" t="s">
        <v>28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164</v>
      </c>
      <c r="AU136" s="244" t="s">
        <v>84</v>
      </c>
      <c r="AV136" s="13" t="s">
        <v>82</v>
      </c>
      <c r="AW136" s="13" t="s">
        <v>35</v>
      </c>
      <c r="AX136" s="13" t="s">
        <v>74</v>
      </c>
      <c r="AY136" s="244" t="s">
        <v>155</v>
      </c>
    </row>
    <row r="137" s="14" customFormat="1">
      <c r="A137" s="14"/>
      <c r="B137" s="245"/>
      <c r="C137" s="246"/>
      <c r="D137" s="236" t="s">
        <v>164</v>
      </c>
      <c r="E137" s="247" t="s">
        <v>28</v>
      </c>
      <c r="F137" s="248" t="s">
        <v>1128</v>
      </c>
      <c r="G137" s="246"/>
      <c r="H137" s="249">
        <v>0.5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164</v>
      </c>
      <c r="AU137" s="255" t="s">
        <v>84</v>
      </c>
      <c r="AV137" s="14" t="s">
        <v>84</v>
      </c>
      <c r="AW137" s="14" t="s">
        <v>35</v>
      </c>
      <c r="AX137" s="14" t="s">
        <v>74</v>
      </c>
      <c r="AY137" s="255" t="s">
        <v>155</v>
      </c>
    </row>
    <row r="138" s="14" customFormat="1">
      <c r="A138" s="14"/>
      <c r="B138" s="245"/>
      <c r="C138" s="246"/>
      <c r="D138" s="236" t="s">
        <v>164</v>
      </c>
      <c r="E138" s="247" t="s">
        <v>28</v>
      </c>
      <c r="F138" s="248" t="s">
        <v>1129</v>
      </c>
      <c r="G138" s="246"/>
      <c r="H138" s="249">
        <v>0.375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164</v>
      </c>
      <c r="AU138" s="255" t="s">
        <v>84</v>
      </c>
      <c r="AV138" s="14" t="s">
        <v>84</v>
      </c>
      <c r="AW138" s="14" t="s">
        <v>35</v>
      </c>
      <c r="AX138" s="14" t="s">
        <v>74</v>
      </c>
      <c r="AY138" s="255" t="s">
        <v>155</v>
      </c>
    </row>
    <row r="139" s="15" customFormat="1">
      <c r="A139" s="15"/>
      <c r="B139" s="256"/>
      <c r="C139" s="257"/>
      <c r="D139" s="236" t="s">
        <v>164</v>
      </c>
      <c r="E139" s="258" t="s">
        <v>28</v>
      </c>
      <c r="F139" s="259" t="s">
        <v>173</v>
      </c>
      <c r="G139" s="257"/>
      <c r="H139" s="260">
        <v>0.875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164</v>
      </c>
      <c r="AU139" s="266" t="s">
        <v>84</v>
      </c>
      <c r="AV139" s="15" t="s">
        <v>162</v>
      </c>
      <c r="AW139" s="15" t="s">
        <v>35</v>
      </c>
      <c r="AX139" s="15" t="s">
        <v>82</v>
      </c>
      <c r="AY139" s="266" t="s">
        <v>155</v>
      </c>
    </row>
    <row r="140" s="2" customFormat="1" ht="16.5" customHeight="1">
      <c r="A140" s="40"/>
      <c r="B140" s="41"/>
      <c r="C140" s="221" t="s">
        <v>242</v>
      </c>
      <c r="D140" s="221" t="s">
        <v>157</v>
      </c>
      <c r="E140" s="222" t="s">
        <v>1130</v>
      </c>
      <c r="F140" s="223" t="s">
        <v>1131</v>
      </c>
      <c r="G140" s="224" t="s">
        <v>160</v>
      </c>
      <c r="H140" s="225">
        <v>6.1980000000000004</v>
      </c>
      <c r="I140" s="226"/>
      <c r="J140" s="227">
        <f>ROUND(I140*H140,2)</f>
        <v>0</v>
      </c>
      <c r="K140" s="223" t="s">
        <v>161</v>
      </c>
      <c r="L140" s="46"/>
      <c r="M140" s="228" t="s">
        <v>28</v>
      </c>
      <c r="N140" s="229" t="s">
        <v>45</v>
      </c>
      <c r="O140" s="86"/>
      <c r="P140" s="230">
        <f>O140*H140</f>
        <v>0</v>
      </c>
      <c r="Q140" s="230">
        <v>2.45329</v>
      </c>
      <c r="R140" s="230">
        <f>Q140*H140</f>
        <v>15.205491420000001</v>
      </c>
      <c r="S140" s="230">
        <v>0</v>
      </c>
      <c r="T140" s="231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2" t="s">
        <v>162</v>
      </c>
      <c r="AT140" s="232" t="s">
        <v>157</v>
      </c>
      <c r="AU140" s="232" t="s">
        <v>84</v>
      </c>
      <c r="AY140" s="19" t="s">
        <v>155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9" t="s">
        <v>82</v>
      </c>
      <c r="BK140" s="233">
        <f>ROUND(I140*H140,2)</f>
        <v>0</v>
      </c>
      <c r="BL140" s="19" t="s">
        <v>162</v>
      </c>
      <c r="BM140" s="232" t="s">
        <v>1132</v>
      </c>
    </row>
    <row r="141" s="13" customFormat="1">
      <c r="A141" s="13"/>
      <c r="B141" s="234"/>
      <c r="C141" s="235"/>
      <c r="D141" s="236" t="s">
        <v>164</v>
      </c>
      <c r="E141" s="237" t="s">
        <v>28</v>
      </c>
      <c r="F141" s="238" t="s">
        <v>1096</v>
      </c>
      <c r="G141" s="235"/>
      <c r="H141" s="237" t="s">
        <v>28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164</v>
      </c>
      <c r="AU141" s="244" t="s">
        <v>84</v>
      </c>
      <c r="AV141" s="13" t="s">
        <v>82</v>
      </c>
      <c r="AW141" s="13" t="s">
        <v>35</v>
      </c>
      <c r="AX141" s="13" t="s">
        <v>74</v>
      </c>
      <c r="AY141" s="244" t="s">
        <v>155</v>
      </c>
    </row>
    <row r="142" s="13" customFormat="1">
      <c r="A142" s="13"/>
      <c r="B142" s="234"/>
      <c r="C142" s="235"/>
      <c r="D142" s="236" t="s">
        <v>164</v>
      </c>
      <c r="E142" s="237" t="s">
        <v>28</v>
      </c>
      <c r="F142" s="238" t="s">
        <v>1097</v>
      </c>
      <c r="G142" s="235"/>
      <c r="H142" s="237" t="s">
        <v>28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164</v>
      </c>
      <c r="AU142" s="244" t="s">
        <v>84</v>
      </c>
      <c r="AV142" s="13" t="s">
        <v>82</v>
      </c>
      <c r="AW142" s="13" t="s">
        <v>35</v>
      </c>
      <c r="AX142" s="13" t="s">
        <v>74</v>
      </c>
      <c r="AY142" s="244" t="s">
        <v>155</v>
      </c>
    </row>
    <row r="143" s="14" customFormat="1">
      <c r="A143" s="14"/>
      <c r="B143" s="245"/>
      <c r="C143" s="246"/>
      <c r="D143" s="236" t="s">
        <v>164</v>
      </c>
      <c r="E143" s="247" t="s">
        <v>28</v>
      </c>
      <c r="F143" s="248" t="s">
        <v>1133</v>
      </c>
      <c r="G143" s="246"/>
      <c r="H143" s="249">
        <v>6.1980000000000004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164</v>
      </c>
      <c r="AU143" s="255" t="s">
        <v>84</v>
      </c>
      <c r="AV143" s="14" t="s">
        <v>84</v>
      </c>
      <c r="AW143" s="14" t="s">
        <v>35</v>
      </c>
      <c r="AX143" s="14" t="s">
        <v>82</v>
      </c>
      <c r="AY143" s="255" t="s">
        <v>155</v>
      </c>
    </row>
    <row r="144" s="2" customFormat="1" ht="24" customHeight="1">
      <c r="A144" s="40"/>
      <c r="B144" s="41"/>
      <c r="C144" s="221" t="s">
        <v>246</v>
      </c>
      <c r="D144" s="221" t="s">
        <v>157</v>
      </c>
      <c r="E144" s="222" t="s">
        <v>1134</v>
      </c>
      <c r="F144" s="223" t="s">
        <v>1135</v>
      </c>
      <c r="G144" s="224" t="s">
        <v>361</v>
      </c>
      <c r="H144" s="225">
        <v>39</v>
      </c>
      <c r="I144" s="226"/>
      <c r="J144" s="227">
        <f>ROUND(I144*H144,2)</f>
        <v>0</v>
      </c>
      <c r="K144" s="223" t="s">
        <v>161</v>
      </c>
      <c r="L144" s="46"/>
      <c r="M144" s="228" t="s">
        <v>28</v>
      </c>
      <c r="N144" s="229" t="s">
        <v>45</v>
      </c>
      <c r="O144" s="86"/>
      <c r="P144" s="230">
        <f>O144*H144</f>
        <v>0</v>
      </c>
      <c r="Q144" s="230">
        <v>0.0021700000000000001</v>
      </c>
      <c r="R144" s="230">
        <f>Q144*H144</f>
        <v>0.084629999999999997</v>
      </c>
      <c r="S144" s="230">
        <v>0</v>
      </c>
      <c r="T144" s="231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2" t="s">
        <v>162</v>
      </c>
      <c r="AT144" s="232" t="s">
        <v>157</v>
      </c>
      <c r="AU144" s="232" t="s">
        <v>84</v>
      </c>
      <c r="AY144" s="19" t="s">
        <v>155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9" t="s">
        <v>82</v>
      </c>
      <c r="BK144" s="233">
        <f>ROUND(I144*H144,2)</f>
        <v>0</v>
      </c>
      <c r="BL144" s="19" t="s">
        <v>162</v>
      </c>
      <c r="BM144" s="232" t="s">
        <v>1136</v>
      </c>
    </row>
    <row r="145" s="13" customFormat="1">
      <c r="A145" s="13"/>
      <c r="B145" s="234"/>
      <c r="C145" s="235"/>
      <c r="D145" s="236" t="s">
        <v>164</v>
      </c>
      <c r="E145" s="237" t="s">
        <v>28</v>
      </c>
      <c r="F145" s="238" t="s">
        <v>1096</v>
      </c>
      <c r="G145" s="235"/>
      <c r="H145" s="237" t="s">
        <v>28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164</v>
      </c>
      <c r="AU145" s="244" t="s">
        <v>84</v>
      </c>
      <c r="AV145" s="13" t="s">
        <v>82</v>
      </c>
      <c r="AW145" s="13" t="s">
        <v>35</v>
      </c>
      <c r="AX145" s="13" t="s">
        <v>74</v>
      </c>
      <c r="AY145" s="244" t="s">
        <v>155</v>
      </c>
    </row>
    <row r="146" s="13" customFormat="1">
      <c r="A146" s="13"/>
      <c r="B146" s="234"/>
      <c r="C146" s="235"/>
      <c r="D146" s="236" t="s">
        <v>164</v>
      </c>
      <c r="E146" s="237" t="s">
        <v>28</v>
      </c>
      <c r="F146" s="238" t="s">
        <v>1097</v>
      </c>
      <c r="G146" s="235"/>
      <c r="H146" s="237" t="s">
        <v>28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164</v>
      </c>
      <c r="AU146" s="244" t="s">
        <v>84</v>
      </c>
      <c r="AV146" s="13" t="s">
        <v>82</v>
      </c>
      <c r="AW146" s="13" t="s">
        <v>35</v>
      </c>
      <c r="AX146" s="13" t="s">
        <v>74</v>
      </c>
      <c r="AY146" s="244" t="s">
        <v>155</v>
      </c>
    </row>
    <row r="147" s="14" customFormat="1">
      <c r="A147" s="14"/>
      <c r="B147" s="245"/>
      <c r="C147" s="246"/>
      <c r="D147" s="236" t="s">
        <v>164</v>
      </c>
      <c r="E147" s="247" t="s">
        <v>1080</v>
      </c>
      <c r="F147" s="248" t="s">
        <v>1137</v>
      </c>
      <c r="G147" s="246"/>
      <c r="H147" s="249">
        <v>33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164</v>
      </c>
      <c r="AU147" s="255" t="s">
        <v>84</v>
      </c>
      <c r="AV147" s="14" t="s">
        <v>84</v>
      </c>
      <c r="AW147" s="14" t="s">
        <v>35</v>
      </c>
      <c r="AX147" s="14" t="s">
        <v>74</v>
      </c>
      <c r="AY147" s="255" t="s">
        <v>155</v>
      </c>
    </row>
    <row r="148" s="14" customFormat="1">
      <c r="A148" s="14"/>
      <c r="B148" s="245"/>
      <c r="C148" s="246"/>
      <c r="D148" s="236" t="s">
        <v>164</v>
      </c>
      <c r="E148" s="247" t="s">
        <v>1081</v>
      </c>
      <c r="F148" s="248" t="s">
        <v>190</v>
      </c>
      <c r="G148" s="246"/>
      <c r="H148" s="249">
        <v>6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164</v>
      </c>
      <c r="AU148" s="255" t="s">
        <v>84</v>
      </c>
      <c r="AV148" s="14" t="s">
        <v>84</v>
      </c>
      <c r="AW148" s="14" t="s">
        <v>35</v>
      </c>
      <c r="AX148" s="14" t="s">
        <v>74</v>
      </c>
      <c r="AY148" s="255" t="s">
        <v>155</v>
      </c>
    </row>
    <row r="149" s="15" customFormat="1">
      <c r="A149" s="15"/>
      <c r="B149" s="256"/>
      <c r="C149" s="257"/>
      <c r="D149" s="236" t="s">
        <v>164</v>
      </c>
      <c r="E149" s="258" t="s">
        <v>1079</v>
      </c>
      <c r="F149" s="259" t="s">
        <v>173</v>
      </c>
      <c r="G149" s="257"/>
      <c r="H149" s="260">
        <v>39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6" t="s">
        <v>164</v>
      </c>
      <c r="AU149" s="266" t="s">
        <v>84</v>
      </c>
      <c r="AV149" s="15" t="s">
        <v>162</v>
      </c>
      <c r="AW149" s="15" t="s">
        <v>35</v>
      </c>
      <c r="AX149" s="15" t="s">
        <v>82</v>
      </c>
      <c r="AY149" s="266" t="s">
        <v>155</v>
      </c>
    </row>
    <row r="150" s="2" customFormat="1" ht="24" customHeight="1">
      <c r="A150" s="40"/>
      <c r="B150" s="41"/>
      <c r="C150" s="221" t="s">
        <v>252</v>
      </c>
      <c r="D150" s="221" t="s">
        <v>157</v>
      </c>
      <c r="E150" s="222" t="s">
        <v>1138</v>
      </c>
      <c r="F150" s="223" t="s">
        <v>1139</v>
      </c>
      <c r="G150" s="224" t="s">
        <v>160</v>
      </c>
      <c r="H150" s="225">
        <v>0.049000000000000002</v>
      </c>
      <c r="I150" s="226"/>
      <c r="J150" s="227">
        <f>ROUND(I150*H150,2)</f>
        <v>0</v>
      </c>
      <c r="K150" s="223" t="s">
        <v>161</v>
      </c>
      <c r="L150" s="46"/>
      <c r="M150" s="228" t="s">
        <v>28</v>
      </c>
      <c r="N150" s="229" t="s">
        <v>45</v>
      </c>
      <c r="O150" s="86"/>
      <c r="P150" s="230">
        <f>O150*H150</f>
        <v>0</v>
      </c>
      <c r="Q150" s="230">
        <v>2.45329</v>
      </c>
      <c r="R150" s="230">
        <f>Q150*H150</f>
        <v>0.12021121</v>
      </c>
      <c r="S150" s="230">
        <v>0</v>
      </c>
      <c r="T150" s="231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2" t="s">
        <v>162</v>
      </c>
      <c r="AT150" s="232" t="s">
        <v>157</v>
      </c>
      <c r="AU150" s="232" t="s">
        <v>84</v>
      </c>
      <c r="AY150" s="19" t="s">
        <v>155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9" t="s">
        <v>82</v>
      </c>
      <c r="BK150" s="233">
        <f>ROUND(I150*H150,2)</f>
        <v>0</v>
      </c>
      <c r="BL150" s="19" t="s">
        <v>162</v>
      </c>
      <c r="BM150" s="232" t="s">
        <v>1140</v>
      </c>
    </row>
    <row r="151" s="14" customFormat="1">
      <c r="A151" s="14"/>
      <c r="B151" s="245"/>
      <c r="C151" s="246"/>
      <c r="D151" s="236" t="s">
        <v>164</v>
      </c>
      <c r="E151" s="247" t="s">
        <v>28</v>
      </c>
      <c r="F151" s="248" t="s">
        <v>1141</v>
      </c>
      <c r="G151" s="246"/>
      <c r="H151" s="249">
        <v>0.049000000000000002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164</v>
      </c>
      <c r="AU151" s="255" t="s">
        <v>84</v>
      </c>
      <c r="AV151" s="14" t="s">
        <v>84</v>
      </c>
      <c r="AW151" s="14" t="s">
        <v>35</v>
      </c>
      <c r="AX151" s="14" t="s">
        <v>82</v>
      </c>
      <c r="AY151" s="255" t="s">
        <v>155</v>
      </c>
    </row>
    <row r="152" s="12" customFormat="1" ht="22.8" customHeight="1">
      <c r="A152" s="12"/>
      <c r="B152" s="205"/>
      <c r="C152" s="206"/>
      <c r="D152" s="207" t="s">
        <v>73</v>
      </c>
      <c r="E152" s="219" t="s">
        <v>177</v>
      </c>
      <c r="F152" s="219" t="s">
        <v>657</v>
      </c>
      <c r="G152" s="206"/>
      <c r="H152" s="206"/>
      <c r="I152" s="209"/>
      <c r="J152" s="220">
        <f>BK152</f>
        <v>0</v>
      </c>
      <c r="K152" s="206"/>
      <c r="L152" s="211"/>
      <c r="M152" s="212"/>
      <c r="N152" s="213"/>
      <c r="O152" s="213"/>
      <c r="P152" s="214">
        <f>SUM(P153:P254)</f>
        <v>0</v>
      </c>
      <c r="Q152" s="213"/>
      <c r="R152" s="214">
        <f>SUM(R153:R254)</f>
        <v>43.274409769999991</v>
      </c>
      <c r="S152" s="213"/>
      <c r="T152" s="215">
        <f>SUM(T153:T254)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6" t="s">
        <v>82</v>
      </c>
      <c r="AT152" s="217" t="s">
        <v>73</v>
      </c>
      <c r="AU152" s="217" t="s">
        <v>82</v>
      </c>
      <c r="AY152" s="216" t="s">
        <v>155</v>
      </c>
      <c r="BK152" s="218">
        <f>SUM(BK153:BK254)</f>
        <v>0</v>
      </c>
    </row>
    <row r="153" s="2" customFormat="1" ht="16.5" customHeight="1">
      <c r="A153" s="40"/>
      <c r="B153" s="41"/>
      <c r="C153" s="221" t="s">
        <v>259</v>
      </c>
      <c r="D153" s="221" t="s">
        <v>157</v>
      </c>
      <c r="E153" s="222" t="s">
        <v>1142</v>
      </c>
      <c r="F153" s="223" t="s">
        <v>1143</v>
      </c>
      <c r="G153" s="224" t="s">
        <v>160</v>
      </c>
      <c r="H153" s="225">
        <v>7.0890000000000004</v>
      </c>
      <c r="I153" s="226"/>
      <c r="J153" s="227">
        <f>ROUND(I153*H153,2)</f>
        <v>0</v>
      </c>
      <c r="K153" s="223" t="s">
        <v>161</v>
      </c>
      <c r="L153" s="46"/>
      <c r="M153" s="228" t="s">
        <v>28</v>
      </c>
      <c r="N153" s="229" t="s">
        <v>45</v>
      </c>
      <c r="O153" s="86"/>
      <c r="P153" s="230">
        <f>O153*H153</f>
        <v>0</v>
      </c>
      <c r="Q153" s="230">
        <v>2.45329</v>
      </c>
      <c r="R153" s="230">
        <f>Q153*H153</f>
        <v>17.39137281</v>
      </c>
      <c r="S153" s="230">
        <v>0</v>
      </c>
      <c r="T153" s="231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2" t="s">
        <v>162</v>
      </c>
      <c r="AT153" s="232" t="s">
        <v>157</v>
      </c>
      <c r="AU153" s="232" t="s">
        <v>84</v>
      </c>
      <c r="AY153" s="19" t="s">
        <v>155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9" t="s">
        <v>82</v>
      </c>
      <c r="BK153" s="233">
        <f>ROUND(I153*H153,2)</f>
        <v>0</v>
      </c>
      <c r="BL153" s="19" t="s">
        <v>162</v>
      </c>
      <c r="BM153" s="232" t="s">
        <v>1144</v>
      </c>
    </row>
    <row r="154" s="14" customFormat="1">
      <c r="A154" s="14"/>
      <c r="B154" s="245"/>
      <c r="C154" s="246"/>
      <c r="D154" s="236" t="s">
        <v>164</v>
      </c>
      <c r="E154" s="247" t="s">
        <v>28</v>
      </c>
      <c r="F154" s="248" t="s">
        <v>1145</v>
      </c>
      <c r="G154" s="246"/>
      <c r="H154" s="249">
        <v>7.0890000000000004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164</v>
      </c>
      <c r="AU154" s="255" t="s">
        <v>84</v>
      </c>
      <c r="AV154" s="14" t="s">
        <v>84</v>
      </c>
      <c r="AW154" s="14" t="s">
        <v>35</v>
      </c>
      <c r="AX154" s="14" t="s">
        <v>82</v>
      </c>
      <c r="AY154" s="255" t="s">
        <v>155</v>
      </c>
    </row>
    <row r="155" s="2" customFormat="1" ht="24" customHeight="1">
      <c r="A155" s="40"/>
      <c r="B155" s="41"/>
      <c r="C155" s="221" t="s">
        <v>263</v>
      </c>
      <c r="D155" s="221" t="s">
        <v>157</v>
      </c>
      <c r="E155" s="222" t="s">
        <v>1146</v>
      </c>
      <c r="F155" s="223" t="s">
        <v>1147</v>
      </c>
      <c r="G155" s="224" t="s">
        <v>288</v>
      </c>
      <c r="H155" s="225">
        <v>0.875</v>
      </c>
      <c r="I155" s="226"/>
      <c r="J155" s="227">
        <f>ROUND(I155*H155,2)</f>
        <v>0</v>
      </c>
      <c r="K155" s="223" t="s">
        <v>161</v>
      </c>
      <c r="L155" s="46"/>
      <c r="M155" s="228" t="s">
        <v>28</v>
      </c>
      <c r="N155" s="229" t="s">
        <v>45</v>
      </c>
      <c r="O155" s="86"/>
      <c r="P155" s="230">
        <f>O155*H155</f>
        <v>0</v>
      </c>
      <c r="Q155" s="230">
        <v>1.04881</v>
      </c>
      <c r="R155" s="230">
        <f>Q155*H155</f>
        <v>0.91770875000000007</v>
      </c>
      <c r="S155" s="230">
        <v>0</v>
      </c>
      <c r="T155" s="231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2" t="s">
        <v>162</v>
      </c>
      <c r="AT155" s="232" t="s">
        <v>157</v>
      </c>
      <c r="AU155" s="232" t="s">
        <v>84</v>
      </c>
      <c r="AY155" s="19" t="s">
        <v>155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9" t="s">
        <v>82</v>
      </c>
      <c r="BK155" s="233">
        <f>ROUND(I155*H155,2)</f>
        <v>0</v>
      </c>
      <c r="BL155" s="19" t="s">
        <v>162</v>
      </c>
      <c r="BM155" s="232" t="s">
        <v>1148</v>
      </c>
    </row>
    <row r="156" s="13" customFormat="1">
      <c r="A156" s="13"/>
      <c r="B156" s="234"/>
      <c r="C156" s="235"/>
      <c r="D156" s="236" t="s">
        <v>164</v>
      </c>
      <c r="E156" s="237" t="s">
        <v>28</v>
      </c>
      <c r="F156" s="238" t="s">
        <v>1096</v>
      </c>
      <c r="G156" s="235"/>
      <c r="H156" s="237" t="s">
        <v>28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164</v>
      </c>
      <c r="AU156" s="244" t="s">
        <v>84</v>
      </c>
      <c r="AV156" s="13" t="s">
        <v>82</v>
      </c>
      <c r="AW156" s="13" t="s">
        <v>35</v>
      </c>
      <c r="AX156" s="13" t="s">
        <v>74</v>
      </c>
      <c r="AY156" s="244" t="s">
        <v>155</v>
      </c>
    </row>
    <row r="157" s="13" customFormat="1">
      <c r="A157" s="13"/>
      <c r="B157" s="234"/>
      <c r="C157" s="235"/>
      <c r="D157" s="236" t="s">
        <v>164</v>
      </c>
      <c r="E157" s="237" t="s">
        <v>28</v>
      </c>
      <c r="F157" s="238" t="s">
        <v>1097</v>
      </c>
      <c r="G157" s="235"/>
      <c r="H157" s="237" t="s">
        <v>28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164</v>
      </c>
      <c r="AU157" s="244" t="s">
        <v>84</v>
      </c>
      <c r="AV157" s="13" t="s">
        <v>82</v>
      </c>
      <c r="AW157" s="13" t="s">
        <v>35</v>
      </c>
      <c r="AX157" s="13" t="s">
        <v>74</v>
      </c>
      <c r="AY157" s="244" t="s">
        <v>155</v>
      </c>
    </row>
    <row r="158" s="14" customFormat="1">
      <c r="A158" s="14"/>
      <c r="B158" s="245"/>
      <c r="C158" s="246"/>
      <c r="D158" s="236" t="s">
        <v>164</v>
      </c>
      <c r="E158" s="247" t="s">
        <v>28</v>
      </c>
      <c r="F158" s="248" t="s">
        <v>1128</v>
      </c>
      <c r="G158" s="246"/>
      <c r="H158" s="249">
        <v>0.5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164</v>
      </c>
      <c r="AU158" s="255" t="s">
        <v>84</v>
      </c>
      <c r="AV158" s="14" t="s">
        <v>84</v>
      </c>
      <c r="AW158" s="14" t="s">
        <v>35</v>
      </c>
      <c r="AX158" s="14" t="s">
        <v>74</v>
      </c>
      <c r="AY158" s="255" t="s">
        <v>155</v>
      </c>
    </row>
    <row r="159" s="14" customFormat="1">
      <c r="A159" s="14"/>
      <c r="B159" s="245"/>
      <c r="C159" s="246"/>
      <c r="D159" s="236" t="s">
        <v>164</v>
      </c>
      <c r="E159" s="247" t="s">
        <v>28</v>
      </c>
      <c r="F159" s="248" t="s">
        <v>1129</v>
      </c>
      <c r="G159" s="246"/>
      <c r="H159" s="249">
        <v>0.375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164</v>
      </c>
      <c r="AU159" s="255" t="s">
        <v>84</v>
      </c>
      <c r="AV159" s="14" t="s">
        <v>84</v>
      </c>
      <c r="AW159" s="14" t="s">
        <v>35</v>
      </c>
      <c r="AX159" s="14" t="s">
        <v>74</v>
      </c>
      <c r="AY159" s="255" t="s">
        <v>155</v>
      </c>
    </row>
    <row r="160" s="15" customFormat="1">
      <c r="A160" s="15"/>
      <c r="B160" s="256"/>
      <c r="C160" s="257"/>
      <c r="D160" s="236" t="s">
        <v>164</v>
      </c>
      <c r="E160" s="258" t="s">
        <v>28</v>
      </c>
      <c r="F160" s="259" t="s">
        <v>173</v>
      </c>
      <c r="G160" s="257"/>
      <c r="H160" s="260">
        <v>0.875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164</v>
      </c>
      <c r="AU160" s="266" t="s">
        <v>84</v>
      </c>
      <c r="AV160" s="15" t="s">
        <v>162</v>
      </c>
      <c r="AW160" s="15" t="s">
        <v>35</v>
      </c>
      <c r="AX160" s="15" t="s">
        <v>82</v>
      </c>
      <c r="AY160" s="266" t="s">
        <v>155</v>
      </c>
    </row>
    <row r="161" s="2" customFormat="1" ht="24" customHeight="1">
      <c r="A161" s="40"/>
      <c r="B161" s="41"/>
      <c r="C161" s="221" t="s">
        <v>7</v>
      </c>
      <c r="D161" s="221" t="s">
        <v>157</v>
      </c>
      <c r="E161" s="222" t="s">
        <v>1149</v>
      </c>
      <c r="F161" s="223" t="s">
        <v>1150</v>
      </c>
      <c r="G161" s="224" t="s">
        <v>361</v>
      </c>
      <c r="H161" s="225">
        <v>39</v>
      </c>
      <c r="I161" s="226"/>
      <c r="J161" s="227">
        <f>ROUND(I161*H161,2)</f>
        <v>0</v>
      </c>
      <c r="K161" s="223" t="s">
        <v>161</v>
      </c>
      <c r="L161" s="46"/>
      <c r="M161" s="228" t="s">
        <v>28</v>
      </c>
      <c r="N161" s="229" t="s">
        <v>45</v>
      </c>
      <c r="O161" s="86"/>
      <c r="P161" s="230">
        <f>O161*H161</f>
        <v>0</v>
      </c>
      <c r="Q161" s="230">
        <v>0.0070200000000000002</v>
      </c>
      <c r="R161" s="230">
        <f>Q161*H161</f>
        <v>0.27378000000000002</v>
      </c>
      <c r="S161" s="230">
        <v>0</v>
      </c>
      <c r="T161" s="231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2" t="s">
        <v>162</v>
      </c>
      <c r="AT161" s="232" t="s">
        <v>157</v>
      </c>
      <c r="AU161" s="232" t="s">
        <v>84</v>
      </c>
      <c r="AY161" s="19" t="s">
        <v>155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9" t="s">
        <v>82</v>
      </c>
      <c r="BK161" s="233">
        <f>ROUND(I161*H161,2)</f>
        <v>0</v>
      </c>
      <c r="BL161" s="19" t="s">
        <v>162</v>
      </c>
      <c r="BM161" s="232" t="s">
        <v>1151</v>
      </c>
    </row>
    <row r="162" s="14" customFormat="1">
      <c r="A162" s="14"/>
      <c r="B162" s="245"/>
      <c r="C162" s="246"/>
      <c r="D162" s="236" t="s">
        <v>164</v>
      </c>
      <c r="E162" s="247" t="s">
        <v>28</v>
      </c>
      <c r="F162" s="248" t="s">
        <v>1079</v>
      </c>
      <c r="G162" s="246"/>
      <c r="H162" s="249">
        <v>39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164</v>
      </c>
      <c r="AU162" s="255" t="s">
        <v>84</v>
      </c>
      <c r="AV162" s="14" t="s">
        <v>84</v>
      </c>
      <c r="AW162" s="14" t="s">
        <v>35</v>
      </c>
      <c r="AX162" s="14" t="s">
        <v>82</v>
      </c>
      <c r="AY162" s="255" t="s">
        <v>155</v>
      </c>
    </row>
    <row r="163" s="2" customFormat="1" ht="16.5" customHeight="1">
      <c r="A163" s="40"/>
      <c r="B163" s="41"/>
      <c r="C163" s="278" t="s">
        <v>272</v>
      </c>
      <c r="D163" s="278" t="s">
        <v>223</v>
      </c>
      <c r="E163" s="279" t="s">
        <v>1152</v>
      </c>
      <c r="F163" s="280" t="s">
        <v>1153</v>
      </c>
      <c r="G163" s="281" t="s">
        <v>361</v>
      </c>
      <c r="H163" s="282">
        <v>33</v>
      </c>
      <c r="I163" s="283"/>
      <c r="J163" s="284">
        <f>ROUND(I163*H163,2)</f>
        <v>0</v>
      </c>
      <c r="K163" s="280" t="s">
        <v>28</v>
      </c>
      <c r="L163" s="285"/>
      <c r="M163" s="286" t="s">
        <v>28</v>
      </c>
      <c r="N163" s="287" t="s">
        <v>45</v>
      </c>
      <c r="O163" s="86"/>
      <c r="P163" s="230">
        <f>O163*H163</f>
        <v>0</v>
      </c>
      <c r="Q163" s="230">
        <v>0.0051999999999999998</v>
      </c>
      <c r="R163" s="230">
        <f>Q163*H163</f>
        <v>0.1716</v>
      </c>
      <c r="S163" s="230">
        <v>0</v>
      </c>
      <c r="T163" s="231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2" t="s">
        <v>203</v>
      </c>
      <c r="AT163" s="232" t="s">
        <v>223</v>
      </c>
      <c r="AU163" s="232" t="s">
        <v>84</v>
      </c>
      <c r="AY163" s="19" t="s">
        <v>155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9" t="s">
        <v>82</v>
      </c>
      <c r="BK163" s="233">
        <f>ROUND(I163*H163,2)</f>
        <v>0</v>
      </c>
      <c r="BL163" s="19" t="s">
        <v>162</v>
      </c>
      <c r="BM163" s="232" t="s">
        <v>1154</v>
      </c>
    </row>
    <row r="164" s="14" customFormat="1">
      <c r="A164" s="14"/>
      <c r="B164" s="245"/>
      <c r="C164" s="246"/>
      <c r="D164" s="236" t="s">
        <v>164</v>
      </c>
      <c r="E164" s="247" t="s">
        <v>28</v>
      </c>
      <c r="F164" s="248" t="s">
        <v>1080</v>
      </c>
      <c r="G164" s="246"/>
      <c r="H164" s="249">
        <v>33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164</v>
      </c>
      <c r="AU164" s="255" t="s">
        <v>84</v>
      </c>
      <c r="AV164" s="14" t="s">
        <v>84</v>
      </c>
      <c r="AW164" s="14" t="s">
        <v>35</v>
      </c>
      <c r="AX164" s="14" t="s">
        <v>82</v>
      </c>
      <c r="AY164" s="255" t="s">
        <v>155</v>
      </c>
    </row>
    <row r="165" s="2" customFormat="1" ht="16.5" customHeight="1">
      <c r="A165" s="40"/>
      <c r="B165" s="41"/>
      <c r="C165" s="278" t="s">
        <v>277</v>
      </c>
      <c r="D165" s="278" t="s">
        <v>223</v>
      </c>
      <c r="E165" s="279" t="s">
        <v>1155</v>
      </c>
      <c r="F165" s="280" t="s">
        <v>1156</v>
      </c>
      <c r="G165" s="281" t="s">
        <v>361</v>
      </c>
      <c r="H165" s="282">
        <v>6</v>
      </c>
      <c r="I165" s="283"/>
      <c r="J165" s="284">
        <f>ROUND(I165*H165,2)</f>
        <v>0</v>
      </c>
      <c r="K165" s="280" t="s">
        <v>28</v>
      </c>
      <c r="L165" s="285"/>
      <c r="M165" s="286" t="s">
        <v>28</v>
      </c>
      <c r="N165" s="287" t="s">
        <v>45</v>
      </c>
      <c r="O165" s="86"/>
      <c r="P165" s="230">
        <f>O165*H165</f>
        <v>0</v>
      </c>
      <c r="Q165" s="230">
        <v>0.0033999999999999998</v>
      </c>
      <c r="R165" s="230">
        <f>Q165*H165</f>
        <v>0.020399999999999998</v>
      </c>
      <c r="S165" s="230">
        <v>0</v>
      </c>
      <c r="T165" s="231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2" t="s">
        <v>203</v>
      </c>
      <c r="AT165" s="232" t="s">
        <v>223</v>
      </c>
      <c r="AU165" s="232" t="s">
        <v>84</v>
      </c>
      <c r="AY165" s="19" t="s">
        <v>155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9" t="s">
        <v>82</v>
      </c>
      <c r="BK165" s="233">
        <f>ROUND(I165*H165,2)</f>
        <v>0</v>
      </c>
      <c r="BL165" s="19" t="s">
        <v>162</v>
      </c>
      <c r="BM165" s="232" t="s">
        <v>1157</v>
      </c>
    </row>
    <row r="166" s="14" customFormat="1">
      <c r="A166" s="14"/>
      <c r="B166" s="245"/>
      <c r="C166" s="246"/>
      <c r="D166" s="236" t="s">
        <v>164</v>
      </c>
      <c r="E166" s="247" t="s">
        <v>28</v>
      </c>
      <c r="F166" s="248" t="s">
        <v>1081</v>
      </c>
      <c r="G166" s="246"/>
      <c r="H166" s="249">
        <v>6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164</v>
      </c>
      <c r="AU166" s="255" t="s">
        <v>84</v>
      </c>
      <c r="AV166" s="14" t="s">
        <v>84</v>
      </c>
      <c r="AW166" s="14" t="s">
        <v>35</v>
      </c>
      <c r="AX166" s="14" t="s">
        <v>82</v>
      </c>
      <c r="AY166" s="255" t="s">
        <v>155</v>
      </c>
    </row>
    <row r="167" s="2" customFormat="1" ht="16.5" customHeight="1">
      <c r="A167" s="40"/>
      <c r="B167" s="41"/>
      <c r="C167" s="278" t="s">
        <v>285</v>
      </c>
      <c r="D167" s="278" t="s">
        <v>223</v>
      </c>
      <c r="E167" s="279" t="s">
        <v>1158</v>
      </c>
      <c r="F167" s="280" t="s">
        <v>1159</v>
      </c>
      <c r="G167" s="281" t="s">
        <v>361</v>
      </c>
      <c r="H167" s="282">
        <v>6</v>
      </c>
      <c r="I167" s="283"/>
      <c r="J167" s="284">
        <f>ROUND(I167*H167,2)</f>
        <v>0</v>
      </c>
      <c r="K167" s="280" t="s">
        <v>28</v>
      </c>
      <c r="L167" s="285"/>
      <c r="M167" s="286" t="s">
        <v>28</v>
      </c>
      <c r="N167" s="287" t="s">
        <v>45</v>
      </c>
      <c r="O167" s="86"/>
      <c r="P167" s="230">
        <f>O167*H167</f>
        <v>0</v>
      </c>
      <c r="Q167" s="230">
        <v>0.00020000000000000001</v>
      </c>
      <c r="R167" s="230">
        <f>Q167*H167</f>
        <v>0.0012000000000000001</v>
      </c>
      <c r="S167" s="230">
        <v>0</v>
      </c>
      <c r="T167" s="231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2" t="s">
        <v>203</v>
      </c>
      <c r="AT167" s="232" t="s">
        <v>223</v>
      </c>
      <c r="AU167" s="232" t="s">
        <v>84</v>
      </c>
      <c r="AY167" s="19" t="s">
        <v>155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9" t="s">
        <v>82</v>
      </c>
      <c r="BK167" s="233">
        <f>ROUND(I167*H167,2)</f>
        <v>0</v>
      </c>
      <c r="BL167" s="19" t="s">
        <v>162</v>
      </c>
      <c r="BM167" s="232" t="s">
        <v>1160</v>
      </c>
    </row>
    <row r="168" s="14" customFormat="1">
      <c r="A168" s="14"/>
      <c r="B168" s="245"/>
      <c r="C168" s="246"/>
      <c r="D168" s="236" t="s">
        <v>164</v>
      </c>
      <c r="E168" s="247" t="s">
        <v>28</v>
      </c>
      <c r="F168" s="248" t="s">
        <v>1081</v>
      </c>
      <c r="G168" s="246"/>
      <c r="H168" s="249">
        <v>6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164</v>
      </c>
      <c r="AU168" s="255" t="s">
        <v>84</v>
      </c>
      <c r="AV168" s="14" t="s">
        <v>84</v>
      </c>
      <c r="AW168" s="14" t="s">
        <v>35</v>
      </c>
      <c r="AX168" s="14" t="s">
        <v>82</v>
      </c>
      <c r="AY168" s="255" t="s">
        <v>155</v>
      </c>
    </row>
    <row r="169" s="2" customFormat="1" ht="16.5" customHeight="1">
      <c r="A169" s="40"/>
      <c r="B169" s="41"/>
      <c r="C169" s="278" t="s">
        <v>389</v>
      </c>
      <c r="D169" s="278" t="s">
        <v>223</v>
      </c>
      <c r="E169" s="279" t="s">
        <v>1161</v>
      </c>
      <c r="F169" s="280" t="s">
        <v>1162</v>
      </c>
      <c r="G169" s="281" t="s">
        <v>361</v>
      </c>
      <c r="H169" s="282">
        <v>6</v>
      </c>
      <c r="I169" s="283"/>
      <c r="J169" s="284">
        <f>ROUND(I169*H169,2)</f>
        <v>0</v>
      </c>
      <c r="K169" s="280" t="s">
        <v>161</v>
      </c>
      <c r="L169" s="285"/>
      <c r="M169" s="286" t="s">
        <v>28</v>
      </c>
      <c r="N169" s="287" t="s">
        <v>45</v>
      </c>
      <c r="O169" s="86"/>
      <c r="P169" s="230">
        <f>O169*H169</f>
        <v>0</v>
      </c>
      <c r="Q169" s="230">
        <v>0.00010000000000000001</v>
      </c>
      <c r="R169" s="230">
        <f>Q169*H169</f>
        <v>0.00060000000000000006</v>
      </c>
      <c r="S169" s="230">
        <v>0</v>
      </c>
      <c r="T169" s="231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2" t="s">
        <v>203</v>
      </c>
      <c r="AT169" s="232" t="s">
        <v>223</v>
      </c>
      <c r="AU169" s="232" t="s">
        <v>84</v>
      </c>
      <c r="AY169" s="19" t="s">
        <v>155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9" t="s">
        <v>82</v>
      </c>
      <c r="BK169" s="233">
        <f>ROUND(I169*H169,2)</f>
        <v>0</v>
      </c>
      <c r="BL169" s="19" t="s">
        <v>162</v>
      </c>
      <c r="BM169" s="232" t="s">
        <v>1163</v>
      </c>
    </row>
    <row r="170" s="14" customFormat="1">
      <c r="A170" s="14"/>
      <c r="B170" s="245"/>
      <c r="C170" s="246"/>
      <c r="D170" s="236" t="s">
        <v>164</v>
      </c>
      <c r="E170" s="247" t="s">
        <v>28</v>
      </c>
      <c r="F170" s="248" t="s">
        <v>1081</v>
      </c>
      <c r="G170" s="246"/>
      <c r="H170" s="249">
        <v>6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164</v>
      </c>
      <c r="AU170" s="255" t="s">
        <v>84</v>
      </c>
      <c r="AV170" s="14" t="s">
        <v>84</v>
      </c>
      <c r="AW170" s="14" t="s">
        <v>35</v>
      </c>
      <c r="AX170" s="14" t="s">
        <v>82</v>
      </c>
      <c r="AY170" s="255" t="s">
        <v>155</v>
      </c>
    </row>
    <row r="171" s="2" customFormat="1" ht="16.5" customHeight="1">
      <c r="A171" s="40"/>
      <c r="B171" s="41"/>
      <c r="C171" s="278" t="s">
        <v>393</v>
      </c>
      <c r="D171" s="278" t="s">
        <v>223</v>
      </c>
      <c r="E171" s="279" t="s">
        <v>1164</v>
      </c>
      <c r="F171" s="280" t="s">
        <v>1165</v>
      </c>
      <c r="G171" s="281" t="s">
        <v>361</v>
      </c>
      <c r="H171" s="282">
        <v>33</v>
      </c>
      <c r="I171" s="283"/>
      <c r="J171" s="284">
        <f>ROUND(I171*H171,2)</f>
        <v>0</v>
      </c>
      <c r="K171" s="280" t="s">
        <v>28</v>
      </c>
      <c r="L171" s="285"/>
      <c r="M171" s="286" t="s">
        <v>28</v>
      </c>
      <c r="N171" s="287" t="s">
        <v>45</v>
      </c>
      <c r="O171" s="86"/>
      <c r="P171" s="230">
        <f>O171*H171</f>
        <v>0</v>
      </c>
      <c r="Q171" s="230">
        <v>0.00080000000000000004</v>
      </c>
      <c r="R171" s="230">
        <f>Q171*H171</f>
        <v>0.0264</v>
      </c>
      <c r="S171" s="230">
        <v>0</v>
      </c>
      <c r="T171" s="231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2" t="s">
        <v>203</v>
      </c>
      <c r="AT171" s="232" t="s">
        <v>223</v>
      </c>
      <c r="AU171" s="232" t="s">
        <v>84</v>
      </c>
      <c r="AY171" s="19" t="s">
        <v>155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9" t="s">
        <v>82</v>
      </c>
      <c r="BK171" s="233">
        <f>ROUND(I171*H171,2)</f>
        <v>0</v>
      </c>
      <c r="BL171" s="19" t="s">
        <v>162</v>
      </c>
      <c r="BM171" s="232" t="s">
        <v>1166</v>
      </c>
    </row>
    <row r="172" s="14" customFormat="1">
      <c r="A172" s="14"/>
      <c r="B172" s="245"/>
      <c r="C172" s="246"/>
      <c r="D172" s="236" t="s">
        <v>164</v>
      </c>
      <c r="E172" s="247" t="s">
        <v>28</v>
      </c>
      <c r="F172" s="248" t="s">
        <v>1080</v>
      </c>
      <c r="G172" s="246"/>
      <c r="H172" s="249">
        <v>33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164</v>
      </c>
      <c r="AU172" s="255" t="s">
        <v>84</v>
      </c>
      <c r="AV172" s="14" t="s">
        <v>84</v>
      </c>
      <c r="AW172" s="14" t="s">
        <v>35</v>
      </c>
      <c r="AX172" s="14" t="s">
        <v>82</v>
      </c>
      <c r="AY172" s="255" t="s">
        <v>155</v>
      </c>
    </row>
    <row r="173" s="2" customFormat="1" ht="24" customHeight="1">
      <c r="A173" s="40"/>
      <c r="B173" s="41"/>
      <c r="C173" s="221" t="s">
        <v>398</v>
      </c>
      <c r="D173" s="221" t="s">
        <v>157</v>
      </c>
      <c r="E173" s="222" t="s">
        <v>1167</v>
      </c>
      <c r="F173" s="223" t="s">
        <v>1168</v>
      </c>
      <c r="G173" s="224" t="s">
        <v>361</v>
      </c>
      <c r="H173" s="225">
        <v>38</v>
      </c>
      <c r="I173" s="226"/>
      <c r="J173" s="227">
        <f>ROUND(I173*H173,2)</f>
        <v>0</v>
      </c>
      <c r="K173" s="223" t="s">
        <v>161</v>
      </c>
      <c r="L173" s="46"/>
      <c r="M173" s="228" t="s">
        <v>28</v>
      </c>
      <c r="N173" s="229" t="s">
        <v>45</v>
      </c>
      <c r="O173" s="86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2" t="s">
        <v>162</v>
      </c>
      <c r="AT173" s="232" t="s">
        <v>157</v>
      </c>
      <c r="AU173" s="232" t="s">
        <v>84</v>
      </c>
      <c r="AY173" s="19" t="s">
        <v>155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9" t="s">
        <v>82</v>
      </c>
      <c r="BK173" s="233">
        <f>ROUND(I173*H173,2)</f>
        <v>0</v>
      </c>
      <c r="BL173" s="19" t="s">
        <v>162</v>
      </c>
      <c r="BM173" s="232" t="s">
        <v>1169</v>
      </c>
    </row>
    <row r="174" s="13" customFormat="1">
      <c r="A174" s="13"/>
      <c r="B174" s="234"/>
      <c r="C174" s="235"/>
      <c r="D174" s="236" t="s">
        <v>164</v>
      </c>
      <c r="E174" s="237" t="s">
        <v>28</v>
      </c>
      <c r="F174" s="238" t="s">
        <v>1096</v>
      </c>
      <c r="G174" s="235"/>
      <c r="H174" s="237" t="s">
        <v>28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164</v>
      </c>
      <c r="AU174" s="244" t="s">
        <v>84</v>
      </c>
      <c r="AV174" s="13" t="s">
        <v>82</v>
      </c>
      <c r="AW174" s="13" t="s">
        <v>35</v>
      </c>
      <c r="AX174" s="13" t="s">
        <v>74</v>
      </c>
      <c r="AY174" s="244" t="s">
        <v>155</v>
      </c>
    </row>
    <row r="175" s="13" customFormat="1">
      <c r="A175" s="13"/>
      <c r="B175" s="234"/>
      <c r="C175" s="235"/>
      <c r="D175" s="236" t="s">
        <v>164</v>
      </c>
      <c r="E175" s="237" t="s">
        <v>28</v>
      </c>
      <c r="F175" s="238" t="s">
        <v>1097</v>
      </c>
      <c r="G175" s="235"/>
      <c r="H175" s="237" t="s">
        <v>28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164</v>
      </c>
      <c r="AU175" s="244" t="s">
        <v>84</v>
      </c>
      <c r="AV175" s="13" t="s">
        <v>82</v>
      </c>
      <c r="AW175" s="13" t="s">
        <v>35</v>
      </c>
      <c r="AX175" s="13" t="s">
        <v>74</v>
      </c>
      <c r="AY175" s="244" t="s">
        <v>155</v>
      </c>
    </row>
    <row r="176" s="14" customFormat="1">
      <c r="A176" s="14"/>
      <c r="B176" s="245"/>
      <c r="C176" s="246"/>
      <c r="D176" s="236" t="s">
        <v>164</v>
      </c>
      <c r="E176" s="247" t="s">
        <v>1085</v>
      </c>
      <c r="F176" s="248" t="s">
        <v>1170</v>
      </c>
      <c r="G176" s="246"/>
      <c r="H176" s="249">
        <v>34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164</v>
      </c>
      <c r="AU176" s="255" t="s">
        <v>84</v>
      </c>
      <c r="AV176" s="14" t="s">
        <v>84</v>
      </c>
      <c r="AW176" s="14" t="s">
        <v>35</v>
      </c>
      <c r="AX176" s="14" t="s">
        <v>74</v>
      </c>
      <c r="AY176" s="255" t="s">
        <v>155</v>
      </c>
    </row>
    <row r="177" s="14" customFormat="1">
      <c r="A177" s="14"/>
      <c r="B177" s="245"/>
      <c r="C177" s="246"/>
      <c r="D177" s="236" t="s">
        <v>164</v>
      </c>
      <c r="E177" s="247" t="s">
        <v>28</v>
      </c>
      <c r="F177" s="248" t="s">
        <v>162</v>
      </c>
      <c r="G177" s="246"/>
      <c r="H177" s="249">
        <v>4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164</v>
      </c>
      <c r="AU177" s="255" t="s">
        <v>84</v>
      </c>
      <c r="AV177" s="14" t="s">
        <v>84</v>
      </c>
      <c r="AW177" s="14" t="s">
        <v>35</v>
      </c>
      <c r="AX177" s="14" t="s">
        <v>74</v>
      </c>
      <c r="AY177" s="255" t="s">
        <v>155</v>
      </c>
    </row>
    <row r="178" s="15" customFormat="1">
      <c r="A178" s="15"/>
      <c r="B178" s="256"/>
      <c r="C178" s="257"/>
      <c r="D178" s="236" t="s">
        <v>164</v>
      </c>
      <c r="E178" s="258" t="s">
        <v>28</v>
      </c>
      <c r="F178" s="259" t="s">
        <v>173</v>
      </c>
      <c r="G178" s="257"/>
      <c r="H178" s="260">
        <v>38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164</v>
      </c>
      <c r="AU178" s="266" t="s">
        <v>84</v>
      </c>
      <c r="AV178" s="15" t="s">
        <v>162</v>
      </c>
      <c r="AW178" s="15" t="s">
        <v>35</v>
      </c>
      <c r="AX178" s="15" t="s">
        <v>82</v>
      </c>
      <c r="AY178" s="266" t="s">
        <v>155</v>
      </c>
    </row>
    <row r="179" s="2" customFormat="1" ht="16.5" customHeight="1">
      <c r="A179" s="40"/>
      <c r="B179" s="41"/>
      <c r="C179" s="278" t="s">
        <v>402</v>
      </c>
      <c r="D179" s="278" t="s">
        <v>223</v>
      </c>
      <c r="E179" s="279" t="s">
        <v>1171</v>
      </c>
      <c r="F179" s="280" t="s">
        <v>1172</v>
      </c>
      <c r="G179" s="281" t="s">
        <v>361</v>
      </c>
      <c r="H179" s="282">
        <v>34</v>
      </c>
      <c r="I179" s="283"/>
      <c r="J179" s="284">
        <f>ROUND(I179*H179,2)</f>
        <v>0</v>
      </c>
      <c r="K179" s="280" t="s">
        <v>28</v>
      </c>
      <c r="L179" s="285"/>
      <c r="M179" s="286" t="s">
        <v>28</v>
      </c>
      <c r="N179" s="287" t="s">
        <v>45</v>
      </c>
      <c r="O179" s="86"/>
      <c r="P179" s="230">
        <f>O179*H179</f>
        <v>0</v>
      </c>
      <c r="Q179" s="230">
        <v>0.0045999999999999999</v>
      </c>
      <c r="R179" s="230">
        <f>Q179*H179</f>
        <v>0.15639999999999998</v>
      </c>
      <c r="S179" s="230">
        <v>0</v>
      </c>
      <c r="T179" s="231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2" t="s">
        <v>203</v>
      </c>
      <c r="AT179" s="232" t="s">
        <v>223</v>
      </c>
      <c r="AU179" s="232" t="s">
        <v>84</v>
      </c>
      <c r="AY179" s="19" t="s">
        <v>155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9" t="s">
        <v>82</v>
      </c>
      <c r="BK179" s="233">
        <f>ROUND(I179*H179,2)</f>
        <v>0</v>
      </c>
      <c r="BL179" s="19" t="s">
        <v>162</v>
      </c>
      <c r="BM179" s="232" t="s">
        <v>1173</v>
      </c>
    </row>
    <row r="180" s="14" customFormat="1">
      <c r="A180" s="14"/>
      <c r="B180" s="245"/>
      <c r="C180" s="246"/>
      <c r="D180" s="236" t="s">
        <v>164</v>
      </c>
      <c r="E180" s="247" t="s">
        <v>28</v>
      </c>
      <c r="F180" s="248" t="s">
        <v>1085</v>
      </c>
      <c r="G180" s="246"/>
      <c r="H180" s="249">
        <v>34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164</v>
      </c>
      <c r="AU180" s="255" t="s">
        <v>84</v>
      </c>
      <c r="AV180" s="14" t="s">
        <v>84</v>
      </c>
      <c r="AW180" s="14" t="s">
        <v>35</v>
      </c>
      <c r="AX180" s="14" t="s">
        <v>82</v>
      </c>
      <c r="AY180" s="255" t="s">
        <v>155</v>
      </c>
    </row>
    <row r="181" s="2" customFormat="1" ht="16.5" customHeight="1">
      <c r="A181" s="40"/>
      <c r="B181" s="41"/>
      <c r="C181" s="278" t="s">
        <v>406</v>
      </c>
      <c r="D181" s="278" t="s">
        <v>223</v>
      </c>
      <c r="E181" s="279" t="s">
        <v>1174</v>
      </c>
      <c r="F181" s="280" t="s">
        <v>1175</v>
      </c>
      <c r="G181" s="281" t="s">
        <v>361</v>
      </c>
      <c r="H181" s="282">
        <v>4</v>
      </c>
      <c r="I181" s="283"/>
      <c r="J181" s="284">
        <f>ROUND(I181*H181,2)</f>
        <v>0</v>
      </c>
      <c r="K181" s="280" t="s">
        <v>28</v>
      </c>
      <c r="L181" s="285"/>
      <c r="M181" s="286" t="s">
        <v>28</v>
      </c>
      <c r="N181" s="287" t="s">
        <v>45</v>
      </c>
      <c r="O181" s="86"/>
      <c r="P181" s="230">
        <f>O181*H181</f>
        <v>0</v>
      </c>
      <c r="Q181" s="230">
        <v>0.0028</v>
      </c>
      <c r="R181" s="230">
        <f>Q181*H181</f>
        <v>0.0112</v>
      </c>
      <c r="S181" s="230">
        <v>0</v>
      </c>
      <c r="T181" s="231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2" t="s">
        <v>203</v>
      </c>
      <c r="AT181" s="232" t="s">
        <v>223</v>
      </c>
      <c r="AU181" s="232" t="s">
        <v>84</v>
      </c>
      <c r="AY181" s="19" t="s">
        <v>155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9" t="s">
        <v>82</v>
      </c>
      <c r="BK181" s="233">
        <f>ROUND(I181*H181,2)</f>
        <v>0</v>
      </c>
      <c r="BL181" s="19" t="s">
        <v>162</v>
      </c>
      <c r="BM181" s="232" t="s">
        <v>1176</v>
      </c>
    </row>
    <row r="182" s="13" customFormat="1">
      <c r="A182" s="13"/>
      <c r="B182" s="234"/>
      <c r="C182" s="235"/>
      <c r="D182" s="236" t="s">
        <v>164</v>
      </c>
      <c r="E182" s="237" t="s">
        <v>28</v>
      </c>
      <c r="F182" s="238" t="s">
        <v>1096</v>
      </c>
      <c r="G182" s="235"/>
      <c r="H182" s="237" t="s">
        <v>28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164</v>
      </c>
      <c r="AU182" s="244" t="s">
        <v>84</v>
      </c>
      <c r="AV182" s="13" t="s">
        <v>82</v>
      </c>
      <c r="AW182" s="13" t="s">
        <v>35</v>
      </c>
      <c r="AX182" s="13" t="s">
        <v>74</v>
      </c>
      <c r="AY182" s="244" t="s">
        <v>155</v>
      </c>
    </row>
    <row r="183" s="13" customFormat="1">
      <c r="A183" s="13"/>
      <c r="B183" s="234"/>
      <c r="C183" s="235"/>
      <c r="D183" s="236" t="s">
        <v>164</v>
      </c>
      <c r="E183" s="237" t="s">
        <v>28</v>
      </c>
      <c r="F183" s="238" t="s">
        <v>1097</v>
      </c>
      <c r="G183" s="235"/>
      <c r="H183" s="237" t="s">
        <v>28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164</v>
      </c>
      <c r="AU183" s="244" t="s">
        <v>84</v>
      </c>
      <c r="AV183" s="13" t="s">
        <v>82</v>
      </c>
      <c r="AW183" s="13" t="s">
        <v>35</v>
      </c>
      <c r="AX183" s="13" t="s">
        <v>74</v>
      </c>
      <c r="AY183" s="244" t="s">
        <v>155</v>
      </c>
    </row>
    <row r="184" s="14" customFormat="1">
      <c r="A184" s="14"/>
      <c r="B184" s="245"/>
      <c r="C184" s="246"/>
      <c r="D184" s="236" t="s">
        <v>164</v>
      </c>
      <c r="E184" s="247" t="s">
        <v>28</v>
      </c>
      <c r="F184" s="248" t="s">
        <v>162</v>
      </c>
      <c r="G184" s="246"/>
      <c r="H184" s="249">
        <v>4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164</v>
      </c>
      <c r="AU184" s="255" t="s">
        <v>84</v>
      </c>
      <c r="AV184" s="14" t="s">
        <v>84</v>
      </c>
      <c r="AW184" s="14" t="s">
        <v>35</v>
      </c>
      <c r="AX184" s="14" t="s">
        <v>82</v>
      </c>
      <c r="AY184" s="255" t="s">
        <v>155</v>
      </c>
    </row>
    <row r="185" s="2" customFormat="1" ht="16.5" customHeight="1">
      <c r="A185" s="40"/>
      <c r="B185" s="41"/>
      <c r="C185" s="221" t="s">
        <v>300</v>
      </c>
      <c r="D185" s="221" t="s">
        <v>157</v>
      </c>
      <c r="E185" s="222" t="s">
        <v>1177</v>
      </c>
      <c r="F185" s="223" t="s">
        <v>1178</v>
      </c>
      <c r="G185" s="224" t="s">
        <v>361</v>
      </c>
      <c r="H185" s="225">
        <v>2</v>
      </c>
      <c r="I185" s="226"/>
      <c r="J185" s="227">
        <f>ROUND(I185*H185,2)</f>
        <v>0</v>
      </c>
      <c r="K185" s="223" t="s">
        <v>161</v>
      </c>
      <c r="L185" s="46"/>
      <c r="M185" s="228" t="s">
        <v>28</v>
      </c>
      <c r="N185" s="229" t="s">
        <v>45</v>
      </c>
      <c r="O185" s="86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2" t="s">
        <v>162</v>
      </c>
      <c r="AT185" s="232" t="s">
        <v>157</v>
      </c>
      <c r="AU185" s="232" t="s">
        <v>84</v>
      </c>
      <c r="AY185" s="19" t="s">
        <v>155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9" t="s">
        <v>82</v>
      </c>
      <c r="BK185" s="233">
        <f>ROUND(I185*H185,2)</f>
        <v>0</v>
      </c>
      <c r="BL185" s="19" t="s">
        <v>162</v>
      </c>
      <c r="BM185" s="232" t="s">
        <v>1179</v>
      </c>
    </row>
    <row r="186" s="13" customFormat="1">
      <c r="A186" s="13"/>
      <c r="B186" s="234"/>
      <c r="C186" s="235"/>
      <c r="D186" s="236" t="s">
        <v>164</v>
      </c>
      <c r="E186" s="237" t="s">
        <v>28</v>
      </c>
      <c r="F186" s="238" t="s">
        <v>1096</v>
      </c>
      <c r="G186" s="235"/>
      <c r="H186" s="237" t="s">
        <v>28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164</v>
      </c>
      <c r="AU186" s="244" t="s">
        <v>84</v>
      </c>
      <c r="AV186" s="13" t="s">
        <v>82</v>
      </c>
      <c r="AW186" s="13" t="s">
        <v>35</v>
      </c>
      <c r="AX186" s="13" t="s">
        <v>74</v>
      </c>
      <c r="AY186" s="244" t="s">
        <v>155</v>
      </c>
    </row>
    <row r="187" s="13" customFormat="1">
      <c r="A187" s="13"/>
      <c r="B187" s="234"/>
      <c r="C187" s="235"/>
      <c r="D187" s="236" t="s">
        <v>164</v>
      </c>
      <c r="E187" s="237" t="s">
        <v>28</v>
      </c>
      <c r="F187" s="238" t="s">
        <v>1097</v>
      </c>
      <c r="G187" s="235"/>
      <c r="H187" s="237" t="s">
        <v>28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164</v>
      </c>
      <c r="AU187" s="244" t="s">
        <v>84</v>
      </c>
      <c r="AV187" s="13" t="s">
        <v>82</v>
      </c>
      <c r="AW187" s="13" t="s">
        <v>35</v>
      </c>
      <c r="AX187" s="13" t="s">
        <v>74</v>
      </c>
      <c r="AY187" s="244" t="s">
        <v>155</v>
      </c>
    </row>
    <row r="188" s="14" customFormat="1">
      <c r="A188" s="14"/>
      <c r="B188" s="245"/>
      <c r="C188" s="246"/>
      <c r="D188" s="236" t="s">
        <v>164</v>
      </c>
      <c r="E188" s="247" t="s">
        <v>28</v>
      </c>
      <c r="F188" s="248" t="s">
        <v>84</v>
      </c>
      <c r="G188" s="246"/>
      <c r="H188" s="249">
        <v>2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164</v>
      </c>
      <c r="AU188" s="255" t="s">
        <v>84</v>
      </c>
      <c r="AV188" s="14" t="s">
        <v>84</v>
      </c>
      <c r="AW188" s="14" t="s">
        <v>35</v>
      </c>
      <c r="AX188" s="14" t="s">
        <v>82</v>
      </c>
      <c r="AY188" s="255" t="s">
        <v>155</v>
      </c>
    </row>
    <row r="189" s="2" customFormat="1" ht="24" customHeight="1">
      <c r="A189" s="40"/>
      <c r="B189" s="41"/>
      <c r="C189" s="278" t="s">
        <v>414</v>
      </c>
      <c r="D189" s="278" t="s">
        <v>223</v>
      </c>
      <c r="E189" s="279" t="s">
        <v>1180</v>
      </c>
      <c r="F189" s="280" t="s">
        <v>1181</v>
      </c>
      <c r="G189" s="281" t="s">
        <v>361</v>
      </c>
      <c r="H189" s="282">
        <v>1</v>
      </c>
      <c r="I189" s="283"/>
      <c r="J189" s="284">
        <f>ROUND(I189*H189,2)</f>
        <v>0</v>
      </c>
      <c r="K189" s="280" t="s">
        <v>28</v>
      </c>
      <c r="L189" s="285"/>
      <c r="M189" s="286" t="s">
        <v>28</v>
      </c>
      <c r="N189" s="287" t="s">
        <v>45</v>
      </c>
      <c r="O189" s="86"/>
      <c r="P189" s="230">
        <f>O189*H189</f>
        <v>0</v>
      </c>
      <c r="Q189" s="230">
        <v>0.154</v>
      </c>
      <c r="R189" s="230">
        <f>Q189*H189</f>
        <v>0.154</v>
      </c>
      <c r="S189" s="230">
        <v>0</v>
      </c>
      <c r="T189" s="231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2" t="s">
        <v>203</v>
      </c>
      <c r="AT189" s="232" t="s">
        <v>223</v>
      </c>
      <c r="AU189" s="232" t="s">
        <v>84</v>
      </c>
      <c r="AY189" s="19" t="s">
        <v>155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9" t="s">
        <v>82</v>
      </c>
      <c r="BK189" s="233">
        <f>ROUND(I189*H189,2)</f>
        <v>0</v>
      </c>
      <c r="BL189" s="19" t="s">
        <v>162</v>
      </c>
      <c r="BM189" s="232" t="s">
        <v>1182</v>
      </c>
    </row>
    <row r="190" s="13" customFormat="1">
      <c r="A190" s="13"/>
      <c r="B190" s="234"/>
      <c r="C190" s="235"/>
      <c r="D190" s="236" t="s">
        <v>164</v>
      </c>
      <c r="E190" s="237" t="s">
        <v>28</v>
      </c>
      <c r="F190" s="238" t="s">
        <v>1096</v>
      </c>
      <c r="G190" s="235"/>
      <c r="H190" s="237" t="s">
        <v>28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164</v>
      </c>
      <c r="AU190" s="244" t="s">
        <v>84</v>
      </c>
      <c r="AV190" s="13" t="s">
        <v>82</v>
      </c>
      <c r="AW190" s="13" t="s">
        <v>35</v>
      </c>
      <c r="AX190" s="13" t="s">
        <v>74</v>
      </c>
      <c r="AY190" s="244" t="s">
        <v>155</v>
      </c>
    </row>
    <row r="191" s="13" customFormat="1">
      <c r="A191" s="13"/>
      <c r="B191" s="234"/>
      <c r="C191" s="235"/>
      <c r="D191" s="236" t="s">
        <v>164</v>
      </c>
      <c r="E191" s="237" t="s">
        <v>28</v>
      </c>
      <c r="F191" s="238" t="s">
        <v>1097</v>
      </c>
      <c r="G191" s="235"/>
      <c r="H191" s="237" t="s">
        <v>28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164</v>
      </c>
      <c r="AU191" s="244" t="s">
        <v>84</v>
      </c>
      <c r="AV191" s="13" t="s">
        <v>82</v>
      </c>
      <c r="AW191" s="13" t="s">
        <v>35</v>
      </c>
      <c r="AX191" s="13" t="s">
        <v>74</v>
      </c>
      <c r="AY191" s="244" t="s">
        <v>155</v>
      </c>
    </row>
    <row r="192" s="14" customFormat="1">
      <c r="A192" s="14"/>
      <c r="B192" s="245"/>
      <c r="C192" s="246"/>
      <c r="D192" s="236" t="s">
        <v>164</v>
      </c>
      <c r="E192" s="247" t="s">
        <v>28</v>
      </c>
      <c r="F192" s="248" t="s">
        <v>82</v>
      </c>
      <c r="G192" s="246"/>
      <c r="H192" s="249">
        <v>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164</v>
      </c>
      <c r="AU192" s="255" t="s">
        <v>84</v>
      </c>
      <c r="AV192" s="14" t="s">
        <v>84</v>
      </c>
      <c r="AW192" s="14" t="s">
        <v>35</v>
      </c>
      <c r="AX192" s="14" t="s">
        <v>82</v>
      </c>
      <c r="AY192" s="255" t="s">
        <v>155</v>
      </c>
    </row>
    <row r="193" s="2" customFormat="1" ht="24" customHeight="1">
      <c r="A193" s="40"/>
      <c r="B193" s="41"/>
      <c r="C193" s="278" t="s">
        <v>418</v>
      </c>
      <c r="D193" s="278" t="s">
        <v>223</v>
      </c>
      <c r="E193" s="279" t="s">
        <v>1183</v>
      </c>
      <c r="F193" s="280" t="s">
        <v>1184</v>
      </c>
      <c r="G193" s="281" t="s">
        <v>361</v>
      </c>
      <c r="H193" s="282">
        <v>1</v>
      </c>
      <c r="I193" s="283"/>
      <c r="J193" s="284">
        <f>ROUND(I193*H193,2)</f>
        <v>0</v>
      </c>
      <c r="K193" s="280" t="s">
        <v>28</v>
      </c>
      <c r="L193" s="285"/>
      <c r="M193" s="286" t="s">
        <v>28</v>
      </c>
      <c r="N193" s="287" t="s">
        <v>45</v>
      </c>
      <c r="O193" s="86"/>
      <c r="P193" s="230">
        <f>O193*H193</f>
        <v>0</v>
      </c>
      <c r="Q193" s="230">
        <v>0.154</v>
      </c>
      <c r="R193" s="230">
        <f>Q193*H193</f>
        <v>0.154</v>
      </c>
      <c r="S193" s="230">
        <v>0</v>
      </c>
      <c r="T193" s="231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2" t="s">
        <v>203</v>
      </c>
      <c r="AT193" s="232" t="s">
        <v>223</v>
      </c>
      <c r="AU193" s="232" t="s">
        <v>84</v>
      </c>
      <c r="AY193" s="19" t="s">
        <v>155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9" t="s">
        <v>82</v>
      </c>
      <c r="BK193" s="233">
        <f>ROUND(I193*H193,2)</f>
        <v>0</v>
      </c>
      <c r="BL193" s="19" t="s">
        <v>162</v>
      </c>
      <c r="BM193" s="232" t="s">
        <v>1185</v>
      </c>
    </row>
    <row r="194" s="13" customFormat="1">
      <c r="A194" s="13"/>
      <c r="B194" s="234"/>
      <c r="C194" s="235"/>
      <c r="D194" s="236" t="s">
        <v>164</v>
      </c>
      <c r="E194" s="237" t="s">
        <v>28</v>
      </c>
      <c r="F194" s="238" t="s">
        <v>1096</v>
      </c>
      <c r="G194" s="235"/>
      <c r="H194" s="237" t="s">
        <v>28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164</v>
      </c>
      <c r="AU194" s="244" t="s">
        <v>84</v>
      </c>
      <c r="AV194" s="13" t="s">
        <v>82</v>
      </c>
      <c r="AW194" s="13" t="s">
        <v>35</v>
      </c>
      <c r="AX194" s="13" t="s">
        <v>74</v>
      </c>
      <c r="AY194" s="244" t="s">
        <v>155</v>
      </c>
    </row>
    <row r="195" s="13" customFormat="1">
      <c r="A195" s="13"/>
      <c r="B195" s="234"/>
      <c r="C195" s="235"/>
      <c r="D195" s="236" t="s">
        <v>164</v>
      </c>
      <c r="E195" s="237" t="s">
        <v>28</v>
      </c>
      <c r="F195" s="238" t="s">
        <v>1097</v>
      </c>
      <c r="G195" s="235"/>
      <c r="H195" s="237" t="s">
        <v>28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164</v>
      </c>
      <c r="AU195" s="244" t="s">
        <v>84</v>
      </c>
      <c r="AV195" s="13" t="s">
        <v>82</v>
      </c>
      <c r="AW195" s="13" t="s">
        <v>35</v>
      </c>
      <c r="AX195" s="13" t="s">
        <v>74</v>
      </c>
      <c r="AY195" s="244" t="s">
        <v>155</v>
      </c>
    </row>
    <row r="196" s="14" customFormat="1">
      <c r="A196" s="14"/>
      <c r="B196" s="245"/>
      <c r="C196" s="246"/>
      <c r="D196" s="236" t="s">
        <v>164</v>
      </c>
      <c r="E196" s="247" t="s">
        <v>28</v>
      </c>
      <c r="F196" s="248" t="s">
        <v>82</v>
      </c>
      <c r="G196" s="246"/>
      <c r="H196" s="249">
        <v>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164</v>
      </c>
      <c r="AU196" s="255" t="s">
        <v>84</v>
      </c>
      <c r="AV196" s="14" t="s">
        <v>84</v>
      </c>
      <c r="AW196" s="14" t="s">
        <v>35</v>
      </c>
      <c r="AX196" s="14" t="s">
        <v>82</v>
      </c>
      <c r="AY196" s="255" t="s">
        <v>155</v>
      </c>
    </row>
    <row r="197" s="2" customFormat="1" ht="16.5" customHeight="1">
      <c r="A197" s="40"/>
      <c r="B197" s="41"/>
      <c r="C197" s="221" t="s">
        <v>424</v>
      </c>
      <c r="D197" s="221" t="s">
        <v>157</v>
      </c>
      <c r="E197" s="222" t="s">
        <v>1186</v>
      </c>
      <c r="F197" s="223" t="s">
        <v>1187</v>
      </c>
      <c r="G197" s="224" t="s">
        <v>361</v>
      </c>
      <c r="H197" s="225">
        <v>40</v>
      </c>
      <c r="I197" s="226"/>
      <c r="J197" s="227">
        <f>ROUND(I197*H197,2)</f>
        <v>0</v>
      </c>
      <c r="K197" s="223" t="s">
        <v>161</v>
      </c>
      <c r="L197" s="46"/>
      <c r="M197" s="228" t="s">
        <v>28</v>
      </c>
      <c r="N197" s="229" t="s">
        <v>45</v>
      </c>
      <c r="O197" s="86"/>
      <c r="P197" s="230">
        <f>O197*H197</f>
        <v>0</v>
      </c>
      <c r="Q197" s="230">
        <v>0.00040000000000000002</v>
      </c>
      <c r="R197" s="230">
        <f>Q197*H197</f>
        <v>0.016</v>
      </c>
      <c r="S197" s="230">
        <v>0</v>
      </c>
      <c r="T197" s="231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2" t="s">
        <v>162</v>
      </c>
      <c r="AT197" s="232" t="s">
        <v>157</v>
      </c>
      <c r="AU197" s="232" t="s">
        <v>84</v>
      </c>
      <c r="AY197" s="19" t="s">
        <v>155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9" t="s">
        <v>82</v>
      </c>
      <c r="BK197" s="233">
        <f>ROUND(I197*H197,2)</f>
        <v>0</v>
      </c>
      <c r="BL197" s="19" t="s">
        <v>162</v>
      </c>
      <c r="BM197" s="232" t="s">
        <v>1188</v>
      </c>
    </row>
    <row r="198" s="13" customFormat="1">
      <c r="A198" s="13"/>
      <c r="B198" s="234"/>
      <c r="C198" s="235"/>
      <c r="D198" s="236" t="s">
        <v>164</v>
      </c>
      <c r="E198" s="237" t="s">
        <v>28</v>
      </c>
      <c r="F198" s="238" t="s">
        <v>1096</v>
      </c>
      <c r="G198" s="235"/>
      <c r="H198" s="237" t="s">
        <v>28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164</v>
      </c>
      <c r="AU198" s="244" t="s">
        <v>84</v>
      </c>
      <c r="AV198" s="13" t="s">
        <v>82</v>
      </c>
      <c r="AW198" s="13" t="s">
        <v>35</v>
      </c>
      <c r="AX198" s="13" t="s">
        <v>74</v>
      </c>
      <c r="AY198" s="244" t="s">
        <v>155</v>
      </c>
    </row>
    <row r="199" s="13" customFormat="1">
      <c r="A199" s="13"/>
      <c r="B199" s="234"/>
      <c r="C199" s="235"/>
      <c r="D199" s="236" t="s">
        <v>164</v>
      </c>
      <c r="E199" s="237" t="s">
        <v>28</v>
      </c>
      <c r="F199" s="238" t="s">
        <v>1097</v>
      </c>
      <c r="G199" s="235"/>
      <c r="H199" s="237" t="s">
        <v>28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164</v>
      </c>
      <c r="AU199" s="244" t="s">
        <v>84</v>
      </c>
      <c r="AV199" s="13" t="s">
        <v>82</v>
      </c>
      <c r="AW199" s="13" t="s">
        <v>35</v>
      </c>
      <c r="AX199" s="13" t="s">
        <v>74</v>
      </c>
      <c r="AY199" s="244" t="s">
        <v>155</v>
      </c>
    </row>
    <row r="200" s="14" customFormat="1">
      <c r="A200" s="14"/>
      <c r="B200" s="245"/>
      <c r="C200" s="246"/>
      <c r="D200" s="236" t="s">
        <v>164</v>
      </c>
      <c r="E200" s="247" t="s">
        <v>28</v>
      </c>
      <c r="F200" s="248" t="s">
        <v>681</v>
      </c>
      <c r="G200" s="246"/>
      <c r="H200" s="249">
        <v>40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164</v>
      </c>
      <c r="AU200" s="255" t="s">
        <v>84</v>
      </c>
      <c r="AV200" s="14" t="s">
        <v>84</v>
      </c>
      <c r="AW200" s="14" t="s">
        <v>35</v>
      </c>
      <c r="AX200" s="14" t="s">
        <v>82</v>
      </c>
      <c r="AY200" s="255" t="s">
        <v>155</v>
      </c>
    </row>
    <row r="201" s="2" customFormat="1" ht="16.5" customHeight="1">
      <c r="A201" s="40"/>
      <c r="B201" s="41"/>
      <c r="C201" s="278" t="s">
        <v>428</v>
      </c>
      <c r="D201" s="278" t="s">
        <v>223</v>
      </c>
      <c r="E201" s="279" t="s">
        <v>1189</v>
      </c>
      <c r="F201" s="280" t="s">
        <v>1190</v>
      </c>
      <c r="G201" s="281" t="s">
        <v>361</v>
      </c>
      <c r="H201" s="282">
        <v>40</v>
      </c>
      <c r="I201" s="283"/>
      <c r="J201" s="284">
        <f>ROUND(I201*H201,2)</f>
        <v>0</v>
      </c>
      <c r="K201" s="280" t="s">
        <v>161</v>
      </c>
      <c r="L201" s="285"/>
      <c r="M201" s="286" t="s">
        <v>28</v>
      </c>
      <c r="N201" s="287" t="s">
        <v>45</v>
      </c>
      <c r="O201" s="86"/>
      <c r="P201" s="230">
        <f>O201*H201</f>
        <v>0</v>
      </c>
      <c r="Q201" s="230">
        <v>0.066000000000000003</v>
      </c>
      <c r="R201" s="230">
        <f>Q201*H201</f>
        <v>2.6400000000000001</v>
      </c>
      <c r="S201" s="230">
        <v>0</v>
      </c>
      <c r="T201" s="231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2" t="s">
        <v>203</v>
      </c>
      <c r="AT201" s="232" t="s">
        <v>223</v>
      </c>
      <c r="AU201" s="232" t="s">
        <v>84</v>
      </c>
      <c r="AY201" s="19" t="s">
        <v>155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9" t="s">
        <v>82</v>
      </c>
      <c r="BK201" s="233">
        <f>ROUND(I201*H201,2)</f>
        <v>0</v>
      </c>
      <c r="BL201" s="19" t="s">
        <v>162</v>
      </c>
      <c r="BM201" s="232" t="s">
        <v>1191</v>
      </c>
    </row>
    <row r="202" s="13" customFormat="1">
      <c r="A202" s="13"/>
      <c r="B202" s="234"/>
      <c r="C202" s="235"/>
      <c r="D202" s="236" t="s">
        <v>164</v>
      </c>
      <c r="E202" s="237" t="s">
        <v>28</v>
      </c>
      <c r="F202" s="238" t="s">
        <v>1096</v>
      </c>
      <c r="G202" s="235"/>
      <c r="H202" s="237" t="s">
        <v>28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164</v>
      </c>
      <c r="AU202" s="244" t="s">
        <v>84</v>
      </c>
      <c r="AV202" s="13" t="s">
        <v>82</v>
      </c>
      <c r="AW202" s="13" t="s">
        <v>35</v>
      </c>
      <c r="AX202" s="13" t="s">
        <v>74</v>
      </c>
      <c r="AY202" s="244" t="s">
        <v>155</v>
      </c>
    </row>
    <row r="203" s="13" customFormat="1">
      <c r="A203" s="13"/>
      <c r="B203" s="234"/>
      <c r="C203" s="235"/>
      <c r="D203" s="236" t="s">
        <v>164</v>
      </c>
      <c r="E203" s="237" t="s">
        <v>28</v>
      </c>
      <c r="F203" s="238" t="s">
        <v>1097</v>
      </c>
      <c r="G203" s="235"/>
      <c r="H203" s="237" t="s">
        <v>28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164</v>
      </c>
      <c r="AU203" s="244" t="s">
        <v>84</v>
      </c>
      <c r="AV203" s="13" t="s">
        <v>82</v>
      </c>
      <c r="AW203" s="13" t="s">
        <v>35</v>
      </c>
      <c r="AX203" s="13" t="s">
        <v>74</v>
      </c>
      <c r="AY203" s="244" t="s">
        <v>155</v>
      </c>
    </row>
    <row r="204" s="14" customFormat="1">
      <c r="A204" s="14"/>
      <c r="B204" s="245"/>
      <c r="C204" s="246"/>
      <c r="D204" s="236" t="s">
        <v>164</v>
      </c>
      <c r="E204" s="247" t="s">
        <v>28</v>
      </c>
      <c r="F204" s="248" t="s">
        <v>681</v>
      </c>
      <c r="G204" s="246"/>
      <c r="H204" s="249">
        <v>40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164</v>
      </c>
      <c r="AU204" s="255" t="s">
        <v>84</v>
      </c>
      <c r="AV204" s="14" t="s">
        <v>84</v>
      </c>
      <c r="AW204" s="14" t="s">
        <v>35</v>
      </c>
      <c r="AX204" s="14" t="s">
        <v>82</v>
      </c>
      <c r="AY204" s="255" t="s">
        <v>155</v>
      </c>
    </row>
    <row r="205" s="2" customFormat="1" ht="24" customHeight="1">
      <c r="A205" s="40"/>
      <c r="B205" s="41"/>
      <c r="C205" s="221" t="s">
        <v>432</v>
      </c>
      <c r="D205" s="221" t="s">
        <v>157</v>
      </c>
      <c r="E205" s="222" t="s">
        <v>1192</v>
      </c>
      <c r="F205" s="223" t="s">
        <v>1193</v>
      </c>
      <c r="G205" s="224" t="s">
        <v>249</v>
      </c>
      <c r="H205" s="225">
        <v>77.981999999999999</v>
      </c>
      <c r="I205" s="226"/>
      <c r="J205" s="227">
        <f>ROUND(I205*H205,2)</f>
        <v>0</v>
      </c>
      <c r="K205" s="223" t="s">
        <v>161</v>
      </c>
      <c r="L205" s="46"/>
      <c r="M205" s="228" t="s">
        <v>28</v>
      </c>
      <c r="N205" s="229" t="s">
        <v>45</v>
      </c>
      <c r="O205" s="86"/>
      <c r="P205" s="230">
        <f>O205*H205</f>
        <v>0</v>
      </c>
      <c r="Q205" s="230">
        <v>0.046339999999999999</v>
      </c>
      <c r="R205" s="230">
        <f>Q205*H205</f>
        <v>3.6136858799999998</v>
      </c>
      <c r="S205" s="230">
        <v>0</v>
      </c>
      <c r="T205" s="231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2" t="s">
        <v>162</v>
      </c>
      <c r="AT205" s="232" t="s">
        <v>157</v>
      </c>
      <c r="AU205" s="232" t="s">
        <v>84</v>
      </c>
      <c r="AY205" s="19" t="s">
        <v>155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9" t="s">
        <v>82</v>
      </c>
      <c r="BK205" s="233">
        <f>ROUND(I205*H205,2)</f>
        <v>0</v>
      </c>
      <c r="BL205" s="19" t="s">
        <v>162</v>
      </c>
      <c r="BM205" s="232" t="s">
        <v>1194</v>
      </c>
    </row>
    <row r="206" s="13" customFormat="1">
      <c r="A206" s="13"/>
      <c r="B206" s="234"/>
      <c r="C206" s="235"/>
      <c r="D206" s="236" t="s">
        <v>164</v>
      </c>
      <c r="E206" s="237" t="s">
        <v>28</v>
      </c>
      <c r="F206" s="238" t="s">
        <v>1096</v>
      </c>
      <c r="G206" s="235"/>
      <c r="H206" s="237" t="s">
        <v>28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164</v>
      </c>
      <c r="AU206" s="244" t="s">
        <v>84</v>
      </c>
      <c r="AV206" s="13" t="s">
        <v>82</v>
      </c>
      <c r="AW206" s="13" t="s">
        <v>35</v>
      </c>
      <c r="AX206" s="13" t="s">
        <v>74</v>
      </c>
      <c r="AY206" s="244" t="s">
        <v>155</v>
      </c>
    </row>
    <row r="207" s="13" customFormat="1">
      <c r="A207" s="13"/>
      <c r="B207" s="234"/>
      <c r="C207" s="235"/>
      <c r="D207" s="236" t="s">
        <v>164</v>
      </c>
      <c r="E207" s="237" t="s">
        <v>28</v>
      </c>
      <c r="F207" s="238" t="s">
        <v>1097</v>
      </c>
      <c r="G207" s="235"/>
      <c r="H207" s="237" t="s">
        <v>28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164</v>
      </c>
      <c r="AU207" s="244" t="s">
        <v>84</v>
      </c>
      <c r="AV207" s="13" t="s">
        <v>82</v>
      </c>
      <c r="AW207" s="13" t="s">
        <v>35</v>
      </c>
      <c r="AX207" s="13" t="s">
        <v>74</v>
      </c>
      <c r="AY207" s="244" t="s">
        <v>155</v>
      </c>
    </row>
    <row r="208" s="14" customFormat="1">
      <c r="A208" s="14"/>
      <c r="B208" s="245"/>
      <c r="C208" s="246"/>
      <c r="D208" s="236" t="s">
        <v>164</v>
      </c>
      <c r="E208" s="247" t="s">
        <v>28</v>
      </c>
      <c r="F208" s="248" t="s">
        <v>1195</v>
      </c>
      <c r="G208" s="246"/>
      <c r="H208" s="249">
        <v>77.981999999999999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164</v>
      </c>
      <c r="AU208" s="255" t="s">
        <v>84</v>
      </c>
      <c r="AV208" s="14" t="s">
        <v>84</v>
      </c>
      <c r="AW208" s="14" t="s">
        <v>35</v>
      </c>
      <c r="AX208" s="14" t="s">
        <v>82</v>
      </c>
      <c r="AY208" s="255" t="s">
        <v>155</v>
      </c>
    </row>
    <row r="209" s="2" customFormat="1" ht="24" customHeight="1">
      <c r="A209" s="40"/>
      <c r="B209" s="41"/>
      <c r="C209" s="221" t="s">
        <v>438</v>
      </c>
      <c r="D209" s="221" t="s">
        <v>157</v>
      </c>
      <c r="E209" s="222" t="s">
        <v>1196</v>
      </c>
      <c r="F209" s="223" t="s">
        <v>1197</v>
      </c>
      <c r="G209" s="224" t="s">
        <v>197</v>
      </c>
      <c r="H209" s="225">
        <v>58.487000000000002</v>
      </c>
      <c r="I209" s="226"/>
      <c r="J209" s="227">
        <f>ROUND(I209*H209,2)</f>
        <v>0</v>
      </c>
      <c r="K209" s="223" t="s">
        <v>28</v>
      </c>
      <c r="L209" s="46"/>
      <c r="M209" s="228" t="s">
        <v>28</v>
      </c>
      <c r="N209" s="229" t="s">
        <v>45</v>
      </c>
      <c r="O209" s="86"/>
      <c r="P209" s="230">
        <f>O209*H209</f>
        <v>0</v>
      </c>
      <c r="Q209" s="230">
        <v>0.22241</v>
      </c>
      <c r="R209" s="230">
        <f>Q209*H209</f>
        <v>13.008093670000001</v>
      </c>
      <c r="S209" s="230">
        <v>0</v>
      </c>
      <c r="T209" s="231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32" t="s">
        <v>162</v>
      </c>
      <c r="AT209" s="232" t="s">
        <v>157</v>
      </c>
      <c r="AU209" s="232" t="s">
        <v>84</v>
      </c>
      <c r="AY209" s="19" t="s">
        <v>155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9" t="s">
        <v>82</v>
      </c>
      <c r="BK209" s="233">
        <f>ROUND(I209*H209,2)</f>
        <v>0</v>
      </c>
      <c r="BL209" s="19" t="s">
        <v>162</v>
      </c>
      <c r="BM209" s="232" t="s">
        <v>1198</v>
      </c>
    </row>
    <row r="210" s="13" customFormat="1">
      <c r="A210" s="13"/>
      <c r="B210" s="234"/>
      <c r="C210" s="235"/>
      <c r="D210" s="236" t="s">
        <v>164</v>
      </c>
      <c r="E210" s="237" t="s">
        <v>28</v>
      </c>
      <c r="F210" s="238" t="s">
        <v>1096</v>
      </c>
      <c r="G210" s="235"/>
      <c r="H210" s="237" t="s">
        <v>28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164</v>
      </c>
      <c r="AU210" s="244" t="s">
        <v>84</v>
      </c>
      <c r="AV210" s="13" t="s">
        <v>82</v>
      </c>
      <c r="AW210" s="13" t="s">
        <v>35</v>
      </c>
      <c r="AX210" s="13" t="s">
        <v>74</v>
      </c>
      <c r="AY210" s="244" t="s">
        <v>155</v>
      </c>
    </row>
    <row r="211" s="13" customFormat="1">
      <c r="A211" s="13"/>
      <c r="B211" s="234"/>
      <c r="C211" s="235"/>
      <c r="D211" s="236" t="s">
        <v>164</v>
      </c>
      <c r="E211" s="237" t="s">
        <v>28</v>
      </c>
      <c r="F211" s="238" t="s">
        <v>1097</v>
      </c>
      <c r="G211" s="235"/>
      <c r="H211" s="237" t="s">
        <v>28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164</v>
      </c>
      <c r="AU211" s="244" t="s">
        <v>84</v>
      </c>
      <c r="AV211" s="13" t="s">
        <v>82</v>
      </c>
      <c r="AW211" s="13" t="s">
        <v>35</v>
      </c>
      <c r="AX211" s="13" t="s">
        <v>74</v>
      </c>
      <c r="AY211" s="244" t="s">
        <v>155</v>
      </c>
    </row>
    <row r="212" s="14" customFormat="1">
      <c r="A212" s="14"/>
      <c r="B212" s="245"/>
      <c r="C212" s="246"/>
      <c r="D212" s="236" t="s">
        <v>164</v>
      </c>
      <c r="E212" s="247" t="s">
        <v>1086</v>
      </c>
      <c r="F212" s="248" t="s">
        <v>1199</v>
      </c>
      <c r="G212" s="246"/>
      <c r="H212" s="249">
        <v>58.487000000000002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164</v>
      </c>
      <c r="AU212" s="255" t="s">
        <v>84</v>
      </c>
      <c r="AV212" s="14" t="s">
        <v>84</v>
      </c>
      <c r="AW212" s="14" t="s">
        <v>35</v>
      </c>
      <c r="AX212" s="14" t="s">
        <v>82</v>
      </c>
      <c r="AY212" s="255" t="s">
        <v>155</v>
      </c>
    </row>
    <row r="213" s="2" customFormat="1" ht="16.5" customHeight="1">
      <c r="A213" s="40"/>
      <c r="B213" s="41"/>
      <c r="C213" s="221" t="s">
        <v>442</v>
      </c>
      <c r="D213" s="221" t="s">
        <v>157</v>
      </c>
      <c r="E213" s="222" t="s">
        <v>1200</v>
      </c>
      <c r="F213" s="223" t="s">
        <v>1201</v>
      </c>
      <c r="G213" s="224" t="s">
        <v>249</v>
      </c>
      <c r="H213" s="225">
        <v>63.090000000000003</v>
      </c>
      <c r="I213" s="226"/>
      <c r="J213" s="227">
        <f>ROUND(I213*H213,2)</f>
        <v>0</v>
      </c>
      <c r="K213" s="223" t="s">
        <v>161</v>
      </c>
      <c r="L213" s="46"/>
      <c r="M213" s="228" t="s">
        <v>28</v>
      </c>
      <c r="N213" s="229" t="s">
        <v>45</v>
      </c>
      <c r="O213" s="86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2" t="s">
        <v>162</v>
      </c>
      <c r="AT213" s="232" t="s">
        <v>157</v>
      </c>
      <c r="AU213" s="232" t="s">
        <v>84</v>
      </c>
      <c r="AY213" s="19" t="s">
        <v>155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9" t="s">
        <v>82</v>
      </c>
      <c r="BK213" s="233">
        <f>ROUND(I213*H213,2)</f>
        <v>0</v>
      </c>
      <c r="BL213" s="19" t="s">
        <v>162</v>
      </c>
      <c r="BM213" s="232" t="s">
        <v>1202</v>
      </c>
    </row>
    <row r="214" s="13" customFormat="1">
      <c r="A214" s="13"/>
      <c r="B214" s="234"/>
      <c r="C214" s="235"/>
      <c r="D214" s="236" t="s">
        <v>164</v>
      </c>
      <c r="E214" s="237" t="s">
        <v>28</v>
      </c>
      <c r="F214" s="238" t="s">
        <v>1096</v>
      </c>
      <c r="G214" s="235"/>
      <c r="H214" s="237" t="s">
        <v>28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164</v>
      </c>
      <c r="AU214" s="244" t="s">
        <v>84</v>
      </c>
      <c r="AV214" s="13" t="s">
        <v>82</v>
      </c>
      <c r="AW214" s="13" t="s">
        <v>35</v>
      </c>
      <c r="AX214" s="13" t="s">
        <v>74</v>
      </c>
      <c r="AY214" s="244" t="s">
        <v>155</v>
      </c>
    </row>
    <row r="215" s="13" customFormat="1">
      <c r="A215" s="13"/>
      <c r="B215" s="234"/>
      <c r="C215" s="235"/>
      <c r="D215" s="236" t="s">
        <v>164</v>
      </c>
      <c r="E215" s="237" t="s">
        <v>28</v>
      </c>
      <c r="F215" s="238" t="s">
        <v>1097</v>
      </c>
      <c r="G215" s="235"/>
      <c r="H215" s="237" t="s">
        <v>28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164</v>
      </c>
      <c r="AU215" s="244" t="s">
        <v>84</v>
      </c>
      <c r="AV215" s="13" t="s">
        <v>82</v>
      </c>
      <c r="AW215" s="13" t="s">
        <v>35</v>
      </c>
      <c r="AX215" s="13" t="s">
        <v>74</v>
      </c>
      <c r="AY215" s="244" t="s">
        <v>155</v>
      </c>
    </row>
    <row r="216" s="14" customFormat="1">
      <c r="A216" s="14"/>
      <c r="B216" s="245"/>
      <c r="C216" s="246"/>
      <c r="D216" s="236" t="s">
        <v>164</v>
      </c>
      <c r="E216" s="247" t="s">
        <v>28</v>
      </c>
      <c r="F216" s="248" t="s">
        <v>1203</v>
      </c>
      <c r="G216" s="246"/>
      <c r="H216" s="249">
        <v>63.090000000000003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164</v>
      </c>
      <c r="AU216" s="255" t="s">
        <v>84</v>
      </c>
      <c r="AV216" s="14" t="s">
        <v>84</v>
      </c>
      <c r="AW216" s="14" t="s">
        <v>35</v>
      </c>
      <c r="AX216" s="14" t="s">
        <v>82</v>
      </c>
      <c r="AY216" s="255" t="s">
        <v>155</v>
      </c>
    </row>
    <row r="217" s="2" customFormat="1" ht="16.5" customHeight="1">
      <c r="A217" s="40"/>
      <c r="B217" s="41"/>
      <c r="C217" s="278" t="s">
        <v>447</v>
      </c>
      <c r="D217" s="278" t="s">
        <v>223</v>
      </c>
      <c r="E217" s="279" t="s">
        <v>1204</v>
      </c>
      <c r="F217" s="280" t="s">
        <v>1205</v>
      </c>
      <c r="G217" s="281" t="s">
        <v>249</v>
      </c>
      <c r="H217" s="282">
        <v>69.399000000000001</v>
      </c>
      <c r="I217" s="283"/>
      <c r="J217" s="284">
        <f>ROUND(I217*H217,2)</f>
        <v>0</v>
      </c>
      <c r="K217" s="280" t="s">
        <v>28</v>
      </c>
      <c r="L217" s="285"/>
      <c r="M217" s="286" t="s">
        <v>28</v>
      </c>
      <c r="N217" s="287" t="s">
        <v>45</v>
      </c>
      <c r="O217" s="86"/>
      <c r="P217" s="230">
        <f>O217*H217</f>
        <v>0</v>
      </c>
      <c r="Q217" s="230">
        <v>0.0016000000000000001</v>
      </c>
      <c r="R217" s="230">
        <f>Q217*H217</f>
        <v>0.11103840000000001</v>
      </c>
      <c r="S217" s="230">
        <v>0</v>
      </c>
      <c r="T217" s="231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32" t="s">
        <v>203</v>
      </c>
      <c r="AT217" s="232" t="s">
        <v>223</v>
      </c>
      <c r="AU217" s="232" t="s">
        <v>84</v>
      </c>
      <c r="AY217" s="19" t="s">
        <v>155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9" t="s">
        <v>82</v>
      </c>
      <c r="BK217" s="233">
        <f>ROUND(I217*H217,2)</f>
        <v>0</v>
      </c>
      <c r="BL217" s="19" t="s">
        <v>162</v>
      </c>
      <c r="BM217" s="232" t="s">
        <v>1206</v>
      </c>
    </row>
    <row r="218" s="14" customFormat="1">
      <c r="A218" s="14"/>
      <c r="B218" s="245"/>
      <c r="C218" s="246"/>
      <c r="D218" s="236" t="s">
        <v>164</v>
      </c>
      <c r="E218" s="247" t="s">
        <v>28</v>
      </c>
      <c r="F218" s="248" t="s">
        <v>1207</v>
      </c>
      <c r="G218" s="246"/>
      <c r="H218" s="249">
        <v>69.399000000000001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164</v>
      </c>
      <c r="AU218" s="255" t="s">
        <v>84</v>
      </c>
      <c r="AV218" s="14" t="s">
        <v>84</v>
      </c>
      <c r="AW218" s="14" t="s">
        <v>35</v>
      </c>
      <c r="AX218" s="14" t="s">
        <v>82</v>
      </c>
      <c r="AY218" s="255" t="s">
        <v>155</v>
      </c>
    </row>
    <row r="219" s="2" customFormat="1" ht="16.5" customHeight="1">
      <c r="A219" s="40"/>
      <c r="B219" s="41"/>
      <c r="C219" s="221" t="s">
        <v>675</v>
      </c>
      <c r="D219" s="221" t="s">
        <v>157</v>
      </c>
      <c r="E219" s="222" t="s">
        <v>1208</v>
      </c>
      <c r="F219" s="223" t="s">
        <v>1209</v>
      </c>
      <c r="G219" s="224" t="s">
        <v>249</v>
      </c>
      <c r="H219" s="225">
        <v>126.18000000000001</v>
      </c>
      <c r="I219" s="226"/>
      <c r="J219" s="227">
        <f>ROUND(I219*H219,2)</f>
        <v>0</v>
      </c>
      <c r="K219" s="223" t="s">
        <v>161</v>
      </c>
      <c r="L219" s="46"/>
      <c r="M219" s="228" t="s">
        <v>28</v>
      </c>
      <c r="N219" s="229" t="s">
        <v>45</v>
      </c>
      <c r="O219" s="86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2" t="s">
        <v>162</v>
      </c>
      <c r="AT219" s="232" t="s">
        <v>157</v>
      </c>
      <c r="AU219" s="232" t="s">
        <v>84</v>
      </c>
      <c r="AY219" s="19" t="s">
        <v>155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9" t="s">
        <v>82</v>
      </c>
      <c r="BK219" s="233">
        <f>ROUND(I219*H219,2)</f>
        <v>0</v>
      </c>
      <c r="BL219" s="19" t="s">
        <v>162</v>
      </c>
      <c r="BM219" s="232" t="s">
        <v>1210</v>
      </c>
    </row>
    <row r="220" s="14" customFormat="1">
      <c r="A220" s="14"/>
      <c r="B220" s="245"/>
      <c r="C220" s="246"/>
      <c r="D220" s="236" t="s">
        <v>164</v>
      </c>
      <c r="E220" s="247" t="s">
        <v>28</v>
      </c>
      <c r="F220" s="248" t="s">
        <v>1211</v>
      </c>
      <c r="G220" s="246"/>
      <c r="H220" s="249">
        <v>126.18000000000001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164</v>
      </c>
      <c r="AU220" s="255" t="s">
        <v>84</v>
      </c>
      <c r="AV220" s="14" t="s">
        <v>84</v>
      </c>
      <c r="AW220" s="14" t="s">
        <v>35</v>
      </c>
      <c r="AX220" s="14" t="s">
        <v>82</v>
      </c>
      <c r="AY220" s="255" t="s">
        <v>155</v>
      </c>
    </row>
    <row r="221" s="2" customFormat="1" ht="16.5" customHeight="1">
      <c r="A221" s="40"/>
      <c r="B221" s="41"/>
      <c r="C221" s="278" t="s">
        <v>681</v>
      </c>
      <c r="D221" s="278" t="s">
        <v>223</v>
      </c>
      <c r="E221" s="279" t="s">
        <v>1212</v>
      </c>
      <c r="F221" s="280" t="s">
        <v>1213</v>
      </c>
      <c r="G221" s="281" t="s">
        <v>249</v>
      </c>
      <c r="H221" s="282">
        <v>138.798</v>
      </c>
      <c r="I221" s="283"/>
      <c r="J221" s="284">
        <f>ROUND(I221*H221,2)</f>
        <v>0</v>
      </c>
      <c r="K221" s="280" t="s">
        <v>28</v>
      </c>
      <c r="L221" s="285"/>
      <c r="M221" s="286" t="s">
        <v>28</v>
      </c>
      <c r="N221" s="287" t="s">
        <v>45</v>
      </c>
      <c r="O221" s="86"/>
      <c r="P221" s="230">
        <f>O221*H221</f>
        <v>0</v>
      </c>
      <c r="Q221" s="230">
        <v>5.0000000000000002E-05</v>
      </c>
      <c r="R221" s="230">
        <f>Q221*H221</f>
        <v>0.0069399000000000006</v>
      </c>
      <c r="S221" s="230">
        <v>0</v>
      </c>
      <c r="T221" s="231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32" t="s">
        <v>203</v>
      </c>
      <c r="AT221" s="232" t="s">
        <v>223</v>
      </c>
      <c r="AU221" s="232" t="s">
        <v>84</v>
      </c>
      <c r="AY221" s="19" t="s">
        <v>155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9" t="s">
        <v>82</v>
      </c>
      <c r="BK221" s="233">
        <f>ROUND(I221*H221,2)</f>
        <v>0</v>
      </c>
      <c r="BL221" s="19" t="s">
        <v>162</v>
      </c>
      <c r="BM221" s="232" t="s">
        <v>1214</v>
      </c>
    </row>
    <row r="222" s="14" customFormat="1">
      <c r="A222" s="14"/>
      <c r="B222" s="245"/>
      <c r="C222" s="246"/>
      <c r="D222" s="236" t="s">
        <v>164</v>
      </c>
      <c r="E222" s="247" t="s">
        <v>28</v>
      </c>
      <c r="F222" s="248" t="s">
        <v>1215</v>
      </c>
      <c r="G222" s="246"/>
      <c r="H222" s="249">
        <v>138.798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164</v>
      </c>
      <c r="AU222" s="255" t="s">
        <v>84</v>
      </c>
      <c r="AV222" s="14" t="s">
        <v>84</v>
      </c>
      <c r="AW222" s="14" t="s">
        <v>35</v>
      </c>
      <c r="AX222" s="14" t="s">
        <v>82</v>
      </c>
      <c r="AY222" s="255" t="s">
        <v>155</v>
      </c>
    </row>
    <row r="223" s="2" customFormat="1" ht="16.5" customHeight="1">
      <c r="A223" s="40"/>
      <c r="B223" s="41"/>
      <c r="C223" s="221" t="s">
        <v>686</v>
      </c>
      <c r="D223" s="221" t="s">
        <v>157</v>
      </c>
      <c r="E223" s="222" t="s">
        <v>1216</v>
      </c>
      <c r="F223" s="223" t="s">
        <v>1217</v>
      </c>
      <c r="G223" s="224" t="s">
        <v>249</v>
      </c>
      <c r="H223" s="225">
        <v>77.981999999999999</v>
      </c>
      <c r="I223" s="226"/>
      <c r="J223" s="227">
        <f>ROUND(I223*H223,2)</f>
        <v>0</v>
      </c>
      <c r="K223" s="223" t="s">
        <v>161</v>
      </c>
      <c r="L223" s="46"/>
      <c r="M223" s="228" t="s">
        <v>28</v>
      </c>
      <c r="N223" s="229" t="s">
        <v>45</v>
      </c>
      <c r="O223" s="86"/>
      <c r="P223" s="230">
        <f>O223*H223</f>
        <v>0</v>
      </c>
      <c r="Q223" s="230">
        <v>0.024979999999999999</v>
      </c>
      <c r="R223" s="230">
        <f>Q223*H223</f>
        <v>1.9479903599999999</v>
      </c>
      <c r="S223" s="230">
        <v>0</v>
      </c>
      <c r="T223" s="231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32" t="s">
        <v>162</v>
      </c>
      <c r="AT223" s="232" t="s">
        <v>157</v>
      </c>
      <c r="AU223" s="232" t="s">
        <v>84</v>
      </c>
      <c r="AY223" s="19" t="s">
        <v>155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9" t="s">
        <v>82</v>
      </c>
      <c r="BK223" s="233">
        <f>ROUND(I223*H223,2)</f>
        <v>0</v>
      </c>
      <c r="BL223" s="19" t="s">
        <v>162</v>
      </c>
      <c r="BM223" s="232" t="s">
        <v>1218</v>
      </c>
    </row>
    <row r="224" s="13" customFormat="1">
      <c r="A224" s="13"/>
      <c r="B224" s="234"/>
      <c r="C224" s="235"/>
      <c r="D224" s="236" t="s">
        <v>164</v>
      </c>
      <c r="E224" s="237" t="s">
        <v>28</v>
      </c>
      <c r="F224" s="238" t="s">
        <v>1096</v>
      </c>
      <c r="G224" s="235"/>
      <c r="H224" s="237" t="s">
        <v>28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164</v>
      </c>
      <c r="AU224" s="244" t="s">
        <v>84</v>
      </c>
      <c r="AV224" s="13" t="s">
        <v>82</v>
      </c>
      <c r="AW224" s="13" t="s">
        <v>35</v>
      </c>
      <c r="AX224" s="13" t="s">
        <v>74</v>
      </c>
      <c r="AY224" s="244" t="s">
        <v>155</v>
      </c>
    </row>
    <row r="225" s="13" customFormat="1">
      <c r="A225" s="13"/>
      <c r="B225" s="234"/>
      <c r="C225" s="235"/>
      <c r="D225" s="236" t="s">
        <v>164</v>
      </c>
      <c r="E225" s="237" t="s">
        <v>28</v>
      </c>
      <c r="F225" s="238" t="s">
        <v>1097</v>
      </c>
      <c r="G225" s="235"/>
      <c r="H225" s="237" t="s">
        <v>28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164</v>
      </c>
      <c r="AU225" s="244" t="s">
        <v>84</v>
      </c>
      <c r="AV225" s="13" t="s">
        <v>82</v>
      </c>
      <c r="AW225" s="13" t="s">
        <v>35</v>
      </c>
      <c r="AX225" s="13" t="s">
        <v>74</v>
      </c>
      <c r="AY225" s="244" t="s">
        <v>155</v>
      </c>
    </row>
    <row r="226" s="14" customFormat="1">
      <c r="A226" s="14"/>
      <c r="B226" s="245"/>
      <c r="C226" s="246"/>
      <c r="D226" s="236" t="s">
        <v>164</v>
      </c>
      <c r="E226" s="247" t="s">
        <v>28</v>
      </c>
      <c r="F226" s="248" t="s">
        <v>1195</v>
      </c>
      <c r="G226" s="246"/>
      <c r="H226" s="249">
        <v>77.981999999999999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164</v>
      </c>
      <c r="AU226" s="255" t="s">
        <v>84</v>
      </c>
      <c r="AV226" s="14" t="s">
        <v>84</v>
      </c>
      <c r="AW226" s="14" t="s">
        <v>35</v>
      </c>
      <c r="AX226" s="14" t="s">
        <v>82</v>
      </c>
      <c r="AY226" s="255" t="s">
        <v>155</v>
      </c>
    </row>
    <row r="227" s="2" customFormat="1" ht="16.5" customHeight="1">
      <c r="A227" s="40"/>
      <c r="B227" s="41"/>
      <c r="C227" s="278" t="s">
        <v>690</v>
      </c>
      <c r="D227" s="278" t="s">
        <v>223</v>
      </c>
      <c r="E227" s="279" t="s">
        <v>1219</v>
      </c>
      <c r="F227" s="280" t="s">
        <v>1220</v>
      </c>
      <c r="G227" s="281" t="s">
        <v>361</v>
      </c>
      <c r="H227" s="282">
        <v>28</v>
      </c>
      <c r="I227" s="283"/>
      <c r="J227" s="284">
        <f>ROUND(I227*H227,2)</f>
        <v>0</v>
      </c>
      <c r="K227" s="280" t="s">
        <v>28</v>
      </c>
      <c r="L227" s="285"/>
      <c r="M227" s="286" t="s">
        <v>28</v>
      </c>
      <c r="N227" s="287" t="s">
        <v>45</v>
      </c>
      <c r="O227" s="86"/>
      <c r="P227" s="230">
        <f>O227*H227</f>
        <v>0</v>
      </c>
      <c r="Q227" s="230">
        <v>0.078</v>
      </c>
      <c r="R227" s="230">
        <f>Q227*H227</f>
        <v>2.1840000000000002</v>
      </c>
      <c r="S227" s="230">
        <v>0</v>
      </c>
      <c r="T227" s="231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32" t="s">
        <v>203</v>
      </c>
      <c r="AT227" s="232" t="s">
        <v>223</v>
      </c>
      <c r="AU227" s="232" t="s">
        <v>84</v>
      </c>
      <c r="AY227" s="19" t="s">
        <v>155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9" t="s">
        <v>82</v>
      </c>
      <c r="BK227" s="233">
        <f>ROUND(I227*H227,2)</f>
        <v>0</v>
      </c>
      <c r="BL227" s="19" t="s">
        <v>162</v>
      </c>
      <c r="BM227" s="232" t="s">
        <v>1221</v>
      </c>
    </row>
    <row r="228" s="13" customFormat="1">
      <c r="A228" s="13"/>
      <c r="B228" s="234"/>
      <c r="C228" s="235"/>
      <c r="D228" s="236" t="s">
        <v>164</v>
      </c>
      <c r="E228" s="237" t="s">
        <v>28</v>
      </c>
      <c r="F228" s="238" t="s">
        <v>1096</v>
      </c>
      <c r="G228" s="235"/>
      <c r="H228" s="237" t="s">
        <v>28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164</v>
      </c>
      <c r="AU228" s="244" t="s">
        <v>84</v>
      </c>
      <c r="AV228" s="13" t="s">
        <v>82</v>
      </c>
      <c r="AW228" s="13" t="s">
        <v>35</v>
      </c>
      <c r="AX228" s="13" t="s">
        <v>74</v>
      </c>
      <c r="AY228" s="244" t="s">
        <v>155</v>
      </c>
    </row>
    <row r="229" s="13" customFormat="1">
      <c r="A229" s="13"/>
      <c r="B229" s="234"/>
      <c r="C229" s="235"/>
      <c r="D229" s="236" t="s">
        <v>164</v>
      </c>
      <c r="E229" s="237" t="s">
        <v>28</v>
      </c>
      <c r="F229" s="238" t="s">
        <v>1097</v>
      </c>
      <c r="G229" s="235"/>
      <c r="H229" s="237" t="s">
        <v>28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164</v>
      </c>
      <c r="AU229" s="244" t="s">
        <v>84</v>
      </c>
      <c r="AV229" s="13" t="s">
        <v>82</v>
      </c>
      <c r="AW229" s="13" t="s">
        <v>35</v>
      </c>
      <c r="AX229" s="13" t="s">
        <v>74</v>
      </c>
      <c r="AY229" s="244" t="s">
        <v>155</v>
      </c>
    </row>
    <row r="230" s="14" customFormat="1">
      <c r="A230" s="14"/>
      <c r="B230" s="245"/>
      <c r="C230" s="246"/>
      <c r="D230" s="236" t="s">
        <v>164</v>
      </c>
      <c r="E230" s="247" t="s">
        <v>28</v>
      </c>
      <c r="F230" s="248" t="s">
        <v>402</v>
      </c>
      <c r="G230" s="246"/>
      <c r="H230" s="249">
        <v>28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164</v>
      </c>
      <c r="AU230" s="255" t="s">
        <v>84</v>
      </c>
      <c r="AV230" s="14" t="s">
        <v>84</v>
      </c>
      <c r="AW230" s="14" t="s">
        <v>35</v>
      </c>
      <c r="AX230" s="14" t="s">
        <v>82</v>
      </c>
      <c r="AY230" s="255" t="s">
        <v>155</v>
      </c>
    </row>
    <row r="231" s="2" customFormat="1" ht="16.5" customHeight="1">
      <c r="A231" s="40"/>
      <c r="B231" s="41"/>
      <c r="C231" s="278" t="s">
        <v>695</v>
      </c>
      <c r="D231" s="278" t="s">
        <v>223</v>
      </c>
      <c r="E231" s="279" t="s">
        <v>1222</v>
      </c>
      <c r="F231" s="280" t="s">
        <v>1223</v>
      </c>
      <c r="G231" s="281" t="s">
        <v>361</v>
      </c>
      <c r="H231" s="282">
        <v>6</v>
      </c>
      <c r="I231" s="283"/>
      <c r="J231" s="284">
        <f>ROUND(I231*H231,2)</f>
        <v>0</v>
      </c>
      <c r="K231" s="280" t="s">
        <v>28</v>
      </c>
      <c r="L231" s="285"/>
      <c r="M231" s="286" t="s">
        <v>28</v>
      </c>
      <c r="N231" s="287" t="s">
        <v>45</v>
      </c>
      <c r="O231" s="86"/>
      <c r="P231" s="230">
        <f>O231*H231</f>
        <v>0</v>
      </c>
      <c r="Q231" s="230">
        <v>0.078</v>
      </c>
      <c r="R231" s="230">
        <f>Q231*H231</f>
        <v>0.46799999999999997</v>
      </c>
      <c r="S231" s="230">
        <v>0</v>
      </c>
      <c r="T231" s="231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32" t="s">
        <v>203</v>
      </c>
      <c r="AT231" s="232" t="s">
        <v>223</v>
      </c>
      <c r="AU231" s="232" t="s">
        <v>84</v>
      </c>
      <c r="AY231" s="19" t="s">
        <v>155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9" t="s">
        <v>82</v>
      </c>
      <c r="BK231" s="233">
        <f>ROUND(I231*H231,2)</f>
        <v>0</v>
      </c>
      <c r="BL231" s="19" t="s">
        <v>162</v>
      </c>
      <c r="BM231" s="232" t="s">
        <v>1224</v>
      </c>
    </row>
    <row r="232" s="13" customFormat="1">
      <c r="A232" s="13"/>
      <c r="B232" s="234"/>
      <c r="C232" s="235"/>
      <c r="D232" s="236" t="s">
        <v>164</v>
      </c>
      <c r="E232" s="237" t="s">
        <v>28</v>
      </c>
      <c r="F232" s="238" t="s">
        <v>1096</v>
      </c>
      <c r="G232" s="235"/>
      <c r="H232" s="237" t="s">
        <v>28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164</v>
      </c>
      <c r="AU232" s="244" t="s">
        <v>84</v>
      </c>
      <c r="AV232" s="13" t="s">
        <v>82</v>
      </c>
      <c r="AW232" s="13" t="s">
        <v>35</v>
      </c>
      <c r="AX232" s="13" t="s">
        <v>74</v>
      </c>
      <c r="AY232" s="244" t="s">
        <v>155</v>
      </c>
    </row>
    <row r="233" s="13" customFormat="1">
      <c r="A233" s="13"/>
      <c r="B233" s="234"/>
      <c r="C233" s="235"/>
      <c r="D233" s="236" t="s">
        <v>164</v>
      </c>
      <c r="E233" s="237" t="s">
        <v>28</v>
      </c>
      <c r="F233" s="238" t="s">
        <v>1097</v>
      </c>
      <c r="G233" s="235"/>
      <c r="H233" s="237" t="s">
        <v>28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164</v>
      </c>
      <c r="AU233" s="244" t="s">
        <v>84</v>
      </c>
      <c r="AV233" s="13" t="s">
        <v>82</v>
      </c>
      <c r="AW233" s="13" t="s">
        <v>35</v>
      </c>
      <c r="AX233" s="13" t="s">
        <v>74</v>
      </c>
      <c r="AY233" s="244" t="s">
        <v>155</v>
      </c>
    </row>
    <row r="234" s="14" customFormat="1">
      <c r="A234" s="14"/>
      <c r="B234" s="245"/>
      <c r="C234" s="246"/>
      <c r="D234" s="236" t="s">
        <v>164</v>
      </c>
      <c r="E234" s="247" t="s">
        <v>28</v>
      </c>
      <c r="F234" s="248" t="s">
        <v>190</v>
      </c>
      <c r="G234" s="246"/>
      <c r="H234" s="249">
        <v>6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164</v>
      </c>
      <c r="AU234" s="255" t="s">
        <v>84</v>
      </c>
      <c r="AV234" s="14" t="s">
        <v>84</v>
      </c>
      <c r="AW234" s="14" t="s">
        <v>35</v>
      </c>
      <c r="AX234" s="14" t="s">
        <v>82</v>
      </c>
      <c r="AY234" s="255" t="s">
        <v>155</v>
      </c>
    </row>
    <row r="235" s="2" customFormat="1" ht="24" customHeight="1">
      <c r="A235" s="40"/>
      <c r="B235" s="41"/>
      <c r="C235" s="221" t="s">
        <v>697</v>
      </c>
      <c r="D235" s="221" t="s">
        <v>157</v>
      </c>
      <c r="E235" s="222" t="s">
        <v>1225</v>
      </c>
      <c r="F235" s="223" t="s">
        <v>1226</v>
      </c>
      <c r="G235" s="224" t="s">
        <v>445</v>
      </c>
      <c r="H235" s="225">
        <v>2</v>
      </c>
      <c r="I235" s="226"/>
      <c r="J235" s="227">
        <f>ROUND(I235*H235,2)</f>
        <v>0</v>
      </c>
      <c r="K235" s="223" t="s">
        <v>28</v>
      </c>
      <c r="L235" s="46"/>
      <c r="M235" s="228" t="s">
        <v>28</v>
      </c>
      <c r="N235" s="229" t="s">
        <v>45</v>
      </c>
      <c r="O235" s="86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32" t="s">
        <v>162</v>
      </c>
      <c r="AT235" s="232" t="s">
        <v>157</v>
      </c>
      <c r="AU235" s="232" t="s">
        <v>84</v>
      </c>
      <c r="AY235" s="19" t="s">
        <v>155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9" t="s">
        <v>82</v>
      </c>
      <c r="BK235" s="233">
        <f>ROUND(I235*H235,2)</f>
        <v>0</v>
      </c>
      <c r="BL235" s="19" t="s">
        <v>162</v>
      </c>
      <c r="BM235" s="232" t="s">
        <v>1227</v>
      </c>
    </row>
    <row r="236" s="13" customFormat="1">
      <c r="A236" s="13"/>
      <c r="B236" s="234"/>
      <c r="C236" s="235"/>
      <c r="D236" s="236" t="s">
        <v>164</v>
      </c>
      <c r="E236" s="237" t="s">
        <v>28</v>
      </c>
      <c r="F236" s="238" t="s">
        <v>1096</v>
      </c>
      <c r="G236" s="235"/>
      <c r="H236" s="237" t="s">
        <v>28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164</v>
      </c>
      <c r="AU236" s="244" t="s">
        <v>84</v>
      </c>
      <c r="AV236" s="13" t="s">
        <v>82</v>
      </c>
      <c r="AW236" s="13" t="s">
        <v>35</v>
      </c>
      <c r="AX236" s="13" t="s">
        <v>74</v>
      </c>
      <c r="AY236" s="244" t="s">
        <v>155</v>
      </c>
    </row>
    <row r="237" s="13" customFormat="1">
      <c r="A237" s="13"/>
      <c r="B237" s="234"/>
      <c r="C237" s="235"/>
      <c r="D237" s="236" t="s">
        <v>164</v>
      </c>
      <c r="E237" s="237" t="s">
        <v>28</v>
      </c>
      <c r="F237" s="238" t="s">
        <v>1097</v>
      </c>
      <c r="G237" s="235"/>
      <c r="H237" s="237" t="s">
        <v>28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164</v>
      </c>
      <c r="AU237" s="244" t="s">
        <v>84</v>
      </c>
      <c r="AV237" s="13" t="s">
        <v>82</v>
      </c>
      <c r="AW237" s="13" t="s">
        <v>35</v>
      </c>
      <c r="AX237" s="13" t="s">
        <v>74</v>
      </c>
      <c r="AY237" s="244" t="s">
        <v>155</v>
      </c>
    </row>
    <row r="238" s="14" customFormat="1">
      <c r="A238" s="14"/>
      <c r="B238" s="245"/>
      <c r="C238" s="246"/>
      <c r="D238" s="236" t="s">
        <v>164</v>
      </c>
      <c r="E238" s="247" t="s">
        <v>28</v>
      </c>
      <c r="F238" s="248" t="s">
        <v>84</v>
      </c>
      <c r="G238" s="246"/>
      <c r="H238" s="249">
        <v>2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164</v>
      </c>
      <c r="AU238" s="255" t="s">
        <v>84</v>
      </c>
      <c r="AV238" s="14" t="s">
        <v>84</v>
      </c>
      <c r="AW238" s="14" t="s">
        <v>35</v>
      </c>
      <c r="AX238" s="14" t="s">
        <v>82</v>
      </c>
      <c r="AY238" s="255" t="s">
        <v>155</v>
      </c>
    </row>
    <row r="239" s="2" customFormat="1" ht="16.5" customHeight="1">
      <c r="A239" s="40"/>
      <c r="B239" s="41"/>
      <c r="C239" s="221" t="s">
        <v>699</v>
      </c>
      <c r="D239" s="221" t="s">
        <v>157</v>
      </c>
      <c r="E239" s="222" t="s">
        <v>1228</v>
      </c>
      <c r="F239" s="223" t="s">
        <v>1229</v>
      </c>
      <c r="G239" s="224" t="s">
        <v>445</v>
      </c>
      <c r="H239" s="225">
        <v>1</v>
      </c>
      <c r="I239" s="226"/>
      <c r="J239" s="227">
        <f>ROUND(I239*H239,2)</f>
        <v>0</v>
      </c>
      <c r="K239" s="223" t="s">
        <v>28</v>
      </c>
      <c r="L239" s="46"/>
      <c r="M239" s="228" t="s">
        <v>28</v>
      </c>
      <c r="N239" s="229" t="s">
        <v>45</v>
      </c>
      <c r="O239" s="86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32" t="s">
        <v>162</v>
      </c>
      <c r="AT239" s="232" t="s">
        <v>157</v>
      </c>
      <c r="AU239" s="232" t="s">
        <v>84</v>
      </c>
      <c r="AY239" s="19" t="s">
        <v>155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9" t="s">
        <v>82</v>
      </c>
      <c r="BK239" s="233">
        <f>ROUND(I239*H239,2)</f>
        <v>0</v>
      </c>
      <c r="BL239" s="19" t="s">
        <v>162</v>
      </c>
      <c r="BM239" s="232" t="s">
        <v>1230</v>
      </c>
    </row>
    <row r="240" s="13" customFormat="1">
      <c r="A240" s="13"/>
      <c r="B240" s="234"/>
      <c r="C240" s="235"/>
      <c r="D240" s="236" t="s">
        <v>164</v>
      </c>
      <c r="E240" s="237" t="s">
        <v>28</v>
      </c>
      <c r="F240" s="238" t="s">
        <v>1096</v>
      </c>
      <c r="G240" s="235"/>
      <c r="H240" s="237" t="s">
        <v>28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164</v>
      </c>
      <c r="AU240" s="244" t="s">
        <v>84</v>
      </c>
      <c r="AV240" s="13" t="s">
        <v>82</v>
      </c>
      <c r="AW240" s="13" t="s">
        <v>35</v>
      </c>
      <c r="AX240" s="13" t="s">
        <v>74</v>
      </c>
      <c r="AY240" s="244" t="s">
        <v>155</v>
      </c>
    </row>
    <row r="241" s="13" customFormat="1">
      <c r="A241" s="13"/>
      <c r="B241" s="234"/>
      <c r="C241" s="235"/>
      <c r="D241" s="236" t="s">
        <v>164</v>
      </c>
      <c r="E241" s="237" t="s">
        <v>28</v>
      </c>
      <c r="F241" s="238" t="s">
        <v>1097</v>
      </c>
      <c r="G241" s="235"/>
      <c r="H241" s="237" t="s">
        <v>28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164</v>
      </c>
      <c r="AU241" s="244" t="s">
        <v>84</v>
      </c>
      <c r="AV241" s="13" t="s">
        <v>82</v>
      </c>
      <c r="AW241" s="13" t="s">
        <v>35</v>
      </c>
      <c r="AX241" s="13" t="s">
        <v>74</v>
      </c>
      <c r="AY241" s="244" t="s">
        <v>155</v>
      </c>
    </row>
    <row r="242" s="14" customFormat="1">
      <c r="A242" s="14"/>
      <c r="B242" s="245"/>
      <c r="C242" s="246"/>
      <c r="D242" s="236" t="s">
        <v>164</v>
      </c>
      <c r="E242" s="247" t="s">
        <v>28</v>
      </c>
      <c r="F242" s="248" t="s">
        <v>82</v>
      </c>
      <c r="G242" s="246"/>
      <c r="H242" s="249">
        <v>1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164</v>
      </c>
      <c r="AU242" s="255" t="s">
        <v>84</v>
      </c>
      <c r="AV242" s="14" t="s">
        <v>84</v>
      </c>
      <c r="AW242" s="14" t="s">
        <v>35</v>
      </c>
      <c r="AX242" s="14" t="s">
        <v>82</v>
      </c>
      <c r="AY242" s="255" t="s">
        <v>155</v>
      </c>
    </row>
    <row r="243" s="2" customFormat="1" ht="16.5" customHeight="1">
      <c r="A243" s="40"/>
      <c r="B243" s="41"/>
      <c r="C243" s="221" t="s">
        <v>703</v>
      </c>
      <c r="D243" s="221" t="s">
        <v>157</v>
      </c>
      <c r="E243" s="222" t="s">
        <v>1231</v>
      </c>
      <c r="F243" s="223" t="s">
        <v>1232</v>
      </c>
      <c r="G243" s="224" t="s">
        <v>445</v>
      </c>
      <c r="H243" s="225">
        <v>1</v>
      </c>
      <c r="I243" s="226"/>
      <c r="J243" s="227">
        <f>ROUND(I243*H243,2)</f>
        <v>0</v>
      </c>
      <c r="K243" s="223" t="s">
        <v>28</v>
      </c>
      <c r="L243" s="46"/>
      <c r="M243" s="228" t="s">
        <v>28</v>
      </c>
      <c r="N243" s="229" t="s">
        <v>45</v>
      </c>
      <c r="O243" s="86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32" t="s">
        <v>162</v>
      </c>
      <c r="AT243" s="232" t="s">
        <v>157</v>
      </c>
      <c r="AU243" s="232" t="s">
        <v>84</v>
      </c>
      <c r="AY243" s="19" t="s">
        <v>155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9" t="s">
        <v>82</v>
      </c>
      <c r="BK243" s="233">
        <f>ROUND(I243*H243,2)</f>
        <v>0</v>
      </c>
      <c r="BL243" s="19" t="s">
        <v>162</v>
      </c>
      <c r="BM243" s="232" t="s">
        <v>1233</v>
      </c>
    </row>
    <row r="244" s="13" customFormat="1">
      <c r="A244" s="13"/>
      <c r="B244" s="234"/>
      <c r="C244" s="235"/>
      <c r="D244" s="236" t="s">
        <v>164</v>
      </c>
      <c r="E244" s="237" t="s">
        <v>28</v>
      </c>
      <c r="F244" s="238" t="s">
        <v>1096</v>
      </c>
      <c r="G244" s="235"/>
      <c r="H244" s="237" t="s">
        <v>28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164</v>
      </c>
      <c r="AU244" s="244" t="s">
        <v>84</v>
      </c>
      <c r="AV244" s="13" t="s">
        <v>82</v>
      </c>
      <c r="AW244" s="13" t="s">
        <v>35</v>
      </c>
      <c r="AX244" s="13" t="s">
        <v>74</v>
      </c>
      <c r="AY244" s="244" t="s">
        <v>155</v>
      </c>
    </row>
    <row r="245" s="13" customFormat="1">
      <c r="A245" s="13"/>
      <c r="B245" s="234"/>
      <c r="C245" s="235"/>
      <c r="D245" s="236" t="s">
        <v>164</v>
      </c>
      <c r="E245" s="237" t="s">
        <v>28</v>
      </c>
      <c r="F245" s="238" t="s">
        <v>1097</v>
      </c>
      <c r="G245" s="235"/>
      <c r="H245" s="237" t="s">
        <v>28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164</v>
      </c>
      <c r="AU245" s="244" t="s">
        <v>84</v>
      </c>
      <c r="AV245" s="13" t="s">
        <v>82</v>
      </c>
      <c r="AW245" s="13" t="s">
        <v>35</v>
      </c>
      <c r="AX245" s="13" t="s">
        <v>74</v>
      </c>
      <c r="AY245" s="244" t="s">
        <v>155</v>
      </c>
    </row>
    <row r="246" s="14" customFormat="1">
      <c r="A246" s="14"/>
      <c r="B246" s="245"/>
      <c r="C246" s="246"/>
      <c r="D246" s="236" t="s">
        <v>164</v>
      </c>
      <c r="E246" s="247" t="s">
        <v>28</v>
      </c>
      <c r="F246" s="248" t="s">
        <v>82</v>
      </c>
      <c r="G246" s="246"/>
      <c r="H246" s="249">
        <v>1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164</v>
      </c>
      <c r="AU246" s="255" t="s">
        <v>84</v>
      </c>
      <c r="AV246" s="14" t="s">
        <v>84</v>
      </c>
      <c r="AW246" s="14" t="s">
        <v>35</v>
      </c>
      <c r="AX246" s="14" t="s">
        <v>82</v>
      </c>
      <c r="AY246" s="255" t="s">
        <v>155</v>
      </c>
    </row>
    <row r="247" s="2" customFormat="1" ht="16.5" customHeight="1">
      <c r="A247" s="40"/>
      <c r="B247" s="41"/>
      <c r="C247" s="221" t="s">
        <v>705</v>
      </c>
      <c r="D247" s="221" t="s">
        <v>157</v>
      </c>
      <c r="E247" s="222" t="s">
        <v>1234</v>
      </c>
      <c r="F247" s="223" t="s">
        <v>1235</v>
      </c>
      <c r="G247" s="224" t="s">
        <v>445</v>
      </c>
      <c r="H247" s="225">
        <v>1</v>
      </c>
      <c r="I247" s="226"/>
      <c r="J247" s="227">
        <f>ROUND(I247*H247,2)</f>
        <v>0</v>
      </c>
      <c r="K247" s="223" t="s">
        <v>28</v>
      </c>
      <c r="L247" s="46"/>
      <c r="M247" s="228" t="s">
        <v>28</v>
      </c>
      <c r="N247" s="229" t="s">
        <v>45</v>
      </c>
      <c r="O247" s="86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2" t="s">
        <v>162</v>
      </c>
      <c r="AT247" s="232" t="s">
        <v>157</v>
      </c>
      <c r="AU247" s="232" t="s">
        <v>84</v>
      </c>
      <c r="AY247" s="19" t="s">
        <v>155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9" t="s">
        <v>82</v>
      </c>
      <c r="BK247" s="233">
        <f>ROUND(I247*H247,2)</f>
        <v>0</v>
      </c>
      <c r="BL247" s="19" t="s">
        <v>162</v>
      </c>
      <c r="BM247" s="232" t="s">
        <v>1236</v>
      </c>
    </row>
    <row r="248" s="13" customFormat="1">
      <c r="A248" s="13"/>
      <c r="B248" s="234"/>
      <c r="C248" s="235"/>
      <c r="D248" s="236" t="s">
        <v>164</v>
      </c>
      <c r="E248" s="237" t="s">
        <v>28</v>
      </c>
      <c r="F248" s="238" t="s">
        <v>1096</v>
      </c>
      <c r="G248" s="235"/>
      <c r="H248" s="237" t="s">
        <v>28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164</v>
      </c>
      <c r="AU248" s="244" t="s">
        <v>84</v>
      </c>
      <c r="AV248" s="13" t="s">
        <v>82</v>
      </c>
      <c r="AW248" s="13" t="s">
        <v>35</v>
      </c>
      <c r="AX248" s="13" t="s">
        <v>74</v>
      </c>
      <c r="AY248" s="244" t="s">
        <v>155</v>
      </c>
    </row>
    <row r="249" s="13" customFormat="1">
      <c r="A249" s="13"/>
      <c r="B249" s="234"/>
      <c r="C249" s="235"/>
      <c r="D249" s="236" t="s">
        <v>164</v>
      </c>
      <c r="E249" s="237" t="s">
        <v>28</v>
      </c>
      <c r="F249" s="238" t="s">
        <v>1097</v>
      </c>
      <c r="G249" s="235"/>
      <c r="H249" s="237" t="s">
        <v>28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164</v>
      </c>
      <c r="AU249" s="244" t="s">
        <v>84</v>
      </c>
      <c r="AV249" s="13" t="s">
        <v>82</v>
      </c>
      <c r="AW249" s="13" t="s">
        <v>35</v>
      </c>
      <c r="AX249" s="13" t="s">
        <v>74</v>
      </c>
      <c r="AY249" s="244" t="s">
        <v>155</v>
      </c>
    </row>
    <row r="250" s="14" customFormat="1">
      <c r="A250" s="14"/>
      <c r="B250" s="245"/>
      <c r="C250" s="246"/>
      <c r="D250" s="236" t="s">
        <v>164</v>
      </c>
      <c r="E250" s="247" t="s">
        <v>28</v>
      </c>
      <c r="F250" s="248" t="s">
        <v>82</v>
      </c>
      <c r="G250" s="246"/>
      <c r="H250" s="249">
        <v>1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164</v>
      </c>
      <c r="AU250" s="255" t="s">
        <v>84</v>
      </c>
      <c r="AV250" s="14" t="s">
        <v>84</v>
      </c>
      <c r="AW250" s="14" t="s">
        <v>35</v>
      </c>
      <c r="AX250" s="14" t="s">
        <v>82</v>
      </c>
      <c r="AY250" s="255" t="s">
        <v>155</v>
      </c>
    </row>
    <row r="251" s="2" customFormat="1" ht="16.5" customHeight="1">
      <c r="A251" s="40"/>
      <c r="B251" s="41"/>
      <c r="C251" s="221" t="s">
        <v>708</v>
      </c>
      <c r="D251" s="221" t="s">
        <v>157</v>
      </c>
      <c r="E251" s="222" t="s">
        <v>1237</v>
      </c>
      <c r="F251" s="223" t="s">
        <v>1238</v>
      </c>
      <c r="G251" s="224" t="s">
        <v>445</v>
      </c>
      <c r="H251" s="225">
        <v>1</v>
      </c>
      <c r="I251" s="226"/>
      <c r="J251" s="227">
        <f>ROUND(I251*H251,2)</f>
        <v>0</v>
      </c>
      <c r="K251" s="223" t="s">
        <v>28</v>
      </c>
      <c r="L251" s="46"/>
      <c r="M251" s="228" t="s">
        <v>28</v>
      </c>
      <c r="N251" s="229" t="s">
        <v>45</v>
      </c>
      <c r="O251" s="86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32" t="s">
        <v>162</v>
      </c>
      <c r="AT251" s="232" t="s">
        <v>157</v>
      </c>
      <c r="AU251" s="232" t="s">
        <v>84</v>
      </c>
      <c r="AY251" s="19" t="s">
        <v>155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9" t="s">
        <v>82</v>
      </c>
      <c r="BK251" s="233">
        <f>ROUND(I251*H251,2)</f>
        <v>0</v>
      </c>
      <c r="BL251" s="19" t="s">
        <v>162</v>
      </c>
      <c r="BM251" s="232" t="s">
        <v>1239</v>
      </c>
    </row>
    <row r="252" s="13" customFormat="1">
      <c r="A252" s="13"/>
      <c r="B252" s="234"/>
      <c r="C252" s="235"/>
      <c r="D252" s="236" t="s">
        <v>164</v>
      </c>
      <c r="E252" s="237" t="s">
        <v>28</v>
      </c>
      <c r="F252" s="238" t="s">
        <v>1096</v>
      </c>
      <c r="G252" s="235"/>
      <c r="H252" s="237" t="s">
        <v>28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164</v>
      </c>
      <c r="AU252" s="244" t="s">
        <v>84</v>
      </c>
      <c r="AV252" s="13" t="s">
        <v>82</v>
      </c>
      <c r="AW252" s="13" t="s">
        <v>35</v>
      </c>
      <c r="AX252" s="13" t="s">
        <v>74</v>
      </c>
      <c r="AY252" s="244" t="s">
        <v>155</v>
      </c>
    </row>
    <row r="253" s="13" customFormat="1">
      <c r="A253" s="13"/>
      <c r="B253" s="234"/>
      <c r="C253" s="235"/>
      <c r="D253" s="236" t="s">
        <v>164</v>
      </c>
      <c r="E253" s="237" t="s">
        <v>28</v>
      </c>
      <c r="F253" s="238" t="s">
        <v>1097</v>
      </c>
      <c r="G253" s="235"/>
      <c r="H253" s="237" t="s">
        <v>28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164</v>
      </c>
      <c r="AU253" s="244" t="s">
        <v>84</v>
      </c>
      <c r="AV253" s="13" t="s">
        <v>82</v>
      </c>
      <c r="AW253" s="13" t="s">
        <v>35</v>
      </c>
      <c r="AX253" s="13" t="s">
        <v>74</v>
      </c>
      <c r="AY253" s="244" t="s">
        <v>155</v>
      </c>
    </row>
    <row r="254" s="14" customFormat="1">
      <c r="A254" s="14"/>
      <c r="B254" s="245"/>
      <c r="C254" s="246"/>
      <c r="D254" s="236" t="s">
        <v>164</v>
      </c>
      <c r="E254" s="247" t="s">
        <v>28</v>
      </c>
      <c r="F254" s="248" t="s">
        <v>82</v>
      </c>
      <c r="G254" s="246"/>
      <c r="H254" s="249">
        <v>1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164</v>
      </c>
      <c r="AU254" s="255" t="s">
        <v>84</v>
      </c>
      <c r="AV254" s="14" t="s">
        <v>84</v>
      </c>
      <c r="AW254" s="14" t="s">
        <v>35</v>
      </c>
      <c r="AX254" s="14" t="s">
        <v>82</v>
      </c>
      <c r="AY254" s="255" t="s">
        <v>155</v>
      </c>
    </row>
    <row r="255" s="12" customFormat="1" ht="22.8" customHeight="1">
      <c r="A255" s="12"/>
      <c r="B255" s="205"/>
      <c r="C255" s="206"/>
      <c r="D255" s="207" t="s">
        <v>73</v>
      </c>
      <c r="E255" s="219" t="s">
        <v>283</v>
      </c>
      <c r="F255" s="219" t="s">
        <v>284</v>
      </c>
      <c r="G255" s="206"/>
      <c r="H255" s="206"/>
      <c r="I255" s="209"/>
      <c r="J255" s="220">
        <f>BK255</f>
        <v>0</v>
      </c>
      <c r="K255" s="206"/>
      <c r="L255" s="211"/>
      <c r="M255" s="212"/>
      <c r="N255" s="213"/>
      <c r="O255" s="213"/>
      <c r="P255" s="214">
        <f>P256</f>
        <v>0</v>
      </c>
      <c r="Q255" s="213"/>
      <c r="R255" s="214">
        <f>R256</f>
        <v>0</v>
      </c>
      <c r="S255" s="213"/>
      <c r="T255" s="215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6" t="s">
        <v>82</v>
      </c>
      <c r="AT255" s="217" t="s">
        <v>73</v>
      </c>
      <c r="AU255" s="217" t="s">
        <v>82</v>
      </c>
      <c r="AY255" s="216" t="s">
        <v>155</v>
      </c>
      <c r="BK255" s="218">
        <f>BK256</f>
        <v>0</v>
      </c>
    </row>
    <row r="256" s="2" customFormat="1" ht="24" customHeight="1">
      <c r="A256" s="40"/>
      <c r="B256" s="41"/>
      <c r="C256" s="221" t="s">
        <v>710</v>
      </c>
      <c r="D256" s="221" t="s">
        <v>157</v>
      </c>
      <c r="E256" s="222" t="s">
        <v>1240</v>
      </c>
      <c r="F256" s="223" t="s">
        <v>1241</v>
      </c>
      <c r="G256" s="224" t="s">
        <v>288</v>
      </c>
      <c r="H256" s="225">
        <v>124.75100000000001</v>
      </c>
      <c r="I256" s="226"/>
      <c r="J256" s="227">
        <f>ROUND(I256*H256,2)</f>
        <v>0</v>
      </c>
      <c r="K256" s="223" t="s">
        <v>161</v>
      </c>
      <c r="L256" s="46"/>
      <c r="M256" s="288" t="s">
        <v>28</v>
      </c>
      <c r="N256" s="289" t="s">
        <v>45</v>
      </c>
      <c r="O256" s="290"/>
      <c r="P256" s="291">
        <f>O256*H256</f>
        <v>0</v>
      </c>
      <c r="Q256" s="291">
        <v>0</v>
      </c>
      <c r="R256" s="291">
        <f>Q256*H256</f>
        <v>0</v>
      </c>
      <c r="S256" s="291">
        <v>0</v>
      </c>
      <c r="T256" s="292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32" t="s">
        <v>162</v>
      </c>
      <c r="AT256" s="232" t="s">
        <v>157</v>
      </c>
      <c r="AU256" s="232" t="s">
        <v>84</v>
      </c>
      <c r="AY256" s="19" t="s">
        <v>155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9" t="s">
        <v>82</v>
      </c>
      <c r="BK256" s="233">
        <f>ROUND(I256*H256,2)</f>
        <v>0</v>
      </c>
      <c r="BL256" s="19" t="s">
        <v>162</v>
      </c>
      <c r="BM256" s="232" t="s">
        <v>1242</v>
      </c>
    </row>
    <row r="257" s="2" customFormat="1" ht="6.96" customHeight="1">
      <c r="A257" s="40"/>
      <c r="B257" s="61"/>
      <c r="C257" s="62"/>
      <c r="D257" s="62"/>
      <c r="E257" s="62"/>
      <c r="F257" s="62"/>
      <c r="G257" s="62"/>
      <c r="H257" s="62"/>
      <c r="I257" s="169"/>
      <c r="J257" s="62"/>
      <c r="K257" s="62"/>
      <c r="L257" s="46"/>
      <c r="M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</row>
  </sheetData>
  <sheetProtection sheet="1" autoFilter="0" formatColumns="0" formatRows="0" objects="1" scenarios="1" spinCount="100000" saltValue="wisFkGnyMSWG+MDJ3+g5ocrqnoCUFDv09Pvvdkie+fT5r+WR4WkapqdXi5niGUaInvrKLddJbn7YfENvFlZybA==" hashValue="6a6/1zQjC/83s7VbI63JDZTrBF6ksGvvtyj7tpu+iMuIxgNfT4r5E8UKAhCprTfvsgPnZyWLgaRtIe4EKlk++w==" algorithmName="SHA-512" password="CC35"/>
  <autoFilter ref="C83:K25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  <c r="AZ2" s="131" t="s">
        <v>1079</v>
      </c>
      <c r="BA2" s="131" t="s">
        <v>28</v>
      </c>
      <c r="BB2" s="131" t="s">
        <v>28</v>
      </c>
      <c r="BC2" s="131" t="s">
        <v>728</v>
      </c>
      <c r="BD2" s="131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2"/>
      <c r="AT3" s="19" t="s">
        <v>84</v>
      </c>
      <c r="AZ3" s="131" t="s">
        <v>1080</v>
      </c>
      <c r="BA3" s="131" t="s">
        <v>28</v>
      </c>
      <c r="BB3" s="131" t="s">
        <v>28</v>
      </c>
      <c r="BC3" s="131" t="s">
        <v>705</v>
      </c>
      <c r="BD3" s="131" t="s">
        <v>84</v>
      </c>
    </row>
    <row r="4" s="1" customFormat="1" ht="24.96" customHeight="1">
      <c r="B4" s="22"/>
      <c r="D4" s="135" t="s">
        <v>105</v>
      </c>
      <c r="I4" s="130"/>
      <c r="L4" s="22"/>
      <c r="M4" s="136" t="s">
        <v>10</v>
      </c>
      <c r="AT4" s="19" t="s">
        <v>4</v>
      </c>
      <c r="AZ4" s="131" t="s">
        <v>1081</v>
      </c>
      <c r="BA4" s="131" t="s">
        <v>28</v>
      </c>
      <c r="BB4" s="131" t="s">
        <v>28</v>
      </c>
      <c r="BC4" s="131" t="s">
        <v>190</v>
      </c>
      <c r="BD4" s="131" t="s">
        <v>84</v>
      </c>
    </row>
    <row r="5" s="1" customFormat="1" ht="6.96" customHeight="1">
      <c r="B5" s="22"/>
      <c r="I5" s="130"/>
      <c r="L5" s="22"/>
      <c r="AZ5" s="131" t="s">
        <v>492</v>
      </c>
      <c r="BA5" s="131" t="s">
        <v>492</v>
      </c>
      <c r="BB5" s="131" t="s">
        <v>28</v>
      </c>
      <c r="BC5" s="131" t="s">
        <v>1243</v>
      </c>
      <c r="BD5" s="131" t="s">
        <v>84</v>
      </c>
    </row>
    <row r="6" s="1" customFormat="1" ht="12" customHeight="1">
      <c r="B6" s="22"/>
      <c r="D6" s="137" t="s">
        <v>16</v>
      </c>
      <c r="I6" s="130"/>
      <c r="L6" s="22"/>
      <c r="AZ6" s="131" t="s">
        <v>498</v>
      </c>
      <c r="BA6" s="131" t="s">
        <v>498</v>
      </c>
      <c r="BB6" s="131" t="s">
        <v>28</v>
      </c>
      <c r="BC6" s="131" t="s">
        <v>1244</v>
      </c>
      <c r="BD6" s="131" t="s">
        <v>84</v>
      </c>
    </row>
    <row r="7" s="1" customFormat="1" ht="16.5" customHeight="1">
      <c r="B7" s="22"/>
      <c r="E7" s="138" t="str">
        <f>'Rekapitulace stavby'!K6</f>
        <v>Záměr výstavby zařízení pro zdravotně postižené v Třebechovicích p. Orebem</v>
      </c>
      <c r="F7" s="137"/>
      <c r="G7" s="137"/>
      <c r="H7" s="137"/>
      <c r="I7" s="130"/>
      <c r="L7" s="22"/>
      <c r="AZ7" s="131" t="s">
        <v>500</v>
      </c>
      <c r="BA7" s="131" t="s">
        <v>28</v>
      </c>
      <c r="BB7" s="131" t="s">
        <v>28</v>
      </c>
      <c r="BC7" s="131" t="s">
        <v>1245</v>
      </c>
      <c r="BD7" s="131" t="s">
        <v>84</v>
      </c>
    </row>
    <row r="8" s="2" customFormat="1" ht="12" customHeight="1">
      <c r="A8" s="40"/>
      <c r="B8" s="46"/>
      <c r="C8" s="40"/>
      <c r="D8" s="137" t="s">
        <v>114</v>
      </c>
      <c r="E8" s="40"/>
      <c r="F8" s="40"/>
      <c r="G8" s="40"/>
      <c r="H8" s="40"/>
      <c r="I8" s="139"/>
      <c r="J8" s="40"/>
      <c r="K8" s="40"/>
      <c r="L8" s="1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1" t="s">
        <v>126</v>
      </c>
      <c r="BA8" s="131" t="s">
        <v>126</v>
      </c>
      <c r="BB8" s="131" t="s">
        <v>28</v>
      </c>
      <c r="BC8" s="131" t="s">
        <v>1246</v>
      </c>
      <c r="BD8" s="131" t="s">
        <v>84</v>
      </c>
    </row>
    <row r="9" s="2" customFormat="1" ht="16.5" customHeight="1">
      <c r="A9" s="40"/>
      <c r="B9" s="46"/>
      <c r="C9" s="40"/>
      <c r="D9" s="40"/>
      <c r="E9" s="141" t="s">
        <v>1247</v>
      </c>
      <c r="F9" s="40"/>
      <c r="G9" s="40"/>
      <c r="H9" s="40"/>
      <c r="I9" s="139"/>
      <c r="J9" s="40"/>
      <c r="K9" s="40"/>
      <c r="L9" s="1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1" t="s">
        <v>507</v>
      </c>
      <c r="BA9" s="131" t="s">
        <v>28</v>
      </c>
      <c r="BB9" s="131" t="s">
        <v>28</v>
      </c>
      <c r="BC9" s="131" t="s">
        <v>1248</v>
      </c>
      <c r="BD9" s="131" t="s">
        <v>84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9"/>
      <c r="J10" s="40"/>
      <c r="K10" s="40"/>
      <c r="L10" s="1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7" t="s">
        <v>18</v>
      </c>
      <c r="E11" s="40"/>
      <c r="F11" s="142" t="s">
        <v>19</v>
      </c>
      <c r="G11" s="40"/>
      <c r="H11" s="40"/>
      <c r="I11" s="143" t="s">
        <v>20</v>
      </c>
      <c r="J11" s="142" t="s">
        <v>28</v>
      </c>
      <c r="K11" s="40"/>
      <c r="L11" s="1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7" t="s">
        <v>22</v>
      </c>
      <c r="E12" s="40"/>
      <c r="F12" s="142" t="s">
        <v>23</v>
      </c>
      <c r="G12" s="40"/>
      <c r="H12" s="40"/>
      <c r="I12" s="143" t="s">
        <v>24</v>
      </c>
      <c r="J12" s="144" t="str">
        <f>'Rekapitulace stavby'!AN8</f>
        <v>3. 12. 2019</v>
      </c>
      <c r="K12" s="40"/>
      <c r="L12" s="1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9"/>
      <c r="J13" s="40"/>
      <c r="K13" s="40"/>
      <c r="L13" s="1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7" t="s">
        <v>26</v>
      </c>
      <c r="E14" s="40"/>
      <c r="F14" s="40"/>
      <c r="G14" s="40"/>
      <c r="H14" s="40"/>
      <c r="I14" s="143" t="s">
        <v>27</v>
      </c>
      <c r="J14" s="142" t="s">
        <v>28</v>
      </c>
      <c r="K14" s="40"/>
      <c r="L14" s="1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2" t="s">
        <v>29</v>
      </c>
      <c r="F15" s="40"/>
      <c r="G15" s="40"/>
      <c r="H15" s="40"/>
      <c r="I15" s="143" t="s">
        <v>30</v>
      </c>
      <c r="J15" s="142" t="s">
        <v>28</v>
      </c>
      <c r="K15" s="40"/>
      <c r="L15" s="1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9"/>
      <c r="J16" s="40"/>
      <c r="K16" s="40"/>
      <c r="L16" s="1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7" t="s">
        <v>31</v>
      </c>
      <c r="E17" s="40"/>
      <c r="F17" s="40"/>
      <c r="G17" s="40"/>
      <c r="H17" s="40"/>
      <c r="I17" s="143" t="s">
        <v>27</v>
      </c>
      <c r="J17" s="35" t="str">
        <f>'Rekapitulace stavby'!AN13</f>
        <v>Vyplň údaj</v>
      </c>
      <c r="K17" s="40"/>
      <c r="L17" s="1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2"/>
      <c r="G18" s="142"/>
      <c r="H18" s="142"/>
      <c r="I18" s="143" t="s">
        <v>30</v>
      </c>
      <c r="J18" s="35" t="str">
        <f>'Rekapitulace stavby'!AN14</f>
        <v>Vyplň údaj</v>
      </c>
      <c r="K18" s="40"/>
      <c r="L18" s="1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9"/>
      <c r="J19" s="40"/>
      <c r="K19" s="40"/>
      <c r="L19" s="1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7" t="s">
        <v>33</v>
      </c>
      <c r="E20" s="40"/>
      <c r="F20" s="40"/>
      <c r="G20" s="40"/>
      <c r="H20" s="40"/>
      <c r="I20" s="143" t="s">
        <v>27</v>
      </c>
      <c r="J20" s="142" t="s">
        <v>28</v>
      </c>
      <c r="K20" s="40"/>
      <c r="L20" s="1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2" t="s">
        <v>34</v>
      </c>
      <c r="F21" s="40"/>
      <c r="G21" s="40"/>
      <c r="H21" s="40"/>
      <c r="I21" s="143" t="s">
        <v>30</v>
      </c>
      <c r="J21" s="142" t="s">
        <v>28</v>
      </c>
      <c r="K21" s="40"/>
      <c r="L21" s="1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9"/>
      <c r="J22" s="40"/>
      <c r="K22" s="40"/>
      <c r="L22" s="1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7" t="s">
        <v>36</v>
      </c>
      <c r="E23" s="40"/>
      <c r="F23" s="40"/>
      <c r="G23" s="40"/>
      <c r="H23" s="40"/>
      <c r="I23" s="143" t="s">
        <v>27</v>
      </c>
      <c r="J23" s="142" t="str">
        <f>IF('Rekapitulace stavby'!AN19="","",'Rekapitulace stavby'!AN19)</f>
        <v/>
      </c>
      <c r="K23" s="40"/>
      <c r="L23" s="1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2" t="str">
        <f>IF('Rekapitulace stavby'!E20="","",'Rekapitulace stavby'!E20)</f>
        <v xml:space="preserve"> </v>
      </c>
      <c r="F24" s="40"/>
      <c r="G24" s="40"/>
      <c r="H24" s="40"/>
      <c r="I24" s="143" t="s">
        <v>30</v>
      </c>
      <c r="J24" s="142" t="str">
        <f>IF('Rekapitulace stavby'!AN20="","",'Rekapitulace stavby'!AN20)</f>
        <v/>
      </c>
      <c r="K24" s="40"/>
      <c r="L24" s="1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9"/>
      <c r="J25" s="40"/>
      <c r="K25" s="40"/>
      <c r="L25" s="1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7" t="s">
        <v>38</v>
      </c>
      <c r="E26" s="40"/>
      <c r="F26" s="40"/>
      <c r="G26" s="40"/>
      <c r="H26" s="40"/>
      <c r="I26" s="139"/>
      <c r="J26" s="40"/>
      <c r="K26" s="40"/>
      <c r="L26" s="1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91.25" customHeight="1">
      <c r="A27" s="145"/>
      <c r="B27" s="146"/>
      <c r="C27" s="145"/>
      <c r="D27" s="145"/>
      <c r="E27" s="147" t="s">
        <v>130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9"/>
      <c r="J28" s="40"/>
      <c r="K28" s="40"/>
      <c r="L28" s="1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40</v>
      </c>
      <c r="E30" s="40"/>
      <c r="F30" s="40"/>
      <c r="G30" s="40"/>
      <c r="H30" s="40"/>
      <c r="I30" s="139"/>
      <c r="J30" s="153">
        <f>ROUND(J86, 2)</f>
        <v>0</v>
      </c>
      <c r="K30" s="40"/>
      <c r="L30" s="1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42</v>
      </c>
      <c r="G32" s="40"/>
      <c r="H32" s="40"/>
      <c r="I32" s="155" t="s">
        <v>41</v>
      </c>
      <c r="J32" s="154" t="s">
        <v>43</v>
      </c>
      <c r="K32" s="40"/>
      <c r="L32" s="1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6" t="s">
        <v>44</v>
      </c>
      <c r="E33" s="137" t="s">
        <v>45</v>
      </c>
      <c r="F33" s="157">
        <f>ROUND((SUM(BE86:BE214)),  2)</f>
        <v>0</v>
      </c>
      <c r="G33" s="40"/>
      <c r="H33" s="40"/>
      <c r="I33" s="158">
        <v>0.20999999999999999</v>
      </c>
      <c r="J33" s="157">
        <f>ROUND(((SUM(BE86:BE214))*I33),  2)</f>
        <v>0</v>
      </c>
      <c r="K33" s="40"/>
      <c r="L33" s="1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7" t="s">
        <v>46</v>
      </c>
      <c r="F34" s="157">
        <f>ROUND((SUM(BF86:BF214)),  2)</f>
        <v>0</v>
      </c>
      <c r="G34" s="40"/>
      <c r="H34" s="40"/>
      <c r="I34" s="158">
        <v>0.14999999999999999</v>
      </c>
      <c r="J34" s="157">
        <f>ROUND(((SUM(BF86:BF214))*I34),  2)</f>
        <v>0</v>
      </c>
      <c r="K34" s="40"/>
      <c r="L34" s="1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7" t="s">
        <v>47</v>
      </c>
      <c r="F35" s="157">
        <f>ROUND((SUM(BG86:BG214)),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7" t="s">
        <v>48</v>
      </c>
      <c r="F36" s="157">
        <f>ROUND((SUM(BH86:BH214)),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7" t="s">
        <v>49</v>
      </c>
      <c r="F37" s="157">
        <f>ROUND((SUM(BI86:BI214)),  2)</f>
        <v>0</v>
      </c>
      <c r="G37" s="40"/>
      <c r="H37" s="40"/>
      <c r="I37" s="158">
        <v>0</v>
      </c>
      <c r="J37" s="157">
        <f>0</f>
        <v>0</v>
      </c>
      <c r="K37" s="40"/>
      <c r="L37" s="1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9"/>
      <c r="J38" s="40"/>
      <c r="K38" s="40"/>
      <c r="L38" s="1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50</v>
      </c>
      <c r="E39" s="161"/>
      <c r="F39" s="161"/>
      <c r="G39" s="162" t="s">
        <v>51</v>
      </c>
      <c r="H39" s="163" t="s">
        <v>52</v>
      </c>
      <c r="I39" s="164"/>
      <c r="J39" s="165">
        <f>SUM(J30:J37)</f>
        <v>0</v>
      </c>
      <c r="K39" s="166"/>
      <c r="L39" s="1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131</v>
      </c>
      <c r="D45" s="42"/>
      <c r="E45" s="42"/>
      <c r="F45" s="42"/>
      <c r="G45" s="42"/>
      <c r="H45" s="42"/>
      <c r="I45" s="139"/>
      <c r="J45" s="42"/>
      <c r="K45" s="42"/>
      <c r="L45" s="1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9"/>
      <c r="J46" s="42"/>
      <c r="K46" s="42"/>
      <c r="L46" s="1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9"/>
      <c r="J47" s="42"/>
      <c r="K47" s="42"/>
      <c r="L47" s="1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3" t="str">
        <f>E7</f>
        <v>Záměr výstavby zařízení pro zdravotně postižené v Třebechovicích p. Orebem</v>
      </c>
      <c r="F48" s="34"/>
      <c r="G48" s="34"/>
      <c r="H48" s="34"/>
      <c r="I48" s="139"/>
      <c r="J48" s="42"/>
      <c r="K48" s="42"/>
      <c r="L48" s="1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139"/>
      <c r="J49" s="42"/>
      <c r="K49" s="42"/>
      <c r="L49" s="1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ERPLAN-01051 - D.1.1 - SO08 - oplocení po změně ÚP - vedlejší výdaj</v>
      </c>
      <c r="F50" s="42"/>
      <c r="G50" s="42"/>
      <c r="H50" s="42"/>
      <c r="I50" s="139"/>
      <c r="J50" s="42"/>
      <c r="K50" s="42"/>
      <c r="L50" s="1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9"/>
      <c r="J51" s="42"/>
      <c r="K51" s="42"/>
      <c r="L51" s="1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Třebechovice pod Orebem</v>
      </c>
      <c r="G52" s="42"/>
      <c r="H52" s="42"/>
      <c r="I52" s="143" t="s">
        <v>24</v>
      </c>
      <c r="J52" s="74" t="str">
        <f>IF(J12="","",J12)</f>
        <v>3. 12. 2019</v>
      </c>
      <c r="K52" s="42"/>
      <c r="L52" s="1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9"/>
      <c r="J53" s="42"/>
      <c r="K53" s="42"/>
      <c r="L53" s="1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7.9" customHeight="1">
      <c r="A54" s="40"/>
      <c r="B54" s="41"/>
      <c r="C54" s="34" t="s">
        <v>26</v>
      </c>
      <c r="D54" s="42"/>
      <c r="E54" s="42"/>
      <c r="F54" s="29" t="str">
        <f>E15</f>
        <v>Královehradecký kraj</v>
      </c>
      <c r="G54" s="42"/>
      <c r="H54" s="42"/>
      <c r="I54" s="143" t="s">
        <v>33</v>
      </c>
      <c r="J54" s="38" t="str">
        <f>E21</f>
        <v>ERPLAN s.r.o., Havlíčkův Brod</v>
      </c>
      <c r="K54" s="42"/>
      <c r="L54" s="1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3" t="s">
        <v>36</v>
      </c>
      <c r="J55" s="38" t="str">
        <f>E24</f>
        <v xml:space="preserve"> </v>
      </c>
      <c r="K55" s="42"/>
      <c r="L55" s="1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9"/>
      <c r="J56" s="42"/>
      <c r="K56" s="42"/>
      <c r="L56" s="1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132</v>
      </c>
      <c r="D57" s="175"/>
      <c r="E57" s="175"/>
      <c r="F57" s="175"/>
      <c r="G57" s="175"/>
      <c r="H57" s="175"/>
      <c r="I57" s="176"/>
      <c r="J57" s="177" t="s">
        <v>133</v>
      </c>
      <c r="K57" s="175"/>
      <c r="L57" s="1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9"/>
      <c r="J58" s="42"/>
      <c r="K58" s="42"/>
      <c r="L58" s="1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8" t="s">
        <v>72</v>
      </c>
      <c r="D59" s="42"/>
      <c r="E59" s="42"/>
      <c r="F59" s="42"/>
      <c r="G59" s="42"/>
      <c r="H59" s="42"/>
      <c r="I59" s="139"/>
      <c r="J59" s="104">
        <f>J86</f>
        <v>0</v>
      </c>
      <c r="K59" s="42"/>
      <c r="L59" s="1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134</v>
      </c>
    </row>
    <row r="60" s="9" customFormat="1" ht="24.96" customHeight="1">
      <c r="A60" s="9"/>
      <c r="B60" s="179"/>
      <c r="C60" s="180"/>
      <c r="D60" s="181" t="s">
        <v>135</v>
      </c>
      <c r="E60" s="182"/>
      <c r="F60" s="182"/>
      <c r="G60" s="182"/>
      <c r="H60" s="182"/>
      <c r="I60" s="183"/>
      <c r="J60" s="184">
        <f>J87</f>
        <v>0</v>
      </c>
      <c r="K60" s="180"/>
      <c r="L60" s="18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6"/>
      <c r="C61" s="187"/>
      <c r="D61" s="188" t="s">
        <v>136</v>
      </c>
      <c r="E61" s="189"/>
      <c r="F61" s="189"/>
      <c r="G61" s="189"/>
      <c r="H61" s="189"/>
      <c r="I61" s="190"/>
      <c r="J61" s="191">
        <f>J88</f>
        <v>0</v>
      </c>
      <c r="K61" s="187"/>
      <c r="L61" s="19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6"/>
      <c r="C62" s="187"/>
      <c r="D62" s="188" t="s">
        <v>510</v>
      </c>
      <c r="E62" s="189"/>
      <c r="F62" s="189"/>
      <c r="G62" s="189"/>
      <c r="H62" s="189"/>
      <c r="I62" s="190"/>
      <c r="J62" s="191">
        <f>J125</f>
        <v>0</v>
      </c>
      <c r="K62" s="187"/>
      <c r="L62" s="19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6"/>
      <c r="C63" s="187"/>
      <c r="D63" s="188" t="s">
        <v>511</v>
      </c>
      <c r="E63" s="189"/>
      <c r="F63" s="189"/>
      <c r="G63" s="189"/>
      <c r="H63" s="189"/>
      <c r="I63" s="190"/>
      <c r="J63" s="191">
        <f>J146</f>
        <v>0</v>
      </c>
      <c r="K63" s="187"/>
      <c r="L63" s="19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6"/>
      <c r="C64" s="187"/>
      <c r="D64" s="188" t="s">
        <v>1249</v>
      </c>
      <c r="E64" s="189"/>
      <c r="F64" s="189"/>
      <c r="G64" s="189"/>
      <c r="H64" s="189"/>
      <c r="I64" s="190"/>
      <c r="J64" s="191">
        <f>J193</f>
        <v>0</v>
      </c>
      <c r="K64" s="187"/>
      <c r="L64" s="19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6"/>
      <c r="C65" s="187"/>
      <c r="D65" s="188" t="s">
        <v>1250</v>
      </c>
      <c r="E65" s="189"/>
      <c r="F65" s="189"/>
      <c r="G65" s="189"/>
      <c r="H65" s="189"/>
      <c r="I65" s="190"/>
      <c r="J65" s="191">
        <f>J206</f>
        <v>0</v>
      </c>
      <c r="K65" s="187"/>
      <c r="L65" s="19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6"/>
      <c r="C66" s="187"/>
      <c r="D66" s="188" t="s">
        <v>139</v>
      </c>
      <c r="E66" s="189"/>
      <c r="F66" s="189"/>
      <c r="G66" s="189"/>
      <c r="H66" s="189"/>
      <c r="I66" s="190"/>
      <c r="J66" s="191">
        <f>J213</f>
        <v>0</v>
      </c>
      <c r="K66" s="187"/>
      <c r="L66" s="19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39"/>
      <c r="J67" s="42"/>
      <c r="K67" s="42"/>
      <c r="L67" s="1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69"/>
      <c r="J68" s="62"/>
      <c r="K68" s="62"/>
      <c r="L68" s="1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72"/>
      <c r="J72" s="64"/>
      <c r="K72" s="64"/>
      <c r="L72" s="1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140</v>
      </c>
      <c r="D73" s="42"/>
      <c r="E73" s="42"/>
      <c r="F73" s="42"/>
      <c r="G73" s="42"/>
      <c r="H73" s="42"/>
      <c r="I73" s="139"/>
      <c r="J73" s="42"/>
      <c r="K73" s="42"/>
      <c r="L73" s="1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39"/>
      <c r="J74" s="42"/>
      <c r="K74" s="42"/>
      <c r="L74" s="1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139"/>
      <c r="J75" s="42"/>
      <c r="K75" s="42"/>
      <c r="L75" s="1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3" t="str">
        <f>E7</f>
        <v>Záměr výstavby zařízení pro zdravotně postižené v Třebechovicích p. Orebem</v>
      </c>
      <c r="F76" s="34"/>
      <c r="G76" s="34"/>
      <c r="H76" s="34"/>
      <c r="I76" s="139"/>
      <c r="J76" s="42"/>
      <c r="K76" s="42"/>
      <c r="L76" s="1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114</v>
      </c>
      <c r="D77" s="42"/>
      <c r="E77" s="42"/>
      <c r="F77" s="42"/>
      <c r="G77" s="42"/>
      <c r="H77" s="42"/>
      <c r="I77" s="139"/>
      <c r="J77" s="42"/>
      <c r="K77" s="42"/>
      <c r="L77" s="1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ERPLAN-01051 - D.1.1 - SO08 - oplocení po změně ÚP - vedlejší výdaj</v>
      </c>
      <c r="F78" s="42"/>
      <c r="G78" s="42"/>
      <c r="H78" s="42"/>
      <c r="I78" s="139"/>
      <c r="J78" s="42"/>
      <c r="K78" s="42"/>
      <c r="L78" s="1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9"/>
      <c r="J79" s="42"/>
      <c r="K79" s="42"/>
      <c r="L79" s="1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Třebechovice pod Orebem</v>
      </c>
      <c r="G80" s="42"/>
      <c r="H80" s="42"/>
      <c r="I80" s="143" t="s">
        <v>24</v>
      </c>
      <c r="J80" s="74" t="str">
        <f>IF(J12="","",J12)</f>
        <v>3. 12. 2019</v>
      </c>
      <c r="K80" s="42"/>
      <c r="L80" s="1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39"/>
      <c r="J81" s="42"/>
      <c r="K81" s="42"/>
      <c r="L81" s="1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7.9" customHeight="1">
      <c r="A82" s="40"/>
      <c r="B82" s="41"/>
      <c r="C82" s="34" t="s">
        <v>26</v>
      </c>
      <c r="D82" s="42"/>
      <c r="E82" s="42"/>
      <c r="F82" s="29" t="str">
        <f>E15</f>
        <v>Královehradecký kraj</v>
      </c>
      <c r="G82" s="42"/>
      <c r="H82" s="42"/>
      <c r="I82" s="143" t="s">
        <v>33</v>
      </c>
      <c r="J82" s="38" t="str">
        <f>E21</f>
        <v>ERPLAN s.r.o., Havlíčkův Brod</v>
      </c>
      <c r="K82" s="42"/>
      <c r="L82" s="1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IF(E18="","",E18)</f>
        <v>Vyplň údaj</v>
      </c>
      <c r="G83" s="42"/>
      <c r="H83" s="42"/>
      <c r="I83" s="143" t="s">
        <v>36</v>
      </c>
      <c r="J83" s="38" t="str">
        <f>E24</f>
        <v xml:space="preserve"> </v>
      </c>
      <c r="K83" s="42"/>
      <c r="L83" s="1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39"/>
      <c r="J84" s="42"/>
      <c r="K84" s="42"/>
      <c r="L84" s="1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93"/>
      <c r="B85" s="194"/>
      <c r="C85" s="195" t="s">
        <v>141</v>
      </c>
      <c r="D85" s="196" t="s">
        <v>59</v>
      </c>
      <c r="E85" s="196" t="s">
        <v>55</v>
      </c>
      <c r="F85" s="196" t="s">
        <v>56</v>
      </c>
      <c r="G85" s="196" t="s">
        <v>142</v>
      </c>
      <c r="H85" s="196" t="s">
        <v>143</v>
      </c>
      <c r="I85" s="197" t="s">
        <v>144</v>
      </c>
      <c r="J85" s="196" t="s">
        <v>133</v>
      </c>
      <c r="K85" s="198" t="s">
        <v>145</v>
      </c>
      <c r="L85" s="199"/>
      <c r="M85" s="94" t="s">
        <v>28</v>
      </c>
      <c r="N85" s="95" t="s">
        <v>44</v>
      </c>
      <c r="O85" s="95" t="s">
        <v>146</v>
      </c>
      <c r="P85" s="95" t="s">
        <v>147</v>
      </c>
      <c r="Q85" s="95" t="s">
        <v>148</v>
      </c>
      <c r="R85" s="95" t="s">
        <v>149</v>
      </c>
      <c r="S85" s="95" t="s">
        <v>150</v>
      </c>
      <c r="T85" s="96" t="s">
        <v>151</v>
      </c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</row>
    <row r="86" s="2" customFormat="1" ht="22.8" customHeight="1">
      <c r="A86" s="40"/>
      <c r="B86" s="41"/>
      <c r="C86" s="101" t="s">
        <v>152</v>
      </c>
      <c r="D86" s="42"/>
      <c r="E86" s="42"/>
      <c r="F86" s="42"/>
      <c r="G86" s="42"/>
      <c r="H86" s="42"/>
      <c r="I86" s="139"/>
      <c r="J86" s="200">
        <f>BK86</f>
        <v>0</v>
      </c>
      <c r="K86" s="42"/>
      <c r="L86" s="46"/>
      <c r="M86" s="97"/>
      <c r="N86" s="201"/>
      <c r="O86" s="98"/>
      <c r="P86" s="202">
        <f>P87</f>
        <v>0</v>
      </c>
      <c r="Q86" s="98"/>
      <c r="R86" s="202">
        <f>R87</f>
        <v>26.273399060000003</v>
      </c>
      <c r="S86" s="98"/>
      <c r="T86" s="203">
        <f>T87</f>
        <v>9.0692000000000021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73</v>
      </c>
      <c r="AU86" s="19" t="s">
        <v>134</v>
      </c>
      <c r="BK86" s="204">
        <f>BK87</f>
        <v>0</v>
      </c>
    </row>
    <row r="87" s="12" customFormat="1" ht="25.92" customHeight="1">
      <c r="A87" s="12"/>
      <c r="B87" s="205"/>
      <c r="C87" s="206"/>
      <c r="D87" s="207" t="s">
        <v>73</v>
      </c>
      <c r="E87" s="208" t="s">
        <v>153</v>
      </c>
      <c r="F87" s="208" t="s">
        <v>154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f>P88+P125+P146+P193+P206+P213</f>
        <v>0</v>
      </c>
      <c r="Q87" s="213"/>
      <c r="R87" s="214">
        <f>R88+R125+R146+R193+R206+R213</f>
        <v>26.273399060000003</v>
      </c>
      <c r="S87" s="213"/>
      <c r="T87" s="215">
        <f>T88+T125+T146+T193+T206+T213</f>
        <v>9.0692000000000021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6" t="s">
        <v>82</v>
      </c>
      <c r="AT87" s="217" t="s">
        <v>73</v>
      </c>
      <c r="AU87" s="217" t="s">
        <v>74</v>
      </c>
      <c r="AY87" s="216" t="s">
        <v>155</v>
      </c>
      <c r="BK87" s="218">
        <f>BK88+BK125+BK146+BK193+BK206+BK213</f>
        <v>0</v>
      </c>
    </row>
    <row r="88" s="12" customFormat="1" ht="22.8" customHeight="1">
      <c r="A88" s="12"/>
      <c r="B88" s="205"/>
      <c r="C88" s="206"/>
      <c r="D88" s="207" t="s">
        <v>73</v>
      </c>
      <c r="E88" s="219" t="s">
        <v>82</v>
      </c>
      <c r="F88" s="219" t="s">
        <v>156</v>
      </c>
      <c r="G88" s="206"/>
      <c r="H88" s="206"/>
      <c r="I88" s="209"/>
      <c r="J88" s="220">
        <f>BK88</f>
        <v>0</v>
      </c>
      <c r="K88" s="206"/>
      <c r="L88" s="211"/>
      <c r="M88" s="212"/>
      <c r="N88" s="213"/>
      <c r="O88" s="213"/>
      <c r="P88" s="214">
        <f>SUM(P89:P124)</f>
        <v>0</v>
      </c>
      <c r="Q88" s="213"/>
      <c r="R88" s="214">
        <f>SUM(R89:R124)</f>
        <v>0</v>
      </c>
      <c r="S88" s="213"/>
      <c r="T88" s="215">
        <f>SUM(T89:T124)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6" t="s">
        <v>82</v>
      </c>
      <c r="AT88" s="217" t="s">
        <v>73</v>
      </c>
      <c r="AU88" s="217" t="s">
        <v>82</v>
      </c>
      <c r="AY88" s="216" t="s">
        <v>155</v>
      </c>
      <c r="BK88" s="218">
        <f>SUM(BK89:BK124)</f>
        <v>0</v>
      </c>
    </row>
    <row r="89" s="2" customFormat="1" ht="24" customHeight="1">
      <c r="A89" s="40"/>
      <c r="B89" s="41"/>
      <c r="C89" s="221" t="s">
        <v>82</v>
      </c>
      <c r="D89" s="221" t="s">
        <v>157</v>
      </c>
      <c r="E89" s="222" t="s">
        <v>1093</v>
      </c>
      <c r="F89" s="223" t="s">
        <v>1094</v>
      </c>
      <c r="G89" s="224" t="s">
        <v>160</v>
      </c>
      <c r="H89" s="225">
        <v>2.0510000000000002</v>
      </c>
      <c r="I89" s="226"/>
      <c r="J89" s="227">
        <f>ROUND(I89*H89,2)</f>
        <v>0</v>
      </c>
      <c r="K89" s="223" t="s">
        <v>161</v>
      </c>
      <c r="L89" s="46"/>
      <c r="M89" s="228" t="s">
        <v>28</v>
      </c>
      <c r="N89" s="229" t="s">
        <v>45</v>
      </c>
      <c r="O89" s="86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2" t="s">
        <v>162</v>
      </c>
      <c r="AT89" s="232" t="s">
        <v>157</v>
      </c>
      <c r="AU89" s="232" t="s">
        <v>84</v>
      </c>
      <c r="AY89" s="19" t="s">
        <v>155</v>
      </c>
      <c r="BE89" s="233">
        <f>IF(N89="základní",J89,0)</f>
        <v>0</v>
      </c>
      <c r="BF89" s="233">
        <f>IF(N89="snížená",J89,0)</f>
        <v>0</v>
      </c>
      <c r="BG89" s="233">
        <f>IF(N89="zákl. přenesená",J89,0)</f>
        <v>0</v>
      </c>
      <c r="BH89" s="233">
        <f>IF(N89="sníž. přenesená",J89,0)</f>
        <v>0</v>
      </c>
      <c r="BI89" s="233">
        <f>IF(N89="nulová",J89,0)</f>
        <v>0</v>
      </c>
      <c r="BJ89" s="19" t="s">
        <v>82</v>
      </c>
      <c r="BK89" s="233">
        <f>ROUND(I89*H89,2)</f>
        <v>0</v>
      </c>
      <c r="BL89" s="19" t="s">
        <v>162</v>
      </c>
      <c r="BM89" s="232" t="s">
        <v>1251</v>
      </c>
    </row>
    <row r="90" s="13" customFormat="1">
      <c r="A90" s="13"/>
      <c r="B90" s="234"/>
      <c r="C90" s="235"/>
      <c r="D90" s="236" t="s">
        <v>164</v>
      </c>
      <c r="E90" s="237" t="s">
        <v>28</v>
      </c>
      <c r="F90" s="238" t="s">
        <v>1252</v>
      </c>
      <c r="G90" s="235"/>
      <c r="H90" s="237" t="s">
        <v>28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4" t="s">
        <v>164</v>
      </c>
      <c r="AU90" s="244" t="s">
        <v>84</v>
      </c>
      <c r="AV90" s="13" t="s">
        <v>82</v>
      </c>
      <c r="AW90" s="13" t="s">
        <v>35</v>
      </c>
      <c r="AX90" s="13" t="s">
        <v>74</v>
      </c>
      <c r="AY90" s="244" t="s">
        <v>155</v>
      </c>
    </row>
    <row r="91" s="13" customFormat="1">
      <c r="A91" s="13"/>
      <c r="B91" s="234"/>
      <c r="C91" s="235"/>
      <c r="D91" s="236" t="s">
        <v>164</v>
      </c>
      <c r="E91" s="237" t="s">
        <v>28</v>
      </c>
      <c r="F91" s="238" t="s">
        <v>1253</v>
      </c>
      <c r="G91" s="235"/>
      <c r="H91" s="237" t="s">
        <v>28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164</v>
      </c>
      <c r="AU91" s="244" t="s">
        <v>84</v>
      </c>
      <c r="AV91" s="13" t="s">
        <v>82</v>
      </c>
      <c r="AW91" s="13" t="s">
        <v>35</v>
      </c>
      <c r="AX91" s="13" t="s">
        <v>74</v>
      </c>
      <c r="AY91" s="244" t="s">
        <v>155</v>
      </c>
    </row>
    <row r="92" s="14" customFormat="1">
      <c r="A92" s="14"/>
      <c r="B92" s="245"/>
      <c r="C92" s="246"/>
      <c r="D92" s="236" t="s">
        <v>164</v>
      </c>
      <c r="E92" s="247" t="s">
        <v>492</v>
      </c>
      <c r="F92" s="248" t="s">
        <v>1254</v>
      </c>
      <c r="G92" s="246"/>
      <c r="H92" s="249">
        <v>2.0510000000000002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5" t="s">
        <v>164</v>
      </c>
      <c r="AU92" s="255" t="s">
        <v>84</v>
      </c>
      <c r="AV92" s="14" t="s">
        <v>84</v>
      </c>
      <c r="AW92" s="14" t="s">
        <v>35</v>
      </c>
      <c r="AX92" s="14" t="s">
        <v>82</v>
      </c>
      <c r="AY92" s="255" t="s">
        <v>155</v>
      </c>
    </row>
    <row r="93" s="2" customFormat="1" ht="24" customHeight="1">
      <c r="A93" s="40"/>
      <c r="B93" s="41"/>
      <c r="C93" s="221" t="s">
        <v>84</v>
      </c>
      <c r="D93" s="221" t="s">
        <v>157</v>
      </c>
      <c r="E93" s="222" t="s">
        <v>1100</v>
      </c>
      <c r="F93" s="223" t="s">
        <v>1101</v>
      </c>
      <c r="G93" s="224" t="s">
        <v>160</v>
      </c>
      <c r="H93" s="225">
        <v>2.0510000000000002</v>
      </c>
      <c r="I93" s="226"/>
      <c r="J93" s="227">
        <f>ROUND(I93*H93,2)</f>
        <v>0</v>
      </c>
      <c r="K93" s="223" t="s">
        <v>161</v>
      </c>
      <c r="L93" s="46"/>
      <c r="M93" s="228" t="s">
        <v>28</v>
      </c>
      <c r="N93" s="229" t="s">
        <v>45</v>
      </c>
      <c r="O93" s="86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2" t="s">
        <v>162</v>
      </c>
      <c r="AT93" s="232" t="s">
        <v>157</v>
      </c>
      <c r="AU93" s="232" t="s">
        <v>84</v>
      </c>
      <c r="AY93" s="19" t="s">
        <v>155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19" t="s">
        <v>82</v>
      </c>
      <c r="BK93" s="233">
        <f>ROUND(I93*H93,2)</f>
        <v>0</v>
      </c>
      <c r="BL93" s="19" t="s">
        <v>162</v>
      </c>
      <c r="BM93" s="232" t="s">
        <v>1255</v>
      </c>
    </row>
    <row r="94" s="14" customFormat="1">
      <c r="A94" s="14"/>
      <c r="B94" s="245"/>
      <c r="C94" s="246"/>
      <c r="D94" s="236" t="s">
        <v>164</v>
      </c>
      <c r="E94" s="247" t="s">
        <v>28</v>
      </c>
      <c r="F94" s="248" t="s">
        <v>492</v>
      </c>
      <c r="G94" s="246"/>
      <c r="H94" s="249">
        <v>2.0510000000000002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5" t="s">
        <v>164</v>
      </c>
      <c r="AU94" s="255" t="s">
        <v>84</v>
      </c>
      <c r="AV94" s="14" t="s">
        <v>84</v>
      </c>
      <c r="AW94" s="14" t="s">
        <v>35</v>
      </c>
      <c r="AX94" s="14" t="s">
        <v>82</v>
      </c>
      <c r="AY94" s="255" t="s">
        <v>155</v>
      </c>
    </row>
    <row r="95" s="2" customFormat="1" ht="24" customHeight="1">
      <c r="A95" s="40"/>
      <c r="B95" s="41"/>
      <c r="C95" s="221" t="s">
        <v>177</v>
      </c>
      <c r="D95" s="221" t="s">
        <v>157</v>
      </c>
      <c r="E95" s="222" t="s">
        <v>1103</v>
      </c>
      <c r="F95" s="223" t="s">
        <v>1104</v>
      </c>
      <c r="G95" s="224" t="s">
        <v>160</v>
      </c>
      <c r="H95" s="225">
        <v>2.0510000000000002</v>
      </c>
      <c r="I95" s="226"/>
      <c r="J95" s="227">
        <f>ROUND(I95*H95,2)</f>
        <v>0</v>
      </c>
      <c r="K95" s="223" t="s">
        <v>161</v>
      </c>
      <c r="L95" s="46"/>
      <c r="M95" s="228" t="s">
        <v>28</v>
      </c>
      <c r="N95" s="229" t="s">
        <v>45</v>
      </c>
      <c r="O95" s="86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2" t="s">
        <v>162</v>
      </c>
      <c r="AT95" s="232" t="s">
        <v>157</v>
      </c>
      <c r="AU95" s="232" t="s">
        <v>84</v>
      </c>
      <c r="AY95" s="19" t="s">
        <v>155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19" t="s">
        <v>82</v>
      </c>
      <c r="BK95" s="233">
        <f>ROUND(I95*H95,2)</f>
        <v>0</v>
      </c>
      <c r="BL95" s="19" t="s">
        <v>162</v>
      </c>
      <c r="BM95" s="232" t="s">
        <v>1256</v>
      </c>
    </row>
    <row r="96" s="14" customFormat="1">
      <c r="A96" s="14"/>
      <c r="B96" s="245"/>
      <c r="C96" s="246"/>
      <c r="D96" s="236" t="s">
        <v>164</v>
      </c>
      <c r="E96" s="247" t="s">
        <v>28</v>
      </c>
      <c r="F96" s="248" t="s">
        <v>492</v>
      </c>
      <c r="G96" s="246"/>
      <c r="H96" s="249">
        <v>2.0510000000000002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5" t="s">
        <v>164</v>
      </c>
      <c r="AU96" s="255" t="s">
        <v>84</v>
      </c>
      <c r="AV96" s="14" t="s">
        <v>84</v>
      </c>
      <c r="AW96" s="14" t="s">
        <v>35</v>
      </c>
      <c r="AX96" s="14" t="s">
        <v>82</v>
      </c>
      <c r="AY96" s="255" t="s">
        <v>155</v>
      </c>
    </row>
    <row r="97" s="2" customFormat="1" ht="24" customHeight="1">
      <c r="A97" s="40"/>
      <c r="B97" s="41"/>
      <c r="C97" s="221" t="s">
        <v>162</v>
      </c>
      <c r="D97" s="221" t="s">
        <v>157</v>
      </c>
      <c r="E97" s="222" t="s">
        <v>1106</v>
      </c>
      <c r="F97" s="223" t="s">
        <v>1107</v>
      </c>
      <c r="G97" s="224" t="s">
        <v>160</v>
      </c>
      <c r="H97" s="225">
        <v>2.0510000000000002</v>
      </c>
      <c r="I97" s="226"/>
      <c r="J97" s="227">
        <f>ROUND(I97*H97,2)</f>
        <v>0</v>
      </c>
      <c r="K97" s="223" t="s">
        <v>161</v>
      </c>
      <c r="L97" s="46"/>
      <c r="M97" s="228" t="s">
        <v>28</v>
      </c>
      <c r="N97" s="229" t="s">
        <v>45</v>
      </c>
      <c r="O97" s="8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2" t="s">
        <v>162</v>
      </c>
      <c r="AT97" s="232" t="s">
        <v>157</v>
      </c>
      <c r="AU97" s="232" t="s">
        <v>84</v>
      </c>
      <c r="AY97" s="19" t="s">
        <v>155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19" t="s">
        <v>82</v>
      </c>
      <c r="BK97" s="233">
        <f>ROUND(I97*H97,2)</f>
        <v>0</v>
      </c>
      <c r="BL97" s="19" t="s">
        <v>162</v>
      </c>
      <c r="BM97" s="232" t="s">
        <v>1257</v>
      </c>
    </row>
    <row r="98" s="14" customFormat="1">
      <c r="A98" s="14"/>
      <c r="B98" s="245"/>
      <c r="C98" s="246"/>
      <c r="D98" s="236" t="s">
        <v>164</v>
      </c>
      <c r="E98" s="247" t="s">
        <v>28</v>
      </c>
      <c r="F98" s="248" t="s">
        <v>492</v>
      </c>
      <c r="G98" s="246"/>
      <c r="H98" s="249">
        <v>2.0510000000000002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164</v>
      </c>
      <c r="AU98" s="255" t="s">
        <v>84</v>
      </c>
      <c r="AV98" s="14" t="s">
        <v>84</v>
      </c>
      <c r="AW98" s="14" t="s">
        <v>35</v>
      </c>
      <c r="AX98" s="14" t="s">
        <v>82</v>
      </c>
      <c r="AY98" s="255" t="s">
        <v>155</v>
      </c>
    </row>
    <row r="99" s="2" customFormat="1" ht="24" customHeight="1">
      <c r="A99" s="40"/>
      <c r="B99" s="41"/>
      <c r="C99" s="221" t="s">
        <v>184</v>
      </c>
      <c r="D99" s="221" t="s">
        <v>157</v>
      </c>
      <c r="E99" s="222" t="s">
        <v>554</v>
      </c>
      <c r="F99" s="223" t="s">
        <v>555</v>
      </c>
      <c r="G99" s="224" t="s">
        <v>160</v>
      </c>
      <c r="H99" s="225">
        <v>4.7069999999999999</v>
      </c>
      <c r="I99" s="226"/>
      <c r="J99" s="227">
        <f>ROUND(I99*H99,2)</f>
        <v>0</v>
      </c>
      <c r="K99" s="223" t="s">
        <v>161</v>
      </c>
      <c r="L99" s="46"/>
      <c r="M99" s="228" t="s">
        <v>28</v>
      </c>
      <c r="N99" s="229" t="s">
        <v>45</v>
      </c>
      <c r="O99" s="86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2" t="s">
        <v>162</v>
      </c>
      <c r="AT99" s="232" t="s">
        <v>157</v>
      </c>
      <c r="AU99" s="232" t="s">
        <v>84</v>
      </c>
      <c r="AY99" s="19" t="s">
        <v>155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19" t="s">
        <v>82</v>
      </c>
      <c r="BK99" s="233">
        <f>ROUND(I99*H99,2)</f>
        <v>0</v>
      </c>
      <c r="BL99" s="19" t="s">
        <v>162</v>
      </c>
      <c r="BM99" s="232" t="s">
        <v>1258</v>
      </c>
    </row>
    <row r="100" s="13" customFormat="1">
      <c r="A100" s="13"/>
      <c r="B100" s="234"/>
      <c r="C100" s="235"/>
      <c r="D100" s="236" t="s">
        <v>164</v>
      </c>
      <c r="E100" s="237" t="s">
        <v>28</v>
      </c>
      <c r="F100" s="238" t="s">
        <v>1252</v>
      </c>
      <c r="G100" s="235"/>
      <c r="H100" s="237" t="s">
        <v>28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164</v>
      </c>
      <c r="AU100" s="244" t="s">
        <v>84</v>
      </c>
      <c r="AV100" s="13" t="s">
        <v>82</v>
      </c>
      <c r="AW100" s="13" t="s">
        <v>35</v>
      </c>
      <c r="AX100" s="13" t="s">
        <v>74</v>
      </c>
      <c r="AY100" s="244" t="s">
        <v>155</v>
      </c>
    </row>
    <row r="101" s="13" customFormat="1">
      <c r="A101" s="13"/>
      <c r="B101" s="234"/>
      <c r="C101" s="235"/>
      <c r="D101" s="236" t="s">
        <v>164</v>
      </c>
      <c r="E101" s="237" t="s">
        <v>28</v>
      </c>
      <c r="F101" s="238" t="s">
        <v>1253</v>
      </c>
      <c r="G101" s="235"/>
      <c r="H101" s="237" t="s">
        <v>28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164</v>
      </c>
      <c r="AU101" s="244" t="s">
        <v>84</v>
      </c>
      <c r="AV101" s="13" t="s">
        <v>82</v>
      </c>
      <c r="AW101" s="13" t="s">
        <v>35</v>
      </c>
      <c r="AX101" s="13" t="s">
        <v>74</v>
      </c>
      <c r="AY101" s="244" t="s">
        <v>155</v>
      </c>
    </row>
    <row r="102" s="14" customFormat="1">
      <c r="A102" s="14"/>
      <c r="B102" s="245"/>
      <c r="C102" s="246"/>
      <c r="D102" s="236" t="s">
        <v>164</v>
      </c>
      <c r="E102" s="247" t="s">
        <v>28</v>
      </c>
      <c r="F102" s="248" t="s">
        <v>1259</v>
      </c>
      <c r="G102" s="246"/>
      <c r="H102" s="249">
        <v>3.3839999999999999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164</v>
      </c>
      <c r="AU102" s="255" t="s">
        <v>84</v>
      </c>
      <c r="AV102" s="14" t="s">
        <v>84</v>
      </c>
      <c r="AW102" s="14" t="s">
        <v>35</v>
      </c>
      <c r="AX102" s="14" t="s">
        <v>74</v>
      </c>
      <c r="AY102" s="255" t="s">
        <v>155</v>
      </c>
    </row>
    <row r="103" s="14" customFormat="1">
      <c r="A103" s="14"/>
      <c r="B103" s="245"/>
      <c r="C103" s="246"/>
      <c r="D103" s="236" t="s">
        <v>164</v>
      </c>
      <c r="E103" s="247" t="s">
        <v>28</v>
      </c>
      <c r="F103" s="248" t="s">
        <v>1260</v>
      </c>
      <c r="G103" s="246"/>
      <c r="H103" s="249">
        <v>1.323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5" t="s">
        <v>164</v>
      </c>
      <c r="AU103" s="255" t="s">
        <v>84</v>
      </c>
      <c r="AV103" s="14" t="s">
        <v>84</v>
      </c>
      <c r="AW103" s="14" t="s">
        <v>35</v>
      </c>
      <c r="AX103" s="14" t="s">
        <v>74</v>
      </c>
      <c r="AY103" s="255" t="s">
        <v>155</v>
      </c>
    </row>
    <row r="104" s="15" customFormat="1">
      <c r="A104" s="15"/>
      <c r="B104" s="256"/>
      <c r="C104" s="257"/>
      <c r="D104" s="236" t="s">
        <v>164</v>
      </c>
      <c r="E104" s="258" t="s">
        <v>500</v>
      </c>
      <c r="F104" s="259" t="s">
        <v>173</v>
      </c>
      <c r="G104" s="257"/>
      <c r="H104" s="260">
        <v>4.7069999999999999</v>
      </c>
      <c r="I104" s="261"/>
      <c r="J104" s="257"/>
      <c r="K104" s="257"/>
      <c r="L104" s="262"/>
      <c r="M104" s="263"/>
      <c r="N104" s="264"/>
      <c r="O104" s="264"/>
      <c r="P104" s="264"/>
      <c r="Q104" s="264"/>
      <c r="R104" s="264"/>
      <c r="S104" s="264"/>
      <c r="T104" s="26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6" t="s">
        <v>164</v>
      </c>
      <c r="AU104" s="266" t="s">
        <v>84</v>
      </c>
      <c r="AV104" s="15" t="s">
        <v>162</v>
      </c>
      <c r="AW104" s="15" t="s">
        <v>35</v>
      </c>
      <c r="AX104" s="15" t="s">
        <v>82</v>
      </c>
      <c r="AY104" s="266" t="s">
        <v>155</v>
      </c>
    </row>
    <row r="105" s="2" customFormat="1" ht="24" customHeight="1">
      <c r="A105" s="40"/>
      <c r="B105" s="41"/>
      <c r="C105" s="221" t="s">
        <v>190</v>
      </c>
      <c r="D105" s="221" t="s">
        <v>157</v>
      </c>
      <c r="E105" s="222" t="s">
        <v>559</v>
      </c>
      <c r="F105" s="223" t="s">
        <v>560</v>
      </c>
      <c r="G105" s="224" t="s">
        <v>160</v>
      </c>
      <c r="H105" s="225">
        <v>4.7069999999999999</v>
      </c>
      <c r="I105" s="226"/>
      <c r="J105" s="227">
        <f>ROUND(I105*H105,2)</f>
        <v>0</v>
      </c>
      <c r="K105" s="223" t="s">
        <v>161</v>
      </c>
      <c r="L105" s="46"/>
      <c r="M105" s="228" t="s">
        <v>28</v>
      </c>
      <c r="N105" s="229" t="s">
        <v>45</v>
      </c>
      <c r="O105" s="86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2" t="s">
        <v>162</v>
      </c>
      <c r="AT105" s="232" t="s">
        <v>157</v>
      </c>
      <c r="AU105" s="232" t="s">
        <v>84</v>
      </c>
      <c r="AY105" s="19" t="s">
        <v>155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19" t="s">
        <v>82</v>
      </c>
      <c r="BK105" s="233">
        <f>ROUND(I105*H105,2)</f>
        <v>0</v>
      </c>
      <c r="BL105" s="19" t="s">
        <v>162</v>
      </c>
      <c r="BM105" s="232" t="s">
        <v>1261</v>
      </c>
    </row>
    <row r="106" s="14" customFormat="1">
      <c r="A106" s="14"/>
      <c r="B106" s="245"/>
      <c r="C106" s="246"/>
      <c r="D106" s="236" t="s">
        <v>164</v>
      </c>
      <c r="E106" s="247" t="s">
        <v>28</v>
      </c>
      <c r="F106" s="248" t="s">
        <v>500</v>
      </c>
      <c r="G106" s="246"/>
      <c r="H106" s="249">
        <v>4.7069999999999999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164</v>
      </c>
      <c r="AU106" s="255" t="s">
        <v>84</v>
      </c>
      <c r="AV106" s="14" t="s">
        <v>84</v>
      </c>
      <c r="AW106" s="14" t="s">
        <v>35</v>
      </c>
      <c r="AX106" s="14" t="s">
        <v>82</v>
      </c>
      <c r="AY106" s="255" t="s">
        <v>155</v>
      </c>
    </row>
    <row r="107" s="2" customFormat="1" ht="24" customHeight="1">
      <c r="A107" s="40"/>
      <c r="B107" s="41"/>
      <c r="C107" s="221" t="s">
        <v>194</v>
      </c>
      <c r="D107" s="221" t="s">
        <v>157</v>
      </c>
      <c r="E107" s="222" t="s">
        <v>562</v>
      </c>
      <c r="F107" s="223" t="s">
        <v>563</v>
      </c>
      <c r="G107" s="224" t="s">
        <v>160</v>
      </c>
      <c r="H107" s="225">
        <v>4.7069999999999999</v>
      </c>
      <c r="I107" s="226"/>
      <c r="J107" s="227">
        <f>ROUND(I107*H107,2)</f>
        <v>0</v>
      </c>
      <c r="K107" s="223" t="s">
        <v>161</v>
      </c>
      <c r="L107" s="46"/>
      <c r="M107" s="228" t="s">
        <v>28</v>
      </c>
      <c r="N107" s="229" t="s">
        <v>45</v>
      </c>
      <c r="O107" s="86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2" t="s">
        <v>162</v>
      </c>
      <c r="AT107" s="232" t="s">
        <v>157</v>
      </c>
      <c r="AU107" s="232" t="s">
        <v>84</v>
      </c>
      <c r="AY107" s="19" t="s">
        <v>155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19" t="s">
        <v>82</v>
      </c>
      <c r="BK107" s="233">
        <f>ROUND(I107*H107,2)</f>
        <v>0</v>
      </c>
      <c r="BL107" s="19" t="s">
        <v>162</v>
      </c>
      <c r="BM107" s="232" t="s">
        <v>1262</v>
      </c>
    </row>
    <row r="108" s="14" customFormat="1">
      <c r="A108" s="14"/>
      <c r="B108" s="245"/>
      <c r="C108" s="246"/>
      <c r="D108" s="236" t="s">
        <v>164</v>
      </c>
      <c r="E108" s="247" t="s">
        <v>28</v>
      </c>
      <c r="F108" s="248" t="s">
        <v>500</v>
      </c>
      <c r="G108" s="246"/>
      <c r="H108" s="249">
        <v>4.7069999999999999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164</v>
      </c>
      <c r="AU108" s="255" t="s">
        <v>84</v>
      </c>
      <c r="AV108" s="14" t="s">
        <v>84</v>
      </c>
      <c r="AW108" s="14" t="s">
        <v>35</v>
      </c>
      <c r="AX108" s="14" t="s">
        <v>82</v>
      </c>
      <c r="AY108" s="255" t="s">
        <v>155</v>
      </c>
    </row>
    <row r="109" s="2" customFormat="1" ht="24" customHeight="1">
      <c r="A109" s="40"/>
      <c r="B109" s="41"/>
      <c r="C109" s="221" t="s">
        <v>203</v>
      </c>
      <c r="D109" s="221" t="s">
        <v>157</v>
      </c>
      <c r="E109" s="222" t="s">
        <v>565</v>
      </c>
      <c r="F109" s="223" t="s">
        <v>566</v>
      </c>
      <c r="G109" s="224" t="s">
        <v>160</v>
      </c>
      <c r="H109" s="225">
        <v>4.7069999999999999</v>
      </c>
      <c r="I109" s="226"/>
      <c r="J109" s="227">
        <f>ROUND(I109*H109,2)</f>
        <v>0</v>
      </c>
      <c r="K109" s="223" t="s">
        <v>161</v>
      </c>
      <c r="L109" s="46"/>
      <c r="M109" s="228" t="s">
        <v>28</v>
      </c>
      <c r="N109" s="229" t="s">
        <v>45</v>
      </c>
      <c r="O109" s="86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2" t="s">
        <v>162</v>
      </c>
      <c r="AT109" s="232" t="s">
        <v>157</v>
      </c>
      <c r="AU109" s="232" t="s">
        <v>84</v>
      </c>
      <c r="AY109" s="19" t="s">
        <v>155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19" t="s">
        <v>82</v>
      </c>
      <c r="BK109" s="233">
        <f>ROUND(I109*H109,2)</f>
        <v>0</v>
      </c>
      <c r="BL109" s="19" t="s">
        <v>162</v>
      </c>
      <c r="BM109" s="232" t="s">
        <v>1263</v>
      </c>
    </row>
    <row r="110" s="14" customFormat="1">
      <c r="A110" s="14"/>
      <c r="B110" s="245"/>
      <c r="C110" s="246"/>
      <c r="D110" s="236" t="s">
        <v>164</v>
      </c>
      <c r="E110" s="247" t="s">
        <v>28</v>
      </c>
      <c r="F110" s="248" t="s">
        <v>500</v>
      </c>
      <c r="G110" s="246"/>
      <c r="H110" s="249">
        <v>4.7069999999999999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164</v>
      </c>
      <c r="AU110" s="255" t="s">
        <v>84</v>
      </c>
      <c r="AV110" s="14" t="s">
        <v>84</v>
      </c>
      <c r="AW110" s="14" t="s">
        <v>35</v>
      </c>
      <c r="AX110" s="14" t="s">
        <v>82</v>
      </c>
      <c r="AY110" s="255" t="s">
        <v>155</v>
      </c>
    </row>
    <row r="111" s="2" customFormat="1" ht="24" customHeight="1">
      <c r="A111" s="40"/>
      <c r="B111" s="41"/>
      <c r="C111" s="221" t="s">
        <v>207</v>
      </c>
      <c r="D111" s="221" t="s">
        <v>157</v>
      </c>
      <c r="E111" s="222" t="s">
        <v>568</v>
      </c>
      <c r="F111" s="223" t="s">
        <v>569</v>
      </c>
      <c r="G111" s="224" t="s">
        <v>160</v>
      </c>
      <c r="H111" s="225">
        <v>13.516</v>
      </c>
      <c r="I111" s="226"/>
      <c r="J111" s="227">
        <f>ROUND(I111*H111,2)</f>
        <v>0</v>
      </c>
      <c r="K111" s="223" t="s">
        <v>161</v>
      </c>
      <c r="L111" s="46"/>
      <c r="M111" s="228" t="s">
        <v>28</v>
      </c>
      <c r="N111" s="229" t="s">
        <v>45</v>
      </c>
      <c r="O111" s="86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2" t="s">
        <v>162</v>
      </c>
      <c r="AT111" s="232" t="s">
        <v>157</v>
      </c>
      <c r="AU111" s="232" t="s">
        <v>84</v>
      </c>
      <c r="AY111" s="19" t="s">
        <v>155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19" t="s">
        <v>82</v>
      </c>
      <c r="BK111" s="233">
        <f>ROUND(I111*H111,2)</f>
        <v>0</v>
      </c>
      <c r="BL111" s="19" t="s">
        <v>162</v>
      </c>
      <c r="BM111" s="232" t="s">
        <v>1264</v>
      </c>
    </row>
    <row r="112" s="14" customFormat="1">
      <c r="A112" s="14"/>
      <c r="B112" s="245"/>
      <c r="C112" s="246"/>
      <c r="D112" s="236" t="s">
        <v>164</v>
      </c>
      <c r="E112" s="247" t="s">
        <v>28</v>
      </c>
      <c r="F112" s="248" t="s">
        <v>572</v>
      </c>
      <c r="G112" s="246"/>
      <c r="H112" s="249">
        <v>4.1020000000000003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164</v>
      </c>
      <c r="AU112" s="255" t="s">
        <v>84</v>
      </c>
      <c r="AV112" s="14" t="s">
        <v>84</v>
      </c>
      <c r="AW112" s="14" t="s">
        <v>35</v>
      </c>
      <c r="AX112" s="14" t="s">
        <v>74</v>
      </c>
      <c r="AY112" s="255" t="s">
        <v>155</v>
      </c>
    </row>
    <row r="113" s="14" customFormat="1">
      <c r="A113" s="14"/>
      <c r="B113" s="245"/>
      <c r="C113" s="246"/>
      <c r="D113" s="236" t="s">
        <v>164</v>
      </c>
      <c r="E113" s="247" t="s">
        <v>28</v>
      </c>
      <c r="F113" s="248" t="s">
        <v>573</v>
      </c>
      <c r="G113" s="246"/>
      <c r="H113" s="249">
        <v>9.4139999999999997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164</v>
      </c>
      <c r="AU113" s="255" t="s">
        <v>84</v>
      </c>
      <c r="AV113" s="14" t="s">
        <v>84</v>
      </c>
      <c r="AW113" s="14" t="s">
        <v>35</v>
      </c>
      <c r="AX113" s="14" t="s">
        <v>74</v>
      </c>
      <c r="AY113" s="255" t="s">
        <v>155</v>
      </c>
    </row>
    <row r="114" s="15" customFormat="1">
      <c r="A114" s="15"/>
      <c r="B114" s="256"/>
      <c r="C114" s="257"/>
      <c r="D114" s="236" t="s">
        <v>164</v>
      </c>
      <c r="E114" s="258" t="s">
        <v>498</v>
      </c>
      <c r="F114" s="259" t="s">
        <v>173</v>
      </c>
      <c r="G114" s="257"/>
      <c r="H114" s="260">
        <v>13.516</v>
      </c>
      <c r="I114" s="261"/>
      <c r="J114" s="257"/>
      <c r="K114" s="257"/>
      <c r="L114" s="262"/>
      <c r="M114" s="263"/>
      <c r="N114" s="264"/>
      <c r="O114" s="264"/>
      <c r="P114" s="264"/>
      <c r="Q114" s="264"/>
      <c r="R114" s="264"/>
      <c r="S114" s="264"/>
      <c r="T114" s="26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6" t="s">
        <v>164</v>
      </c>
      <c r="AU114" s="266" t="s">
        <v>84</v>
      </c>
      <c r="AV114" s="15" t="s">
        <v>162</v>
      </c>
      <c r="AW114" s="15" t="s">
        <v>35</v>
      </c>
      <c r="AX114" s="15" t="s">
        <v>82</v>
      </c>
      <c r="AY114" s="266" t="s">
        <v>155</v>
      </c>
    </row>
    <row r="115" s="2" customFormat="1" ht="24" customHeight="1">
      <c r="A115" s="40"/>
      <c r="B115" s="41"/>
      <c r="C115" s="221" t="s">
        <v>211</v>
      </c>
      <c r="D115" s="221" t="s">
        <v>157</v>
      </c>
      <c r="E115" s="222" t="s">
        <v>185</v>
      </c>
      <c r="F115" s="223" t="s">
        <v>186</v>
      </c>
      <c r="G115" s="224" t="s">
        <v>160</v>
      </c>
      <c r="H115" s="225">
        <v>11.237</v>
      </c>
      <c r="I115" s="226"/>
      <c r="J115" s="227">
        <f>ROUND(I115*H115,2)</f>
        <v>0</v>
      </c>
      <c r="K115" s="223" t="s">
        <v>161</v>
      </c>
      <c r="L115" s="46"/>
      <c r="M115" s="228" t="s">
        <v>28</v>
      </c>
      <c r="N115" s="229" t="s">
        <v>45</v>
      </c>
      <c r="O115" s="86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2" t="s">
        <v>162</v>
      </c>
      <c r="AT115" s="232" t="s">
        <v>157</v>
      </c>
      <c r="AU115" s="232" t="s">
        <v>84</v>
      </c>
      <c r="AY115" s="19" t="s">
        <v>155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19" t="s">
        <v>82</v>
      </c>
      <c r="BK115" s="233">
        <f>ROUND(I115*H115,2)</f>
        <v>0</v>
      </c>
      <c r="BL115" s="19" t="s">
        <v>162</v>
      </c>
      <c r="BM115" s="232" t="s">
        <v>1265</v>
      </c>
    </row>
    <row r="116" s="14" customFormat="1">
      <c r="A116" s="14"/>
      <c r="B116" s="245"/>
      <c r="C116" s="246"/>
      <c r="D116" s="236" t="s">
        <v>164</v>
      </c>
      <c r="E116" s="247" t="s">
        <v>28</v>
      </c>
      <c r="F116" s="248" t="s">
        <v>498</v>
      </c>
      <c r="G116" s="246"/>
      <c r="H116" s="249">
        <v>13.516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164</v>
      </c>
      <c r="AU116" s="255" t="s">
        <v>84</v>
      </c>
      <c r="AV116" s="14" t="s">
        <v>84</v>
      </c>
      <c r="AW116" s="14" t="s">
        <v>35</v>
      </c>
      <c r="AX116" s="14" t="s">
        <v>74</v>
      </c>
      <c r="AY116" s="255" t="s">
        <v>155</v>
      </c>
    </row>
    <row r="117" s="14" customFormat="1">
      <c r="A117" s="14"/>
      <c r="B117" s="245"/>
      <c r="C117" s="246"/>
      <c r="D117" s="236" t="s">
        <v>164</v>
      </c>
      <c r="E117" s="247" t="s">
        <v>28</v>
      </c>
      <c r="F117" s="248" t="s">
        <v>1117</v>
      </c>
      <c r="G117" s="246"/>
      <c r="H117" s="249">
        <v>-2.2789999999999999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164</v>
      </c>
      <c r="AU117" s="255" t="s">
        <v>84</v>
      </c>
      <c r="AV117" s="14" t="s">
        <v>84</v>
      </c>
      <c r="AW117" s="14" t="s">
        <v>35</v>
      </c>
      <c r="AX117" s="14" t="s">
        <v>74</v>
      </c>
      <c r="AY117" s="255" t="s">
        <v>155</v>
      </c>
    </row>
    <row r="118" s="15" customFormat="1">
      <c r="A118" s="15"/>
      <c r="B118" s="256"/>
      <c r="C118" s="257"/>
      <c r="D118" s="236" t="s">
        <v>164</v>
      </c>
      <c r="E118" s="258" t="s">
        <v>126</v>
      </c>
      <c r="F118" s="259" t="s">
        <v>173</v>
      </c>
      <c r="G118" s="257"/>
      <c r="H118" s="260">
        <v>11.237</v>
      </c>
      <c r="I118" s="261"/>
      <c r="J118" s="257"/>
      <c r="K118" s="257"/>
      <c r="L118" s="262"/>
      <c r="M118" s="263"/>
      <c r="N118" s="264"/>
      <c r="O118" s="264"/>
      <c r="P118" s="264"/>
      <c r="Q118" s="264"/>
      <c r="R118" s="264"/>
      <c r="S118" s="264"/>
      <c r="T118" s="26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6" t="s">
        <v>164</v>
      </c>
      <c r="AU118" s="266" t="s">
        <v>84</v>
      </c>
      <c r="AV118" s="15" t="s">
        <v>162</v>
      </c>
      <c r="AW118" s="15" t="s">
        <v>35</v>
      </c>
      <c r="AX118" s="15" t="s">
        <v>82</v>
      </c>
      <c r="AY118" s="266" t="s">
        <v>155</v>
      </c>
    </row>
    <row r="119" s="2" customFormat="1" ht="16.5" customHeight="1">
      <c r="A119" s="40"/>
      <c r="B119" s="41"/>
      <c r="C119" s="221" t="s">
        <v>218</v>
      </c>
      <c r="D119" s="221" t="s">
        <v>157</v>
      </c>
      <c r="E119" s="222" t="s">
        <v>191</v>
      </c>
      <c r="F119" s="223" t="s">
        <v>192</v>
      </c>
      <c r="G119" s="224" t="s">
        <v>160</v>
      </c>
      <c r="H119" s="225">
        <v>11.237</v>
      </c>
      <c r="I119" s="226"/>
      <c r="J119" s="227">
        <f>ROUND(I119*H119,2)</f>
        <v>0</v>
      </c>
      <c r="K119" s="223" t="s">
        <v>161</v>
      </c>
      <c r="L119" s="46"/>
      <c r="M119" s="228" t="s">
        <v>28</v>
      </c>
      <c r="N119" s="229" t="s">
        <v>45</v>
      </c>
      <c r="O119" s="86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2" t="s">
        <v>162</v>
      </c>
      <c r="AT119" s="232" t="s">
        <v>157</v>
      </c>
      <c r="AU119" s="232" t="s">
        <v>84</v>
      </c>
      <c r="AY119" s="19" t="s">
        <v>155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9" t="s">
        <v>82</v>
      </c>
      <c r="BK119" s="233">
        <f>ROUND(I119*H119,2)</f>
        <v>0</v>
      </c>
      <c r="BL119" s="19" t="s">
        <v>162</v>
      </c>
      <c r="BM119" s="232" t="s">
        <v>1266</v>
      </c>
    </row>
    <row r="120" s="14" customFormat="1">
      <c r="A120" s="14"/>
      <c r="B120" s="245"/>
      <c r="C120" s="246"/>
      <c r="D120" s="236" t="s">
        <v>164</v>
      </c>
      <c r="E120" s="247" t="s">
        <v>28</v>
      </c>
      <c r="F120" s="248" t="s">
        <v>126</v>
      </c>
      <c r="G120" s="246"/>
      <c r="H120" s="249">
        <v>11.237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164</v>
      </c>
      <c r="AU120" s="255" t="s">
        <v>84</v>
      </c>
      <c r="AV120" s="14" t="s">
        <v>84</v>
      </c>
      <c r="AW120" s="14" t="s">
        <v>35</v>
      </c>
      <c r="AX120" s="14" t="s">
        <v>82</v>
      </c>
      <c r="AY120" s="255" t="s">
        <v>155</v>
      </c>
    </row>
    <row r="121" s="2" customFormat="1" ht="24" customHeight="1">
      <c r="A121" s="40"/>
      <c r="B121" s="41"/>
      <c r="C121" s="221" t="s">
        <v>222</v>
      </c>
      <c r="D121" s="221" t="s">
        <v>157</v>
      </c>
      <c r="E121" s="222" t="s">
        <v>576</v>
      </c>
      <c r="F121" s="223" t="s">
        <v>577</v>
      </c>
      <c r="G121" s="224" t="s">
        <v>160</v>
      </c>
      <c r="H121" s="225">
        <v>2.2789999999999999</v>
      </c>
      <c r="I121" s="226"/>
      <c r="J121" s="227">
        <f>ROUND(I121*H121,2)</f>
        <v>0</v>
      </c>
      <c r="K121" s="223" t="s">
        <v>161</v>
      </c>
      <c r="L121" s="46"/>
      <c r="M121" s="228" t="s">
        <v>28</v>
      </c>
      <c r="N121" s="229" t="s">
        <v>45</v>
      </c>
      <c r="O121" s="86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2" t="s">
        <v>162</v>
      </c>
      <c r="AT121" s="232" t="s">
        <v>157</v>
      </c>
      <c r="AU121" s="232" t="s">
        <v>84</v>
      </c>
      <c r="AY121" s="19" t="s">
        <v>155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9" t="s">
        <v>82</v>
      </c>
      <c r="BK121" s="233">
        <f>ROUND(I121*H121,2)</f>
        <v>0</v>
      </c>
      <c r="BL121" s="19" t="s">
        <v>162</v>
      </c>
      <c r="BM121" s="232" t="s">
        <v>1267</v>
      </c>
    </row>
    <row r="122" s="13" customFormat="1">
      <c r="A122" s="13"/>
      <c r="B122" s="234"/>
      <c r="C122" s="235"/>
      <c r="D122" s="236" t="s">
        <v>164</v>
      </c>
      <c r="E122" s="237" t="s">
        <v>28</v>
      </c>
      <c r="F122" s="238" t="s">
        <v>1252</v>
      </c>
      <c r="G122" s="235"/>
      <c r="H122" s="237" t="s">
        <v>28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164</v>
      </c>
      <c r="AU122" s="244" t="s">
        <v>84</v>
      </c>
      <c r="AV122" s="13" t="s">
        <v>82</v>
      </c>
      <c r="AW122" s="13" t="s">
        <v>35</v>
      </c>
      <c r="AX122" s="13" t="s">
        <v>74</v>
      </c>
      <c r="AY122" s="244" t="s">
        <v>155</v>
      </c>
    </row>
    <row r="123" s="13" customFormat="1">
      <c r="A123" s="13"/>
      <c r="B123" s="234"/>
      <c r="C123" s="235"/>
      <c r="D123" s="236" t="s">
        <v>164</v>
      </c>
      <c r="E123" s="237" t="s">
        <v>28</v>
      </c>
      <c r="F123" s="238" t="s">
        <v>1253</v>
      </c>
      <c r="G123" s="235"/>
      <c r="H123" s="237" t="s">
        <v>28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164</v>
      </c>
      <c r="AU123" s="244" t="s">
        <v>84</v>
      </c>
      <c r="AV123" s="13" t="s">
        <v>82</v>
      </c>
      <c r="AW123" s="13" t="s">
        <v>35</v>
      </c>
      <c r="AX123" s="13" t="s">
        <v>74</v>
      </c>
      <c r="AY123" s="244" t="s">
        <v>155</v>
      </c>
    </row>
    <row r="124" s="14" customFormat="1">
      <c r="A124" s="14"/>
      <c r="B124" s="245"/>
      <c r="C124" s="246"/>
      <c r="D124" s="236" t="s">
        <v>164</v>
      </c>
      <c r="E124" s="247" t="s">
        <v>507</v>
      </c>
      <c r="F124" s="248" t="s">
        <v>1268</v>
      </c>
      <c r="G124" s="246"/>
      <c r="H124" s="249">
        <v>2.2789999999999999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164</v>
      </c>
      <c r="AU124" s="255" t="s">
        <v>84</v>
      </c>
      <c r="AV124" s="14" t="s">
        <v>84</v>
      </c>
      <c r="AW124" s="14" t="s">
        <v>35</v>
      </c>
      <c r="AX124" s="14" t="s">
        <v>82</v>
      </c>
      <c r="AY124" s="255" t="s">
        <v>155</v>
      </c>
    </row>
    <row r="125" s="12" customFormat="1" ht="22.8" customHeight="1">
      <c r="A125" s="12"/>
      <c r="B125" s="205"/>
      <c r="C125" s="206"/>
      <c r="D125" s="207" t="s">
        <v>73</v>
      </c>
      <c r="E125" s="219" t="s">
        <v>84</v>
      </c>
      <c r="F125" s="219" t="s">
        <v>592</v>
      </c>
      <c r="G125" s="206"/>
      <c r="H125" s="206"/>
      <c r="I125" s="209"/>
      <c r="J125" s="220">
        <f>BK125</f>
        <v>0</v>
      </c>
      <c r="K125" s="206"/>
      <c r="L125" s="211"/>
      <c r="M125" s="212"/>
      <c r="N125" s="213"/>
      <c r="O125" s="213"/>
      <c r="P125" s="214">
        <f>SUM(P126:P145)</f>
        <v>0</v>
      </c>
      <c r="Q125" s="213"/>
      <c r="R125" s="214">
        <f>SUM(R126:R145)</f>
        <v>22.292631510000003</v>
      </c>
      <c r="S125" s="213"/>
      <c r="T125" s="215">
        <f>SUM(T126:T145)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82</v>
      </c>
      <c r="AT125" s="217" t="s">
        <v>73</v>
      </c>
      <c r="AU125" s="217" t="s">
        <v>82</v>
      </c>
      <c r="AY125" s="216" t="s">
        <v>155</v>
      </c>
      <c r="BK125" s="218">
        <f>SUM(BK126:BK145)</f>
        <v>0</v>
      </c>
    </row>
    <row r="126" s="2" customFormat="1" ht="24" customHeight="1">
      <c r="A126" s="40"/>
      <c r="B126" s="41"/>
      <c r="C126" s="221" t="s">
        <v>228</v>
      </c>
      <c r="D126" s="221" t="s">
        <v>157</v>
      </c>
      <c r="E126" s="222" t="s">
        <v>1121</v>
      </c>
      <c r="F126" s="223" t="s">
        <v>1122</v>
      </c>
      <c r="G126" s="224" t="s">
        <v>160</v>
      </c>
      <c r="H126" s="225">
        <v>1.046</v>
      </c>
      <c r="I126" s="226"/>
      <c r="J126" s="227">
        <f>ROUND(I126*H126,2)</f>
        <v>0</v>
      </c>
      <c r="K126" s="223" t="s">
        <v>28</v>
      </c>
      <c r="L126" s="46"/>
      <c r="M126" s="228" t="s">
        <v>28</v>
      </c>
      <c r="N126" s="229" t="s">
        <v>45</v>
      </c>
      <c r="O126" s="86"/>
      <c r="P126" s="230">
        <f>O126*H126</f>
        <v>0</v>
      </c>
      <c r="Q126" s="230">
        <v>2.1600000000000001</v>
      </c>
      <c r="R126" s="230">
        <f>Q126*H126</f>
        <v>2.25936</v>
      </c>
      <c r="S126" s="230">
        <v>0</v>
      </c>
      <c r="T126" s="231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2" t="s">
        <v>162</v>
      </c>
      <c r="AT126" s="232" t="s">
        <v>157</v>
      </c>
      <c r="AU126" s="232" t="s">
        <v>84</v>
      </c>
      <c r="AY126" s="19" t="s">
        <v>155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9" t="s">
        <v>82</v>
      </c>
      <c r="BK126" s="233">
        <f>ROUND(I126*H126,2)</f>
        <v>0</v>
      </c>
      <c r="BL126" s="19" t="s">
        <v>162</v>
      </c>
      <c r="BM126" s="232" t="s">
        <v>1269</v>
      </c>
    </row>
    <row r="127" s="13" customFormat="1">
      <c r="A127" s="13"/>
      <c r="B127" s="234"/>
      <c r="C127" s="235"/>
      <c r="D127" s="236" t="s">
        <v>164</v>
      </c>
      <c r="E127" s="237" t="s">
        <v>28</v>
      </c>
      <c r="F127" s="238" t="s">
        <v>1252</v>
      </c>
      <c r="G127" s="235"/>
      <c r="H127" s="237" t="s">
        <v>28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164</v>
      </c>
      <c r="AU127" s="244" t="s">
        <v>84</v>
      </c>
      <c r="AV127" s="13" t="s">
        <v>82</v>
      </c>
      <c r="AW127" s="13" t="s">
        <v>35</v>
      </c>
      <c r="AX127" s="13" t="s">
        <v>74</v>
      </c>
      <c r="AY127" s="244" t="s">
        <v>155</v>
      </c>
    </row>
    <row r="128" s="13" customFormat="1">
      <c r="A128" s="13"/>
      <c r="B128" s="234"/>
      <c r="C128" s="235"/>
      <c r="D128" s="236" t="s">
        <v>164</v>
      </c>
      <c r="E128" s="237" t="s">
        <v>28</v>
      </c>
      <c r="F128" s="238" t="s">
        <v>1253</v>
      </c>
      <c r="G128" s="235"/>
      <c r="H128" s="237" t="s">
        <v>28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164</v>
      </c>
      <c r="AU128" s="244" t="s">
        <v>84</v>
      </c>
      <c r="AV128" s="13" t="s">
        <v>82</v>
      </c>
      <c r="AW128" s="13" t="s">
        <v>35</v>
      </c>
      <c r="AX128" s="13" t="s">
        <v>74</v>
      </c>
      <c r="AY128" s="244" t="s">
        <v>155</v>
      </c>
    </row>
    <row r="129" s="14" customFormat="1">
      <c r="A129" s="14"/>
      <c r="B129" s="245"/>
      <c r="C129" s="246"/>
      <c r="D129" s="236" t="s">
        <v>164</v>
      </c>
      <c r="E129" s="247" t="s">
        <v>28</v>
      </c>
      <c r="F129" s="248" t="s">
        <v>1270</v>
      </c>
      <c r="G129" s="246"/>
      <c r="H129" s="249">
        <v>0.752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164</v>
      </c>
      <c r="AU129" s="255" t="s">
        <v>84</v>
      </c>
      <c r="AV129" s="14" t="s">
        <v>84</v>
      </c>
      <c r="AW129" s="14" t="s">
        <v>35</v>
      </c>
      <c r="AX129" s="14" t="s">
        <v>74</v>
      </c>
      <c r="AY129" s="255" t="s">
        <v>155</v>
      </c>
    </row>
    <row r="130" s="14" customFormat="1">
      <c r="A130" s="14"/>
      <c r="B130" s="245"/>
      <c r="C130" s="246"/>
      <c r="D130" s="236" t="s">
        <v>164</v>
      </c>
      <c r="E130" s="247" t="s">
        <v>28</v>
      </c>
      <c r="F130" s="248" t="s">
        <v>1271</v>
      </c>
      <c r="G130" s="246"/>
      <c r="H130" s="249">
        <v>0.29399999999999998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164</v>
      </c>
      <c r="AU130" s="255" t="s">
        <v>84</v>
      </c>
      <c r="AV130" s="14" t="s">
        <v>84</v>
      </c>
      <c r="AW130" s="14" t="s">
        <v>35</v>
      </c>
      <c r="AX130" s="14" t="s">
        <v>74</v>
      </c>
      <c r="AY130" s="255" t="s">
        <v>155</v>
      </c>
    </row>
    <row r="131" s="15" customFormat="1">
      <c r="A131" s="15"/>
      <c r="B131" s="256"/>
      <c r="C131" s="257"/>
      <c r="D131" s="236" t="s">
        <v>164</v>
      </c>
      <c r="E131" s="258" t="s">
        <v>28</v>
      </c>
      <c r="F131" s="259" t="s">
        <v>173</v>
      </c>
      <c r="G131" s="257"/>
      <c r="H131" s="260">
        <v>1.046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164</v>
      </c>
      <c r="AU131" s="266" t="s">
        <v>84</v>
      </c>
      <c r="AV131" s="15" t="s">
        <v>162</v>
      </c>
      <c r="AW131" s="15" t="s">
        <v>35</v>
      </c>
      <c r="AX131" s="15" t="s">
        <v>82</v>
      </c>
      <c r="AY131" s="266" t="s">
        <v>155</v>
      </c>
    </row>
    <row r="132" s="2" customFormat="1" ht="16.5" customHeight="1">
      <c r="A132" s="40"/>
      <c r="B132" s="41"/>
      <c r="C132" s="221" t="s">
        <v>233</v>
      </c>
      <c r="D132" s="221" t="s">
        <v>157</v>
      </c>
      <c r="E132" s="222" t="s">
        <v>1130</v>
      </c>
      <c r="F132" s="223" t="s">
        <v>1131</v>
      </c>
      <c r="G132" s="224" t="s">
        <v>160</v>
      </c>
      <c r="H132" s="225">
        <v>8.0530000000000008</v>
      </c>
      <c r="I132" s="226"/>
      <c r="J132" s="227">
        <f>ROUND(I132*H132,2)</f>
        <v>0</v>
      </c>
      <c r="K132" s="223" t="s">
        <v>161</v>
      </c>
      <c r="L132" s="46"/>
      <c r="M132" s="228" t="s">
        <v>28</v>
      </c>
      <c r="N132" s="229" t="s">
        <v>45</v>
      </c>
      <c r="O132" s="86"/>
      <c r="P132" s="230">
        <f>O132*H132</f>
        <v>0</v>
      </c>
      <c r="Q132" s="230">
        <v>2.45329</v>
      </c>
      <c r="R132" s="230">
        <f>Q132*H132</f>
        <v>19.756344370000001</v>
      </c>
      <c r="S132" s="230">
        <v>0</v>
      </c>
      <c r="T132" s="231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2" t="s">
        <v>162</v>
      </c>
      <c r="AT132" s="232" t="s">
        <v>157</v>
      </c>
      <c r="AU132" s="232" t="s">
        <v>84</v>
      </c>
      <c r="AY132" s="19" t="s">
        <v>155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9" t="s">
        <v>82</v>
      </c>
      <c r="BK132" s="233">
        <f>ROUND(I132*H132,2)</f>
        <v>0</v>
      </c>
      <c r="BL132" s="19" t="s">
        <v>162</v>
      </c>
      <c r="BM132" s="232" t="s">
        <v>1272</v>
      </c>
    </row>
    <row r="133" s="13" customFormat="1">
      <c r="A133" s="13"/>
      <c r="B133" s="234"/>
      <c r="C133" s="235"/>
      <c r="D133" s="236" t="s">
        <v>164</v>
      </c>
      <c r="E133" s="237" t="s">
        <v>28</v>
      </c>
      <c r="F133" s="238" t="s">
        <v>1252</v>
      </c>
      <c r="G133" s="235"/>
      <c r="H133" s="237" t="s">
        <v>28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164</v>
      </c>
      <c r="AU133" s="244" t="s">
        <v>84</v>
      </c>
      <c r="AV133" s="13" t="s">
        <v>82</v>
      </c>
      <c r="AW133" s="13" t="s">
        <v>35</v>
      </c>
      <c r="AX133" s="13" t="s">
        <v>74</v>
      </c>
      <c r="AY133" s="244" t="s">
        <v>155</v>
      </c>
    </row>
    <row r="134" s="13" customFormat="1">
      <c r="A134" s="13"/>
      <c r="B134" s="234"/>
      <c r="C134" s="235"/>
      <c r="D134" s="236" t="s">
        <v>164</v>
      </c>
      <c r="E134" s="237" t="s">
        <v>28</v>
      </c>
      <c r="F134" s="238" t="s">
        <v>1253</v>
      </c>
      <c r="G134" s="235"/>
      <c r="H134" s="237" t="s">
        <v>28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164</v>
      </c>
      <c r="AU134" s="244" t="s">
        <v>84</v>
      </c>
      <c r="AV134" s="13" t="s">
        <v>82</v>
      </c>
      <c r="AW134" s="13" t="s">
        <v>35</v>
      </c>
      <c r="AX134" s="13" t="s">
        <v>74</v>
      </c>
      <c r="AY134" s="244" t="s">
        <v>155</v>
      </c>
    </row>
    <row r="135" s="14" customFormat="1">
      <c r="A135" s="14"/>
      <c r="B135" s="245"/>
      <c r="C135" s="246"/>
      <c r="D135" s="236" t="s">
        <v>164</v>
      </c>
      <c r="E135" s="247" t="s">
        <v>28</v>
      </c>
      <c r="F135" s="248" t="s">
        <v>1273</v>
      </c>
      <c r="G135" s="246"/>
      <c r="H135" s="249">
        <v>6.2270000000000003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164</v>
      </c>
      <c r="AU135" s="255" t="s">
        <v>84</v>
      </c>
      <c r="AV135" s="14" t="s">
        <v>84</v>
      </c>
      <c r="AW135" s="14" t="s">
        <v>35</v>
      </c>
      <c r="AX135" s="14" t="s">
        <v>74</v>
      </c>
      <c r="AY135" s="255" t="s">
        <v>155</v>
      </c>
    </row>
    <row r="136" s="14" customFormat="1">
      <c r="A136" s="14"/>
      <c r="B136" s="245"/>
      <c r="C136" s="246"/>
      <c r="D136" s="236" t="s">
        <v>164</v>
      </c>
      <c r="E136" s="247" t="s">
        <v>28</v>
      </c>
      <c r="F136" s="248" t="s">
        <v>1274</v>
      </c>
      <c r="G136" s="246"/>
      <c r="H136" s="249">
        <v>1.8260000000000001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164</v>
      </c>
      <c r="AU136" s="255" t="s">
        <v>84</v>
      </c>
      <c r="AV136" s="14" t="s">
        <v>84</v>
      </c>
      <c r="AW136" s="14" t="s">
        <v>35</v>
      </c>
      <c r="AX136" s="14" t="s">
        <v>74</v>
      </c>
      <c r="AY136" s="255" t="s">
        <v>155</v>
      </c>
    </row>
    <row r="137" s="15" customFormat="1">
      <c r="A137" s="15"/>
      <c r="B137" s="256"/>
      <c r="C137" s="257"/>
      <c r="D137" s="236" t="s">
        <v>164</v>
      </c>
      <c r="E137" s="258" t="s">
        <v>28</v>
      </c>
      <c r="F137" s="259" t="s">
        <v>173</v>
      </c>
      <c r="G137" s="257"/>
      <c r="H137" s="260">
        <v>8.0530000000000008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164</v>
      </c>
      <c r="AU137" s="266" t="s">
        <v>84</v>
      </c>
      <c r="AV137" s="15" t="s">
        <v>162</v>
      </c>
      <c r="AW137" s="15" t="s">
        <v>35</v>
      </c>
      <c r="AX137" s="15" t="s">
        <v>82</v>
      </c>
      <c r="AY137" s="266" t="s">
        <v>155</v>
      </c>
    </row>
    <row r="138" s="2" customFormat="1" ht="24" customHeight="1">
      <c r="A138" s="40"/>
      <c r="B138" s="41"/>
      <c r="C138" s="221" t="s">
        <v>8</v>
      </c>
      <c r="D138" s="221" t="s">
        <v>157</v>
      </c>
      <c r="E138" s="222" t="s">
        <v>1134</v>
      </c>
      <c r="F138" s="223" t="s">
        <v>1135</v>
      </c>
      <c r="G138" s="224" t="s">
        <v>361</v>
      </c>
      <c r="H138" s="225">
        <v>53</v>
      </c>
      <c r="I138" s="226"/>
      <c r="J138" s="227">
        <f>ROUND(I138*H138,2)</f>
        <v>0</v>
      </c>
      <c r="K138" s="223" t="s">
        <v>161</v>
      </c>
      <c r="L138" s="46"/>
      <c r="M138" s="228" t="s">
        <v>28</v>
      </c>
      <c r="N138" s="229" t="s">
        <v>45</v>
      </c>
      <c r="O138" s="86"/>
      <c r="P138" s="230">
        <f>O138*H138</f>
        <v>0</v>
      </c>
      <c r="Q138" s="230">
        <v>0.0021700000000000001</v>
      </c>
      <c r="R138" s="230">
        <f>Q138*H138</f>
        <v>0.11501</v>
      </c>
      <c r="S138" s="230">
        <v>0</v>
      </c>
      <c r="T138" s="231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2" t="s">
        <v>162</v>
      </c>
      <c r="AT138" s="232" t="s">
        <v>157</v>
      </c>
      <c r="AU138" s="232" t="s">
        <v>84</v>
      </c>
      <c r="AY138" s="19" t="s">
        <v>155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9" t="s">
        <v>82</v>
      </c>
      <c r="BK138" s="233">
        <f>ROUND(I138*H138,2)</f>
        <v>0</v>
      </c>
      <c r="BL138" s="19" t="s">
        <v>162</v>
      </c>
      <c r="BM138" s="232" t="s">
        <v>1275</v>
      </c>
    </row>
    <row r="139" s="13" customFormat="1">
      <c r="A139" s="13"/>
      <c r="B139" s="234"/>
      <c r="C139" s="235"/>
      <c r="D139" s="236" t="s">
        <v>164</v>
      </c>
      <c r="E139" s="237" t="s">
        <v>28</v>
      </c>
      <c r="F139" s="238" t="s">
        <v>1252</v>
      </c>
      <c r="G139" s="235"/>
      <c r="H139" s="237" t="s">
        <v>28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164</v>
      </c>
      <c r="AU139" s="244" t="s">
        <v>84</v>
      </c>
      <c r="AV139" s="13" t="s">
        <v>82</v>
      </c>
      <c r="AW139" s="13" t="s">
        <v>35</v>
      </c>
      <c r="AX139" s="13" t="s">
        <v>74</v>
      </c>
      <c r="AY139" s="244" t="s">
        <v>155</v>
      </c>
    </row>
    <row r="140" s="13" customFormat="1">
      <c r="A140" s="13"/>
      <c r="B140" s="234"/>
      <c r="C140" s="235"/>
      <c r="D140" s="236" t="s">
        <v>164</v>
      </c>
      <c r="E140" s="237" t="s">
        <v>28</v>
      </c>
      <c r="F140" s="238" t="s">
        <v>1253</v>
      </c>
      <c r="G140" s="235"/>
      <c r="H140" s="237" t="s">
        <v>28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164</v>
      </c>
      <c r="AU140" s="244" t="s">
        <v>84</v>
      </c>
      <c r="AV140" s="13" t="s">
        <v>82</v>
      </c>
      <c r="AW140" s="13" t="s">
        <v>35</v>
      </c>
      <c r="AX140" s="13" t="s">
        <v>74</v>
      </c>
      <c r="AY140" s="244" t="s">
        <v>155</v>
      </c>
    </row>
    <row r="141" s="14" customFormat="1">
      <c r="A141" s="14"/>
      <c r="B141" s="245"/>
      <c r="C141" s="246"/>
      <c r="D141" s="236" t="s">
        <v>164</v>
      </c>
      <c r="E141" s="247" t="s">
        <v>1080</v>
      </c>
      <c r="F141" s="248" t="s">
        <v>1276</v>
      </c>
      <c r="G141" s="246"/>
      <c r="H141" s="249">
        <v>47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164</v>
      </c>
      <c r="AU141" s="255" t="s">
        <v>84</v>
      </c>
      <c r="AV141" s="14" t="s">
        <v>84</v>
      </c>
      <c r="AW141" s="14" t="s">
        <v>35</v>
      </c>
      <c r="AX141" s="14" t="s">
        <v>74</v>
      </c>
      <c r="AY141" s="255" t="s">
        <v>155</v>
      </c>
    </row>
    <row r="142" s="14" customFormat="1">
      <c r="A142" s="14"/>
      <c r="B142" s="245"/>
      <c r="C142" s="246"/>
      <c r="D142" s="236" t="s">
        <v>164</v>
      </c>
      <c r="E142" s="247" t="s">
        <v>1081</v>
      </c>
      <c r="F142" s="248" t="s">
        <v>190</v>
      </c>
      <c r="G142" s="246"/>
      <c r="H142" s="249">
        <v>6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164</v>
      </c>
      <c r="AU142" s="255" t="s">
        <v>84</v>
      </c>
      <c r="AV142" s="14" t="s">
        <v>84</v>
      </c>
      <c r="AW142" s="14" t="s">
        <v>35</v>
      </c>
      <c r="AX142" s="14" t="s">
        <v>74</v>
      </c>
      <c r="AY142" s="255" t="s">
        <v>155</v>
      </c>
    </row>
    <row r="143" s="15" customFormat="1">
      <c r="A143" s="15"/>
      <c r="B143" s="256"/>
      <c r="C143" s="257"/>
      <c r="D143" s="236" t="s">
        <v>164</v>
      </c>
      <c r="E143" s="258" t="s">
        <v>1079</v>
      </c>
      <c r="F143" s="259" t="s">
        <v>173</v>
      </c>
      <c r="G143" s="257"/>
      <c r="H143" s="260">
        <v>53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164</v>
      </c>
      <c r="AU143" s="266" t="s">
        <v>84</v>
      </c>
      <c r="AV143" s="15" t="s">
        <v>162</v>
      </c>
      <c r="AW143" s="15" t="s">
        <v>35</v>
      </c>
      <c r="AX143" s="15" t="s">
        <v>82</v>
      </c>
      <c r="AY143" s="266" t="s">
        <v>155</v>
      </c>
    </row>
    <row r="144" s="2" customFormat="1" ht="24" customHeight="1">
      <c r="A144" s="40"/>
      <c r="B144" s="41"/>
      <c r="C144" s="221" t="s">
        <v>242</v>
      </c>
      <c r="D144" s="221" t="s">
        <v>157</v>
      </c>
      <c r="E144" s="222" t="s">
        <v>1138</v>
      </c>
      <c r="F144" s="223" t="s">
        <v>1139</v>
      </c>
      <c r="G144" s="224" t="s">
        <v>160</v>
      </c>
      <c r="H144" s="225">
        <v>0.066000000000000003</v>
      </c>
      <c r="I144" s="226"/>
      <c r="J144" s="227">
        <f>ROUND(I144*H144,2)</f>
        <v>0</v>
      </c>
      <c r="K144" s="223" t="s">
        <v>161</v>
      </c>
      <c r="L144" s="46"/>
      <c r="M144" s="228" t="s">
        <v>28</v>
      </c>
      <c r="N144" s="229" t="s">
        <v>45</v>
      </c>
      <c r="O144" s="86"/>
      <c r="P144" s="230">
        <f>O144*H144</f>
        <v>0</v>
      </c>
      <c r="Q144" s="230">
        <v>2.45329</v>
      </c>
      <c r="R144" s="230">
        <f>Q144*H144</f>
        <v>0.16191714000000002</v>
      </c>
      <c r="S144" s="230">
        <v>0</v>
      </c>
      <c r="T144" s="231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2" t="s">
        <v>162</v>
      </c>
      <c r="AT144" s="232" t="s">
        <v>157</v>
      </c>
      <c r="AU144" s="232" t="s">
        <v>84</v>
      </c>
      <c r="AY144" s="19" t="s">
        <v>155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9" t="s">
        <v>82</v>
      </c>
      <c r="BK144" s="233">
        <f>ROUND(I144*H144,2)</f>
        <v>0</v>
      </c>
      <c r="BL144" s="19" t="s">
        <v>162</v>
      </c>
      <c r="BM144" s="232" t="s">
        <v>1277</v>
      </c>
    </row>
    <row r="145" s="14" customFormat="1">
      <c r="A145" s="14"/>
      <c r="B145" s="245"/>
      <c r="C145" s="246"/>
      <c r="D145" s="236" t="s">
        <v>164</v>
      </c>
      <c r="E145" s="247" t="s">
        <v>28</v>
      </c>
      <c r="F145" s="248" t="s">
        <v>1141</v>
      </c>
      <c r="G145" s="246"/>
      <c r="H145" s="249">
        <v>0.066000000000000003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164</v>
      </c>
      <c r="AU145" s="255" t="s">
        <v>84</v>
      </c>
      <c r="AV145" s="14" t="s">
        <v>84</v>
      </c>
      <c r="AW145" s="14" t="s">
        <v>35</v>
      </c>
      <c r="AX145" s="14" t="s">
        <v>82</v>
      </c>
      <c r="AY145" s="255" t="s">
        <v>155</v>
      </c>
    </row>
    <row r="146" s="12" customFormat="1" ht="22.8" customHeight="1">
      <c r="A146" s="12"/>
      <c r="B146" s="205"/>
      <c r="C146" s="206"/>
      <c r="D146" s="207" t="s">
        <v>73</v>
      </c>
      <c r="E146" s="219" t="s">
        <v>177</v>
      </c>
      <c r="F146" s="219" t="s">
        <v>657</v>
      </c>
      <c r="G146" s="206"/>
      <c r="H146" s="206"/>
      <c r="I146" s="209"/>
      <c r="J146" s="220">
        <f>BK146</f>
        <v>0</v>
      </c>
      <c r="K146" s="206"/>
      <c r="L146" s="211"/>
      <c r="M146" s="212"/>
      <c r="N146" s="213"/>
      <c r="O146" s="213"/>
      <c r="P146" s="214">
        <f>SUM(P147:P192)</f>
        <v>0</v>
      </c>
      <c r="Q146" s="213"/>
      <c r="R146" s="214">
        <f>SUM(R147:R192)</f>
        <v>3.9807675500000008</v>
      </c>
      <c r="S146" s="213"/>
      <c r="T146" s="215">
        <f>SUM(T147:T192)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6" t="s">
        <v>82</v>
      </c>
      <c r="AT146" s="217" t="s">
        <v>73</v>
      </c>
      <c r="AU146" s="217" t="s">
        <v>82</v>
      </c>
      <c r="AY146" s="216" t="s">
        <v>155</v>
      </c>
      <c r="BK146" s="218">
        <f>SUM(BK147:BK192)</f>
        <v>0</v>
      </c>
    </row>
    <row r="147" s="2" customFormat="1" ht="24" customHeight="1">
      <c r="A147" s="40"/>
      <c r="B147" s="41"/>
      <c r="C147" s="221" t="s">
        <v>246</v>
      </c>
      <c r="D147" s="221" t="s">
        <v>157</v>
      </c>
      <c r="E147" s="222" t="s">
        <v>1149</v>
      </c>
      <c r="F147" s="223" t="s">
        <v>1150</v>
      </c>
      <c r="G147" s="224" t="s">
        <v>361</v>
      </c>
      <c r="H147" s="225">
        <v>53</v>
      </c>
      <c r="I147" s="226"/>
      <c r="J147" s="227">
        <f>ROUND(I147*H147,2)</f>
        <v>0</v>
      </c>
      <c r="K147" s="223" t="s">
        <v>161</v>
      </c>
      <c r="L147" s="46"/>
      <c r="M147" s="228" t="s">
        <v>28</v>
      </c>
      <c r="N147" s="229" t="s">
        <v>45</v>
      </c>
      <c r="O147" s="86"/>
      <c r="P147" s="230">
        <f>O147*H147</f>
        <v>0</v>
      </c>
      <c r="Q147" s="230">
        <v>0.0070200000000000002</v>
      </c>
      <c r="R147" s="230">
        <f>Q147*H147</f>
        <v>0.37206</v>
      </c>
      <c r="S147" s="230">
        <v>0</v>
      </c>
      <c r="T147" s="231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2" t="s">
        <v>162</v>
      </c>
      <c r="AT147" s="232" t="s">
        <v>157</v>
      </c>
      <c r="AU147" s="232" t="s">
        <v>84</v>
      </c>
      <c r="AY147" s="19" t="s">
        <v>155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9" t="s">
        <v>82</v>
      </c>
      <c r="BK147" s="233">
        <f>ROUND(I147*H147,2)</f>
        <v>0</v>
      </c>
      <c r="BL147" s="19" t="s">
        <v>162</v>
      </c>
      <c r="BM147" s="232" t="s">
        <v>1278</v>
      </c>
    </row>
    <row r="148" s="14" customFormat="1">
      <c r="A148" s="14"/>
      <c r="B148" s="245"/>
      <c r="C148" s="246"/>
      <c r="D148" s="236" t="s">
        <v>164</v>
      </c>
      <c r="E148" s="247" t="s">
        <v>28</v>
      </c>
      <c r="F148" s="248" t="s">
        <v>1079</v>
      </c>
      <c r="G148" s="246"/>
      <c r="H148" s="249">
        <v>53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164</v>
      </c>
      <c r="AU148" s="255" t="s">
        <v>84</v>
      </c>
      <c r="AV148" s="14" t="s">
        <v>84</v>
      </c>
      <c r="AW148" s="14" t="s">
        <v>35</v>
      </c>
      <c r="AX148" s="14" t="s">
        <v>82</v>
      </c>
      <c r="AY148" s="255" t="s">
        <v>155</v>
      </c>
    </row>
    <row r="149" s="2" customFormat="1" ht="16.5" customHeight="1">
      <c r="A149" s="40"/>
      <c r="B149" s="41"/>
      <c r="C149" s="278" t="s">
        <v>252</v>
      </c>
      <c r="D149" s="278" t="s">
        <v>223</v>
      </c>
      <c r="E149" s="279" t="s">
        <v>1152</v>
      </c>
      <c r="F149" s="280" t="s">
        <v>1279</v>
      </c>
      <c r="G149" s="281" t="s">
        <v>361</v>
      </c>
      <c r="H149" s="282">
        <v>47</v>
      </c>
      <c r="I149" s="283"/>
      <c r="J149" s="284">
        <f>ROUND(I149*H149,2)</f>
        <v>0</v>
      </c>
      <c r="K149" s="280" t="s">
        <v>28</v>
      </c>
      <c r="L149" s="285"/>
      <c r="M149" s="286" t="s">
        <v>28</v>
      </c>
      <c r="N149" s="287" t="s">
        <v>45</v>
      </c>
      <c r="O149" s="86"/>
      <c r="P149" s="230">
        <f>O149*H149</f>
        <v>0</v>
      </c>
      <c r="Q149" s="230">
        <v>0.0051999999999999998</v>
      </c>
      <c r="R149" s="230">
        <f>Q149*H149</f>
        <v>0.24439999999999998</v>
      </c>
      <c r="S149" s="230">
        <v>0</v>
      </c>
      <c r="T149" s="231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2" t="s">
        <v>203</v>
      </c>
      <c r="AT149" s="232" t="s">
        <v>223</v>
      </c>
      <c r="AU149" s="232" t="s">
        <v>84</v>
      </c>
      <c r="AY149" s="19" t="s">
        <v>155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9" t="s">
        <v>82</v>
      </c>
      <c r="BK149" s="233">
        <f>ROUND(I149*H149,2)</f>
        <v>0</v>
      </c>
      <c r="BL149" s="19" t="s">
        <v>162</v>
      </c>
      <c r="BM149" s="232" t="s">
        <v>1280</v>
      </c>
    </row>
    <row r="150" s="14" customFormat="1">
      <c r="A150" s="14"/>
      <c r="B150" s="245"/>
      <c r="C150" s="246"/>
      <c r="D150" s="236" t="s">
        <v>164</v>
      </c>
      <c r="E150" s="247" t="s">
        <v>28</v>
      </c>
      <c r="F150" s="248" t="s">
        <v>1080</v>
      </c>
      <c r="G150" s="246"/>
      <c r="H150" s="249">
        <v>47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164</v>
      </c>
      <c r="AU150" s="255" t="s">
        <v>84</v>
      </c>
      <c r="AV150" s="14" t="s">
        <v>84</v>
      </c>
      <c r="AW150" s="14" t="s">
        <v>35</v>
      </c>
      <c r="AX150" s="14" t="s">
        <v>82</v>
      </c>
      <c r="AY150" s="255" t="s">
        <v>155</v>
      </c>
    </row>
    <row r="151" s="2" customFormat="1" ht="16.5" customHeight="1">
      <c r="A151" s="40"/>
      <c r="B151" s="41"/>
      <c r="C151" s="278" t="s">
        <v>259</v>
      </c>
      <c r="D151" s="278" t="s">
        <v>223</v>
      </c>
      <c r="E151" s="279" t="s">
        <v>1155</v>
      </c>
      <c r="F151" s="280" t="s">
        <v>1281</v>
      </c>
      <c r="G151" s="281" t="s">
        <v>361</v>
      </c>
      <c r="H151" s="282">
        <v>6</v>
      </c>
      <c r="I151" s="283"/>
      <c r="J151" s="284">
        <f>ROUND(I151*H151,2)</f>
        <v>0</v>
      </c>
      <c r="K151" s="280" t="s">
        <v>28</v>
      </c>
      <c r="L151" s="285"/>
      <c r="M151" s="286" t="s">
        <v>28</v>
      </c>
      <c r="N151" s="287" t="s">
        <v>45</v>
      </c>
      <c r="O151" s="86"/>
      <c r="P151" s="230">
        <f>O151*H151</f>
        <v>0</v>
      </c>
      <c r="Q151" s="230">
        <v>0.0033999999999999998</v>
      </c>
      <c r="R151" s="230">
        <f>Q151*H151</f>
        <v>0.020399999999999998</v>
      </c>
      <c r="S151" s="230">
        <v>0</v>
      </c>
      <c r="T151" s="231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2" t="s">
        <v>203</v>
      </c>
      <c r="AT151" s="232" t="s">
        <v>223</v>
      </c>
      <c r="AU151" s="232" t="s">
        <v>84</v>
      </c>
      <c r="AY151" s="19" t="s">
        <v>155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9" t="s">
        <v>82</v>
      </c>
      <c r="BK151" s="233">
        <f>ROUND(I151*H151,2)</f>
        <v>0</v>
      </c>
      <c r="BL151" s="19" t="s">
        <v>162</v>
      </c>
      <c r="BM151" s="232" t="s">
        <v>1282</v>
      </c>
    </row>
    <row r="152" s="14" customFormat="1">
      <c r="A152" s="14"/>
      <c r="B152" s="245"/>
      <c r="C152" s="246"/>
      <c r="D152" s="236" t="s">
        <v>164</v>
      </c>
      <c r="E152" s="247" t="s">
        <v>28</v>
      </c>
      <c r="F152" s="248" t="s">
        <v>1081</v>
      </c>
      <c r="G152" s="246"/>
      <c r="H152" s="249">
        <v>6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164</v>
      </c>
      <c r="AU152" s="255" t="s">
        <v>84</v>
      </c>
      <c r="AV152" s="14" t="s">
        <v>84</v>
      </c>
      <c r="AW152" s="14" t="s">
        <v>35</v>
      </c>
      <c r="AX152" s="14" t="s">
        <v>82</v>
      </c>
      <c r="AY152" s="255" t="s">
        <v>155</v>
      </c>
    </row>
    <row r="153" s="2" customFormat="1" ht="16.5" customHeight="1">
      <c r="A153" s="40"/>
      <c r="B153" s="41"/>
      <c r="C153" s="278" t="s">
        <v>263</v>
      </c>
      <c r="D153" s="278" t="s">
        <v>223</v>
      </c>
      <c r="E153" s="279" t="s">
        <v>1158</v>
      </c>
      <c r="F153" s="280" t="s">
        <v>1283</v>
      </c>
      <c r="G153" s="281" t="s">
        <v>361</v>
      </c>
      <c r="H153" s="282">
        <v>47</v>
      </c>
      <c r="I153" s="283"/>
      <c r="J153" s="284">
        <f>ROUND(I153*H153,2)</f>
        <v>0</v>
      </c>
      <c r="K153" s="280" t="s">
        <v>28</v>
      </c>
      <c r="L153" s="285"/>
      <c r="M153" s="286" t="s">
        <v>28</v>
      </c>
      <c r="N153" s="287" t="s">
        <v>45</v>
      </c>
      <c r="O153" s="86"/>
      <c r="P153" s="230">
        <f>O153*H153</f>
        <v>0</v>
      </c>
      <c r="Q153" s="230">
        <v>0.00020000000000000001</v>
      </c>
      <c r="R153" s="230">
        <f>Q153*H153</f>
        <v>0.0094000000000000004</v>
      </c>
      <c r="S153" s="230">
        <v>0</v>
      </c>
      <c r="T153" s="231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2" t="s">
        <v>203</v>
      </c>
      <c r="AT153" s="232" t="s">
        <v>223</v>
      </c>
      <c r="AU153" s="232" t="s">
        <v>84</v>
      </c>
      <c r="AY153" s="19" t="s">
        <v>155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9" t="s">
        <v>82</v>
      </c>
      <c r="BK153" s="233">
        <f>ROUND(I153*H153,2)</f>
        <v>0</v>
      </c>
      <c r="BL153" s="19" t="s">
        <v>162</v>
      </c>
      <c r="BM153" s="232" t="s">
        <v>1284</v>
      </c>
    </row>
    <row r="154" s="14" customFormat="1">
      <c r="A154" s="14"/>
      <c r="B154" s="245"/>
      <c r="C154" s="246"/>
      <c r="D154" s="236" t="s">
        <v>164</v>
      </c>
      <c r="E154" s="247" t="s">
        <v>28</v>
      </c>
      <c r="F154" s="248" t="s">
        <v>1080</v>
      </c>
      <c r="G154" s="246"/>
      <c r="H154" s="249">
        <v>47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164</v>
      </c>
      <c r="AU154" s="255" t="s">
        <v>84</v>
      </c>
      <c r="AV154" s="14" t="s">
        <v>84</v>
      </c>
      <c r="AW154" s="14" t="s">
        <v>35</v>
      </c>
      <c r="AX154" s="14" t="s">
        <v>82</v>
      </c>
      <c r="AY154" s="255" t="s">
        <v>155</v>
      </c>
    </row>
    <row r="155" s="2" customFormat="1" ht="16.5" customHeight="1">
      <c r="A155" s="40"/>
      <c r="B155" s="41"/>
      <c r="C155" s="278" t="s">
        <v>7</v>
      </c>
      <c r="D155" s="278" t="s">
        <v>223</v>
      </c>
      <c r="E155" s="279" t="s">
        <v>1161</v>
      </c>
      <c r="F155" s="280" t="s">
        <v>1162</v>
      </c>
      <c r="G155" s="281" t="s">
        <v>361</v>
      </c>
      <c r="H155" s="282">
        <v>6</v>
      </c>
      <c r="I155" s="283"/>
      <c r="J155" s="284">
        <f>ROUND(I155*H155,2)</f>
        <v>0</v>
      </c>
      <c r="K155" s="280" t="s">
        <v>161</v>
      </c>
      <c r="L155" s="285"/>
      <c r="M155" s="286" t="s">
        <v>28</v>
      </c>
      <c r="N155" s="287" t="s">
        <v>45</v>
      </c>
      <c r="O155" s="86"/>
      <c r="P155" s="230">
        <f>O155*H155</f>
        <v>0</v>
      </c>
      <c r="Q155" s="230">
        <v>0.00010000000000000001</v>
      </c>
      <c r="R155" s="230">
        <f>Q155*H155</f>
        <v>0.00060000000000000006</v>
      </c>
      <c r="S155" s="230">
        <v>0</v>
      </c>
      <c r="T155" s="231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2" t="s">
        <v>203</v>
      </c>
      <c r="AT155" s="232" t="s">
        <v>223</v>
      </c>
      <c r="AU155" s="232" t="s">
        <v>84</v>
      </c>
      <c r="AY155" s="19" t="s">
        <v>155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9" t="s">
        <v>82</v>
      </c>
      <c r="BK155" s="233">
        <f>ROUND(I155*H155,2)</f>
        <v>0</v>
      </c>
      <c r="BL155" s="19" t="s">
        <v>162</v>
      </c>
      <c r="BM155" s="232" t="s">
        <v>1285</v>
      </c>
    </row>
    <row r="156" s="14" customFormat="1">
      <c r="A156" s="14"/>
      <c r="B156" s="245"/>
      <c r="C156" s="246"/>
      <c r="D156" s="236" t="s">
        <v>164</v>
      </c>
      <c r="E156" s="247" t="s">
        <v>28</v>
      </c>
      <c r="F156" s="248" t="s">
        <v>1081</v>
      </c>
      <c r="G156" s="246"/>
      <c r="H156" s="249">
        <v>6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164</v>
      </c>
      <c r="AU156" s="255" t="s">
        <v>84</v>
      </c>
      <c r="AV156" s="14" t="s">
        <v>84</v>
      </c>
      <c r="AW156" s="14" t="s">
        <v>35</v>
      </c>
      <c r="AX156" s="14" t="s">
        <v>82</v>
      </c>
      <c r="AY156" s="255" t="s">
        <v>155</v>
      </c>
    </row>
    <row r="157" s="2" customFormat="1" ht="16.5" customHeight="1">
      <c r="A157" s="40"/>
      <c r="B157" s="41"/>
      <c r="C157" s="278" t="s">
        <v>272</v>
      </c>
      <c r="D157" s="278" t="s">
        <v>223</v>
      </c>
      <c r="E157" s="279" t="s">
        <v>1164</v>
      </c>
      <c r="F157" s="280" t="s">
        <v>1165</v>
      </c>
      <c r="G157" s="281" t="s">
        <v>361</v>
      </c>
      <c r="H157" s="282">
        <v>47</v>
      </c>
      <c r="I157" s="283"/>
      <c r="J157" s="284">
        <f>ROUND(I157*H157,2)</f>
        <v>0</v>
      </c>
      <c r="K157" s="280" t="s">
        <v>28</v>
      </c>
      <c r="L157" s="285"/>
      <c r="M157" s="286" t="s">
        <v>28</v>
      </c>
      <c r="N157" s="287" t="s">
        <v>45</v>
      </c>
      <c r="O157" s="86"/>
      <c r="P157" s="230">
        <f>O157*H157</f>
        <v>0</v>
      </c>
      <c r="Q157" s="230">
        <v>0.00080000000000000004</v>
      </c>
      <c r="R157" s="230">
        <f>Q157*H157</f>
        <v>0.037600000000000001</v>
      </c>
      <c r="S157" s="230">
        <v>0</v>
      </c>
      <c r="T157" s="231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2" t="s">
        <v>203</v>
      </c>
      <c r="AT157" s="232" t="s">
        <v>223</v>
      </c>
      <c r="AU157" s="232" t="s">
        <v>84</v>
      </c>
      <c r="AY157" s="19" t="s">
        <v>155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9" t="s">
        <v>82</v>
      </c>
      <c r="BK157" s="233">
        <f>ROUND(I157*H157,2)</f>
        <v>0</v>
      </c>
      <c r="BL157" s="19" t="s">
        <v>162</v>
      </c>
      <c r="BM157" s="232" t="s">
        <v>1286</v>
      </c>
    </row>
    <row r="158" s="14" customFormat="1">
      <c r="A158" s="14"/>
      <c r="B158" s="245"/>
      <c r="C158" s="246"/>
      <c r="D158" s="236" t="s">
        <v>164</v>
      </c>
      <c r="E158" s="247" t="s">
        <v>28</v>
      </c>
      <c r="F158" s="248" t="s">
        <v>1080</v>
      </c>
      <c r="G158" s="246"/>
      <c r="H158" s="249">
        <v>47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164</v>
      </c>
      <c r="AU158" s="255" t="s">
        <v>84</v>
      </c>
      <c r="AV158" s="14" t="s">
        <v>84</v>
      </c>
      <c r="AW158" s="14" t="s">
        <v>35</v>
      </c>
      <c r="AX158" s="14" t="s">
        <v>82</v>
      </c>
      <c r="AY158" s="255" t="s">
        <v>155</v>
      </c>
    </row>
    <row r="159" s="2" customFormat="1" ht="16.5" customHeight="1">
      <c r="A159" s="40"/>
      <c r="B159" s="41"/>
      <c r="C159" s="221" t="s">
        <v>277</v>
      </c>
      <c r="D159" s="221" t="s">
        <v>157</v>
      </c>
      <c r="E159" s="222" t="s">
        <v>1186</v>
      </c>
      <c r="F159" s="223" t="s">
        <v>1187</v>
      </c>
      <c r="G159" s="224" t="s">
        <v>361</v>
      </c>
      <c r="H159" s="225">
        <v>47</v>
      </c>
      <c r="I159" s="226"/>
      <c r="J159" s="227">
        <f>ROUND(I159*H159,2)</f>
        <v>0</v>
      </c>
      <c r="K159" s="223" t="s">
        <v>161</v>
      </c>
      <c r="L159" s="46"/>
      <c r="M159" s="228" t="s">
        <v>28</v>
      </c>
      <c r="N159" s="229" t="s">
        <v>45</v>
      </c>
      <c r="O159" s="86"/>
      <c r="P159" s="230">
        <f>O159*H159</f>
        <v>0</v>
      </c>
      <c r="Q159" s="230">
        <v>0.00040000000000000002</v>
      </c>
      <c r="R159" s="230">
        <f>Q159*H159</f>
        <v>0.018800000000000001</v>
      </c>
      <c r="S159" s="230">
        <v>0</v>
      </c>
      <c r="T159" s="231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2" t="s">
        <v>162</v>
      </c>
      <c r="AT159" s="232" t="s">
        <v>157</v>
      </c>
      <c r="AU159" s="232" t="s">
        <v>84</v>
      </c>
      <c r="AY159" s="19" t="s">
        <v>155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9" t="s">
        <v>82</v>
      </c>
      <c r="BK159" s="233">
        <f>ROUND(I159*H159,2)</f>
        <v>0</v>
      </c>
      <c r="BL159" s="19" t="s">
        <v>162</v>
      </c>
      <c r="BM159" s="232" t="s">
        <v>1287</v>
      </c>
    </row>
    <row r="160" s="13" customFormat="1">
      <c r="A160" s="13"/>
      <c r="B160" s="234"/>
      <c r="C160" s="235"/>
      <c r="D160" s="236" t="s">
        <v>164</v>
      </c>
      <c r="E160" s="237" t="s">
        <v>28</v>
      </c>
      <c r="F160" s="238" t="s">
        <v>1252</v>
      </c>
      <c r="G160" s="235"/>
      <c r="H160" s="237" t="s">
        <v>28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164</v>
      </c>
      <c r="AU160" s="244" t="s">
        <v>84</v>
      </c>
      <c r="AV160" s="13" t="s">
        <v>82</v>
      </c>
      <c r="AW160" s="13" t="s">
        <v>35</v>
      </c>
      <c r="AX160" s="13" t="s">
        <v>74</v>
      </c>
      <c r="AY160" s="244" t="s">
        <v>155</v>
      </c>
    </row>
    <row r="161" s="13" customFormat="1">
      <c r="A161" s="13"/>
      <c r="B161" s="234"/>
      <c r="C161" s="235"/>
      <c r="D161" s="236" t="s">
        <v>164</v>
      </c>
      <c r="E161" s="237" t="s">
        <v>28</v>
      </c>
      <c r="F161" s="238" t="s">
        <v>1253</v>
      </c>
      <c r="G161" s="235"/>
      <c r="H161" s="237" t="s">
        <v>28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164</v>
      </c>
      <c r="AU161" s="244" t="s">
        <v>84</v>
      </c>
      <c r="AV161" s="13" t="s">
        <v>82</v>
      </c>
      <c r="AW161" s="13" t="s">
        <v>35</v>
      </c>
      <c r="AX161" s="13" t="s">
        <v>74</v>
      </c>
      <c r="AY161" s="244" t="s">
        <v>155</v>
      </c>
    </row>
    <row r="162" s="14" customFormat="1">
      <c r="A162" s="14"/>
      <c r="B162" s="245"/>
      <c r="C162" s="246"/>
      <c r="D162" s="236" t="s">
        <v>164</v>
      </c>
      <c r="E162" s="247" t="s">
        <v>28</v>
      </c>
      <c r="F162" s="248" t="s">
        <v>1288</v>
      </c>
      <c r="G162" s="246"/>
      <c r="H162" s="249">
        <v>47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164</v>
      </c>
      <c r="AU162" s="255" t="s">
        <v>84</v>
      </c>
      <c r="AV162" s="14" t="s">
        <v>84</v>
      </c>
      <c r="AW162" s="14" t="s">
        <v>35</v>
      </c>
      <c r="AX162" s="14" t="s">
        <v>74</v>
      </c>
      <c r="AY162" s="255" t="s">
        <v>155</v>
      </c>
    </row>
    <row r="163" s="15" customFormat="1">
      <c r="A163" s="15"/>
      <c r="B163" s="256"/>
      <c r="C163" s="257"/>
      <c r="D163" s="236" t="s">
        <v>164</v>
      </c>
      <c r="E163" s="258" t="s">
        <v>28</v>
      </c>
      <c r="F163" s="259" t="s">
        <v>173</v>
      </c>
      <c r="G163" s="257"/>
      <c r="H163" s="260">
        <v>47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164</v>
      </c>
      <c r="AU163" s="266" t="s">
        <v>84</v>
      </c>
      <c r="AV163" s="15" t="s">
        <v>162</v>
      </c>
      <c r="AW163" s="15" t="s">
        <v>35</v>
      </c>
      <c r="AX163" s="15" t="s">
        <v>82</v>
      </c>
      <c r="AY163" s="266" t="s">
        <v>155</v>
      </c>
    </row>
    <row r="164" s="2" customFormat="1" ht="16.5" customHeight="1">
      <c r="A164" s="40"/>
      <c r="B164" s="41"/>
      <c r="C164" s="278" t="s">
        <v>285</v>
      </c>
      <c r="D164" s="278" t="s">
        <v>223</v>
      </c>
      <c r="E164" s="279" t="s">
        <v>1189</v>
      </c>
      <c r="F164" s="280" t="s">
        <v>1190</v>
      </c>
      <c r="G164" s="281" t="s">
        <v>361</v>
      </c>
      <c r="H164" s="282">
        <v>47</v>
      </c>
      <c r="I164" s="283"/>
      <c r="J164" s="284">
        <f>ROUND(I164*H164,2)</f>
        <v>0</v>
      </c>
      <c r="K164" s="280" t="s">
        <v>161</v>
      </c>
      <c r="L164" s="285"/>
      <c r="M164" s="286" t="s">
        <v>28</v>
      </c>
      <c r="N164" s="287" t="s">
        <v>45</v>
      </c>
      <c r="O164" s="86"/>
      <c r="P164" s="230">
        <f>O164*H164</f>
        <v>0</v>
      </c>
      <c r="Q164" s="230">
        <v>0.066000000000000003</v>
      </c>
      <c r="R164" s="230">
        <f>Q164*H164</f>
        <v>3.1020000000000003</v>
      </c>
      <c r="S164" s="230">
        <v>0</v>
      </c>
      <c r="T164" s="231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2" t="s">
        <v>203</v>
      </c>
      <c r="AT164" s="232" t="s">
        <v>223</v>
      </c>
      <c r="AU164" s="232" t="s">
        <v>84</v>
      </c>
      <c r="AY164" s="19" t="s">
        <v>155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9" t="s">
        <v>82</v>
      </c>
      <c r="BK164" s="233">
        <f>ROUND(I164*H164,2)</f>
        <v>0</v>
      </c>
      <c r="BL164" s="19" t="s">
        <v>162</v>
      </c>
      <c r="BM164" s="232" t="s">
        <v>1289</v>
      </c>
    </row>
    <row r="165" s="13" customFormat="1">
      <c r="A165" s="13"/>
      <c r="B165" s="234"/>
      <c r="C165" s="235"/>
      <c r="D165" s="236" t="s">
        <v>164</v>
      </c>
      <c r="E165" s="237" t="s">
        <v>28</v>
      </c>
      <c r="F165" s="238" t="s">
        <v>1252</v>
      </c>
      <c r="G165" s="235"/>
      <c r="H165" s="237" t="s">
        <v>28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164</v>
      </c>
      <c r="AU165" s="244" t="s">
        <v>84</v>
      </c>
      <c r="AV165" s="13" t="s">
        <v>82</v>
      </c>
      <c r="AW165" s="13" t="s">
        <v>35</v>
      </c>
      <c r="AX165" s="13" t="s">
        <v>74</v>
      </c>
      <c r="AY165" s="244" t="s">
        <v>155</v>
      </c>
    </row>
    <row r="166" s="13" customFormat="1">
      <c r="A166" s="13"/>
      <c r="B166" s="234"/>
      <c r="C166" s="235"/>
      <c r="D166" s="236" t="s">
        <v>164</v>
      </c>
      <c r="E166" s="237" t="s">
        <v>28</v>
      </c>
      <c r="F166" s="238" t="s">
        <v>1253</v>
      </c>
      <c r="G166" s="235"/>
      <c r="H166" s="237" t="s">
        <v>28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164</v>
      </c>
      <c r="AU166" s="244" t="s">
        <v>84</v>
      </c>
      <c r="AV166" s="13" t="s">
        <v>82</v>
      </c>
      <c r="AW166" s="13" t="s">
        <v>35</v>
      </c>
      <c r="AX166" s="13" t="s">
        <v>74</v>
      </c>
      <c r="AY166" s="244" t="s">
        <v>155</v>
      </c>
    </row>
    <row r="167" s="14" customFormat="1">
      <c r="A167" s="14"/>
      <c r="B167" s="245"/>
      <c r="C167" s="246"/>
      <c r="D167" s="236" t="s">
        <v>164</v>
      </c>
      <c r="E167" s="247" t="s">
        <v>28</v>
      </c>
      <c r="F167" s="248" t="s">
        <v>1288</v>
      </c>
      <c r="G167" s="246"/>
      <c r="H167" s="249">
        <v>47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164</v>
      </c>
      <c r="AU167" s="255" t="s">
        <v>84</v>
      </c>
      <c r="AV167" s="14" t="s">
        <v>84</v>
      </c>
      <c r="AW167" s="14" t="s">
        <v>35</v>
      </c>
      <c r="AX167" s="14" t="s">
        <v>74</v>
      </c>
      <c r="AY167" s="255" t="s">
        <v>155</v>
      </c>
    </row>
    <row r="168" s="15" customFormat="1">
      <c r="A168" s="15"/>
      <c r="B168" s="256"/>
      <c r="C168" s="257"/>
      <c r="D168" s="236" t="s">
        <v>164</v>
      </c>
      <c r="E168" s="258" t="s">
        <v>28</v>
      </c>
      <c r="F168" s="259" t="s">
        <v>173</v>
      </c>
      <c r="G168" s="257"/>
      <c r="H168" s="260">
        <v>47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6" t="s">
        <v>164</v>
      </c>
      <c r="AU168" s="266" t="s">
        <v>84</v>
      </c>
      <c r="AV168" s="15" t="s">
        <v>162</v>
      </c>
      <c r="AW168" s="15" t="s">
        <v>35</v>
      </c>
      <c r="AX168" s="15" t="s">
        <v>82</v>
      </c>
      <c r="AY168" s="266" t="s">
        <v>155</v>
      </c>
    </row>
    <row r="169" s="2" customFormat="1" ht="16.5" customHeight="1">
      <c r="A169" s="40"/>
      <c r="B169" s="41"/>
      <c r="C169" s="221" t="s">
        <v>389</v>
      </c>
      <c r="D169" s="221" t="s">
        <v>157</v>
      </c>
      <c r="E169" s="222" t="s">
        <v>1200</v>
      </c>
      <c r="F169" s="223" t="s">
        <v>1201</v>
      </c>
      <c r="G169" s="224" t="s">
        <v>249</v>
      </c>
      <c r="H169" s="225">
        <v>91.173000000000002</v>
      </c>
      <c r="I169" s="226"/>
      <c r="J169" s="227">
        <f>ROUND(I169*H169,2)</f>
        <v>0</v>
      </c>
      <c r="K169" s="223" t="s">
        <v>161</v>
      </c>
      <c r="L169" s="46"/>
      <c r="M169" s="228" t="s">
        <v>28</v>
      </c>
      <c r="N169" s="229" t="s">
        <v>45</v>
      </c>
      <c r="O169" s="86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2" t="s">
        <v>162</v>
      </c>
      <c r="AT169" s="232" t="s">
        <v>157</v>
      </c>
      <c r="AU169" s="232" t="s">
        <v>84</v>
      </c>
      <c r="AY169" s="19" t="s">
        <v>155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9" t="s">
        <v>82</v>
      </c>
      <c r="BK169" s="233">
        <f>ROUND(I169*H169,2)</f>
        <v>0</v>
      </c>
      <c r="BL169" s="19" t="s">
        <v>162</v>
      </c>
      <c r="BM169" s="232" t="s">
        <v>1290</v>
      </c>
    </row>
    <row r="170" s="13" customFormat="1">
      <c r="A170" s="13"/>
      <c r="B170" s="234"/>
      <c r="C170" s="235"/>
      <c r="D170" s="236" t="s">
        <v>164</v>
      </c>
      <c r="E170" s="237" t="s">
        <v>28</v>
      </c>
      <c r="F170" s="238" t="s">
        <v>1252</v>
      </c>
      <c r="G170" s="235"/>
      <c r="H170" s="237" t="s">
        <v>28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164</v>
      </c>
      <c r="AU170" s="244" t="s">
        <v>84</v>
      </c>
      <c r="AV170" s="13" t="s">
        <v>82</v>
      </c>
      <c r="AW170" s="13" t="s">
        <v>35</v>
      </c>
      <c r="AX170" s="13" t="s">
        <v>74</v>
      </c>
      <c r="AY170" s="244" t="s">
        <v>155</v>
      </c>
    </row>
    <row r="171" s="13" customFormat="1">
      <c r="A171" s="13"/>
      <c r="B171" s="234"/>
      <c r="C171" s="235"/>
      <c r="D171" s="236" t="s">
        <v>164</v>
      </c>
      <c r="E171" s="237" t="s">
        <v>28</v>
      </c>
      <c r="F171" s="238" t="s">
        <v>1253</v>
      </c>
      <c r="G171" s="235"/>
      <c r="H171" s="237" t="s">
        <v>28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164</v>
      </c>
      <c r="AU171" s="244" t="s">
        <v>84</v>
      </c>
      <c r="AV171" s="13" t="s">
        <v>82</v>
      </c>
      <c r="AW171" s="13" t="s">
        <v>35</v>
      </c>
      <c r="AX171" s="13" t="s">
        <v>74</v>
      </c>
      <c r="AY171" s="244" t="s">
        <v>155</v>
      </c>
    </row>
    <row r="172" s="14" customFormat="1">
      <c r="A172" s="14"/>
      <c r="B172" s="245"/>
      <c r="C172" s="246"/>
      <c r="D172" s="236" t="s">
        <v>164</v>
      </c>
      <c r="E172" s="247" t="s">
        <v>28</v>
      </c>
      <c r="F172" s="248" t="s">
        <v>1291</v>
      </c>
      <c r="G172" s="246"/>
      <c r="H172" s="249">
        <v>91.173000000000002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164</v>
      </c>
      <c r="AU172" s="255" t="s">
        <v>84</v>
      </c>
      <c r="AV172" s="14" t="s">
        <v>84</v>
      </c>
      <c r="AW172" s="14" t="s">
        <v>35</v>
      </c>
      <c r="AX172" s="14" t="s">
        <v>82</v>
      </c>
      <c r="AY172" s="255" t="s">
        <v>155</v>
      </c>
    </row>
    <row r="173" s="2" customFormat="1" ht="16.5" customHeight="1">
      <c r="A173" s="40"/>
      <c r="B173" s="41"/>
      <c r="C173" s="278" t="s">
        <v>393</v>
      </c>
      <c r="D173" s="278" t="s">
        <v>223</v>
      </c>
      <c r="E173" s="279" t="s">
        <v>1204</v>
      </c>
      <c r="F173" s="280" t="s">
        <v>1205</v>
      </c>
      <c r="G173" s="281" t="s">
        <v>249</v>
      </c>
      <c r="H173" s="282">
        <v>100.29000000000001</v>
      </c>
      <c r="I173" s="283"/>
      <c r="J173" s="284">
        <f>ROUND(I173*H173,2)</f>
        <v>0</v>
      </c>
      <c r="K173" s="280" t="s">
        <v>28</v>
      </c>
      <c r="L173" s="285"/>
      <c r="M173" s="286" t="s">
        <v>28</v>
      </c>
      <c r="N173" s="287" t="s">
        <v>45</v>
      </c>
      <c r="O173" s="86"/>
      <c r="P173" s="230">
        <f>O173*H173</f>
        <v>0</v>
      </c>
      <c r="Q173" s="230">
        <v>0.0016000000000000001</v>
      </c>
      <c r="R173" s="230">
        <f>Q173*H173</f>
        <v>0.16046400000000002</v>
      </c>
      <c r="S173" s="230">
        <v>0</v>
      </c>
      <c r="T173" s="231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2" t="s">
        <v>203</v>
      </c>
      <c r="AT173" s="232" t="s">
        <v>223</v>
      </c>
      <c r="AU173" s="232" t="s">
        <v>84</v>
      </c>
      <c r="AY173" s="19" t="s">
        <v>155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9" t="s">
        <v>82</v>
      </c>
      <c r="BK173" s="233">
        <f>ROUND(I173*H173,2)</f>
        <v>0</v>
      </c>
      <c r="BL173" s="19" t="s">
        <v>162</v>
      </c>
      <c r="BM173" s="232" t="s">
        <v>1292</v>
      </c>
    </row>
    <row r="174" s="13" customFormat="1">
      <c r="A174" s="13"/>
      <c r="B174" s="234"/>
      <c r="C174" s="235"/>
      <c r="D174" s="236" t="s">
        <v>164</v>
      </c>
      <c r="E174" s="237" t="s">
        <v>28</v>
      </c>
      <c r="F174" s="238" t="s">
        <v>1252</v>
      </c>
      <c r="G174" s="235"/>
      <c r="H174" s="237" t="s">
        <v>28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164</v>
      </c>
      <c r="AU174" s="244" t="s">
        <v>84</v>
      </c>
      <c r="AV174" s="13" t="s">
        <v>82</v>
      </c>
      <c r="AW174" s="13" t="s">
        <v>35</v>
      </c>
      <c r="AX174" s="13" t="s">
        <v>74</v>
      </c>
      <c r="AY174" s="244" t="s">
        <v>155</v>
      </c>
    </row>
    <row r="175" s="13" customFormat="1">
      <c r="A175" s="13"/>
      <c r="B175" s="234"/>
      <c r="C175" s="235"/>
      <c r="D175" s="236" t="s">
        <v>164</v>
      </c>
      <c r="E175" s="237" t="s">
        <v>28</v>
      </c>
      <c r="F175" s="238" t="s">
        <v>1253</v>
      </c>
      <c r="G175" s="235"/>
      <c r="H175" s="237" t="s">
        <v>28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164</v>
      </c>
      <c r="AU175" s="244" t="s">
        <v>84</v>
      </c>
      <c r="AV175" s="13" t="s">
        <v>82</v>
      </c>
      <c r="AW175" s="13" t="s">
        <v>35</v>
      </c>
      <c r="AX175" s="13" t="s">
        <v>74</v>
      </c>
      <c r="AY175" s="244" t="s">
        <v>155</v>
      </c>
    </row>
    <row r="176" s="14" customFormat="1">
      <c r="A176" s="14"/>
      <c r="B176" s="245"/>
      <c r="C176" s="246"/>
      <c r="D176" s="236" t="s">
        <v>164</v>
      </c>
      <c r="E176" s="247" t="s">
        <v>28</v>
      </c>
      <c r="F176" s="248" t="s">
        <v>1293</v>
      </c>
      <c r="G176" s="246"/>
      <c r="H176" s="249">
        <v>100.29000000000001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164</v>
      </c>
      <c r="AU176" s="255" t="s">
        <v>84</v>
      </c>
      <c r="AV176" s="14" t="s">
        <v>84</v>
      </c>
      <c r="AW176" s="14" t="s">
        <v>35</v>
      </c>
      <c r="AX176" s="14" t="s">
        <v>82</v>
      </c>
      <c r="AY176" s="255" t="s">
        <v>155</v>
      </c>
    </row>
    <row r="177" s="2" customFormat="1" ht="16.5" customHeight="1">
      <c r="A177" s="40"/>
      <c r="B177" s="41"/>
      <c r="C177" s="221" t="s">
        <v>398</v>
      </c>
      <c r="D177" s="221" t="s">
        <v>157</v>
      </c>
      <c r="E177" s="222" t="s">
        <v>1208</v>
      </c>
      <c r="F177" s="223" t="s">
        <v>1209</v>
      </c>
      <c r="G177" s="224" t="s">
        <v>249</v>
      </c>
      <c r="H177" s="225">
        <v>273.51900000000001</v>
      </c>
      <c r="I177" s="226"/>
      <c r="J177" s="227">
        <f>ROUND(I177*H177,2)</f>
        <v>0</v>
      </c>
      <c r="K177" s="223" t="s">
        <v>161</v>
      </c>
      <c r="L177" s="46"/>
      <c r="M177" s="228" t="s">
        <v>28</v>
      </c>
      <c r="N177" s="229" t="s">
        <v>45</v>
      </c>
      <c r="O177" s="86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2" t="s">
        <v>162</v>
      </c>
      <c r="AT177" s="232" t="s">
        <v>157</v>
      </c>
      <c r="AU177" s="232" t="s">
        <v>84</v>
      </c>
      <c r="AY177" s="19" t="s">
        <v>155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9" t="s">
        <v>82</v>
      </c>
      <c r="BK177" s="233">
        <f>ROUND(I177*H177,2)</f>
        <v>0</v>
      </c>
      <c r="BL177" s="19" t="s">
        <v>162</v>
      </c>
      <c r="BM177" s="232" t="s">
        <v>1294</v>
      </c>
    </row>
    <row r="178" s="13" customFormat="1">
      <c r="A178" s="13"/>
      <c r="B178" s="234"/>
      <c r="C178" s="235"/>
      <c r="D178" s="236" t="s">
        <v>164</v>
      </c>
      <c r="E178" s="237" t="s">
        <v>28</v>
      </c>
      <c r="F178" s="238" t="s">
        <v>1252</v>
      </c>
      <c r="G178" s="235"/>
      <c r="H178" s="237" t="s">
        <v>28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164</v>
      </c>
      <c r="AU178" s="244" t="s">
        <v>84</v>
      </c>
      <c r="AV178" s="13" t="s">
        <v>82</v>
      </c>
      <c r="AW178" s="13" t="s">
        <v>35</v>
      </c>
      <c r="AX178" s="13" t="s">
        <v>74</v>
      </c>
      <c r="AY178" s="244" t="s">
        <v>155</v>
      </c>
    </row>
    <row r="179" s="13" customFormat="1">
      <c r="A179" s="13"/>
      <c r="B179" s="234"/>
      <c r="C179" s="235"/>
      <c r="D179" s="236" t="s">
        <v>164</v>
      </c>
      <c r="E179" s="237" t="s">
        <v>28</v>
      </c>
      <c r="F179" s="238" t="s">
        <v>1253</v>
      </c>
      <c r="G179" s="235"/>
      <c r="H179" s="237" t="s">
        <v>28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164</v>
      </c>
      <c r="AU179" s="244" t="s">
        <v>84</v>
      </c>
      <c r="AV179" s="13" t="s">
        <v>82</v>
      </c>
      <c r="AW179" s="13" t="s">
        <v>35</v>
      </c>
      <c r="AX179" s="13" t="s">
        <v>74</v>
      </c>
      <c r="AY179" s="244" t="s">
        <v>155</v>
      </c>
    </row>
    <row r="180" s="14" customFormat="1">
      <c r="A180" s="14"/>
      <c r="B180" s="245"/>
      <c r="C180" s="246"/>
      <c r="D180" s="236" t="s">
        <v>164</v>
      </c>
      <c r="E180" s="247" t="s">
        <v>28</v>
      </c>
      <c r="F180" s="248" t="s">
        <v>1295</v>
      </c>
      <c r="G180" s="246"/>
      <c r="H180" s="249">
        <v>273.51900000000001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164</v>
      </c>
      <c r="AU180" s="255" t="s">
        <v>84</v>
      </c>
      <c r="AV180" s="14" t="s">
        <v>84</v>
      </c>
      <c r="AW180" s="14" t="s">
        <v>35</v>
      </c>
      <c r="AX180" s="14" t="s">
        <v>82</v>
      </c>
      <c r="AY180" s="255" t="s">
        <v>155</v>
      </c>
    </row>
    <row r="181" s="2" customFormat="1" ht="16.5" customHeight="1">
      <c r="A181" s="40"/>
      <c r="B181" s="41"/>
      <c r="C181" s="278" t="s">
        <v>402</v>
      </c>
      <c r="D181" s="278" t="s">
        <v>223</v>
      </c>
      <c r="E181" s="279" t="s">
        <v>1212</v>
      </c>
      <c r="F181" s="280" t="s">
        <v>1213</v>
      </c>
      <c r="G181" s="281" t="s">
        <v>249</v>
      </c>
      <c r="H181" s="282">
        <v>300.87099999999998</v>
      </c>
      <c r="I181" s="283"/>
      <c r="J181" s="284">
        <f>ROUND(I181*H181,2)</f>
        <v>0</v>
      </c>
      <c r="K181" s="280" t="s">
        <v>28</v>
      </c>
      <c r="L181" s="285"/>
      <c r="M181" s="286" t="s">
        <v>28</v>
      </c>
      <c r="N181" s="287" t="s">
        <v>45</v>
      </c>
      <c r="O181" s="86"/>
      <c r="P181" s="230">
        <f>O181*H181</f>
        <v>0</v>
      </c>
      <c r="Q181" s="230">
        <v>5.0000000000000002E-05</v>
      </c>
      <c r="R181" s="230">
        <f>Q181*H181</f>
        <v>0.015043549999999999</v>
      </c>
      <c r="S181" s="230">
        <v>0</v>
      </c>
      <c r="T181" s="231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2" t="s">
        <v>203</v>
      </c>
      <c r="AT181" s="232" t="s">
        <v>223</v>
      </c>
      <c r="AU181" s="232" t="s">
        <v>84</v>
      </c>
      <c r="AY181" s="19" t="s">
        <v>155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9" t="s">
        <v>82</v>
      </c>
      <c r="BK181" s="233">
        <f>ROUND(I181*H181,2)</f>
        <v>0</v>
      </c>
      <c r="BL181" s="19" t="s">
        <v>162</v>
      </c>
      <c r="BM181" s="232" t="s">
        <v>1296</v>
      </c>
    </row>
    <row r="182" s="13" customFormat="1">
      <c r="A182" s="13"/>
      <c r="B182" s="234"/>
      <c r="C182" s="235"/>
      <c r="D182" s="236" t="s">
        <v>164</v>
      </c>
      <c r="E182" s="237" t="s">
        <v>28</v>
      </c>
      <c r="F182" s="238" t="s">
        <v>1252</v>
      </c>
      <c r="G182" s="235"/>
      <c r="H182" s="237" t="s">
        <v>28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164</v>
      </c>
      <c r="AU182" s="244" t="s">
        <v>84</v>
      </c>
      <c r="AV182" s="13" t="s">
        <v>82</v>
      </c>
      <c r="AW182" s="13" t="s">
        <v>35</v>
      </c>
      <c r="AX182" s="13" t="s">
        <v>74</v>
      </c>
      <c r="AY182" s="244" t="s">
        <v>155</v>
      </c>
    </row>
    <row r="183" s="13" customFormat="1">
      <c r="A183" s="13"/>
      <c r="B183" s="234"/>
      <c r="C183" s="235"/>
      <c r="D183" s="236" t="s">
        <v>164</v>
      </c>
      <c r="E183" s="237" t="s">
        <v>28</v>
      </c>
      <c r="F183" s="238" t="s">
        <v>1253</v>
      </c>
      <c r="G183" s="235"/>
      <c r="H183" s="237" t="s">
        <v>28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164</v>
      </c>
      <c r="AU183" s="244" t="s">
        <v>84</v>
      </c>
      <c r="AV183" s="13" t="s">
        <v>82</v>
      </c>
      <c r="AW183" s="13" t="s">
        <v>35</v>
      </c>
      <c r="AX183" s="13" t="s">
        <v>74</v>
      </c>
      <c r="AY183" s="244" t="s">
        <v>155</v>
      </c>
    </row>
    <row r="184" s="14" customFormat="1">
      <c r="A184" s="14"/>
      <c r="B184" s="245"/>
      <c r="C184" s="246"/>
      <c r="D184" s="236" t="s">
        <v>164</v>
      </c>
      <c r="E184" s="247" t="s">
        <v>28</v>
      </c>
      <c r="F184" s="248" t="s">
        <v>1297</v>
      </c>
      <c r="G184" s="246"/>
      <c r="H184" s="249">
        <v>300.87099999999998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164</v>
      </c>
      <c r="AU184" s="255" t="s">
        <v>84</v>
      </c>
      <c r="AV184" s="14" t="s">
        <v>84</v>
      </c>
      <c r="AW184" s="14" t="s">
        <v>35</v>
      </c>
      <c r="AX184" s="14" t="s">
        <v>82</v>
      </c>
      <c r="AY184" s="255" t="s">
        <v>155</v>
      </c>
    </row>
    <row r="185" s="2" customFormat="1" ht="16.5" customHeight="1">
      <c r="A185" s="40"/>
      <c r="B185" s="41"/>
      <c r="C185" s="221" t="s">
        <v>406</v>
      </c>
      <c r="D185" s="221" t="s">
        <v>157</v>
      </c>
      <c r="E185" s="222" t="s">
        <v>1231</v>
      </c>
      <c r="F185" s="223" t="s">
        <v>1232</v>
      </c>
      <c r="G185" s="224" t="s">
        <v>445</v>
      </c>
      <c r="H185" s="225">
        <v>1</v>
      </c>
      <c r="I185" s="226"/>
      <c r="J185" s="227">
        <f>ROUND(I185*H185,2)</f>
        <v>0</v>
      </c>
      <c r="K185" s="223" t="s">
        <v>28</v>
      </c>
      <c r="L185" s="46"/>
      <c r="M185" s="228" t="s">
        <v>28</v>
      </c>
      <c r="N185" s="229" t="s">
        <v>45</v>
      </c>
      <c r="O185" s="86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2" t="s">
        <v>162</v>
      </c>
      <c r="AT185" s="232" t="s">
        <v>157</v>
      </c>
      <c r="AU185" s="232" t="s">
        <v>84</v>
      </c>
      <c r="AY185" s="19" t="s">
        <v>155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9" t="s">
        <v>82</v>
      </c>
      <c r="BK185" s="233">
        <f>ROUND(I185*H185,2)</f>
        <v>0</v>
      </c>
      <c r="BL185" s="19" t="s">
        <v>162</v>
      </c>
      <c r="BM185" s="232" t="s">
        <v>1298</v>
      </c>
    </row>
    <row r="186" s="13" customFormat="1">
      <c r="A186" s="13"/>
      <c r="B186" s="234"/>
      <c r="C186" s="235"/>
      <c r="D186" s="236" t="s">
        <v>164</v>
      </c>
      <c r="E186" s="237" t="s">
        <v>28</v>
      </c>
      <c r="F186" s="238" t="s">
        <v>1252</v>
      </c>
      <c r="G186" s="235"/>
      <c r="H186" s="237" t="s">
        <v>28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164</v>
      </c>
      <c r="AU186" s="244" t="s">
        <v>84</v>
      </c>
      <c r="AV186" s="13" t="s">
        <v>82</v>
      </c>
      <c r="AW186" s="13" t="s">
        <v>35</v>
      </c>
      <c r="AX186" s="13" t="s">
        <v>74</v>
      </c>
      <c r="AY186" s="244" t="s">
        <v>155</v>
      </c>
    </row>
    <row r="187" s="13" customFormat="1">
      <c r="A187" s="13"/>
      <c r="B187" s="234"/>
      <c r="C187" s="235"/>
      <c r="D187" s="236" t="s">
        <v>164</v>
      </c>
      <c r="E187" s="237" t="s">
        <v>28</v>
      </c>
      <c r="F187" s="238" t="s">
        <v>1253</v>
      </c>
      <c r="G187" s="235"/>
      <c r="H187" s="237" t="s">
        <v>28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164</v>
      </c>
      <c r="AU187" s="244" t="s">
        <v>84</v>
      </c>
      <c r="AV187" s="13" t="s">
        <v>82</v>
      </c>
      <c r="AW187" s="13" t="s">
        <v>35</v>
      </c>
      <c r="AX187" s="13" t="s">
        <v>74</v>
      </c>
      <c r="AY187" s="244" t="s">
        <v>155</v>
      </c>
    </row>
    <row r="188" s="14" customFormat="1">
      <c r="A188" s="14"/>
      <c r="B188" s="245"/>
      <c r="C188" s="246"/>
      <c r="D188" s="236" t="s">
        <v>164</v>
      </c>
      <c r="E188" s="247" t="s">
        <v>28</v>
      </c>
      <c r="F188" s="248" t="s">
        <v>82</v>
      </c>
      <c r="G188" s="246"/>
      <c r="H188" s="249">
        <v>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164</v>
      </c>
      <c r="AU188" s="255" t="s">
        <v>84</v>
      </c>
      <c r="AV188" s="14" t="s">
        <v>84</v>
      </c>
      <c r="AW188" s="14" t="s">
        <v>35</v>
      </c>
      <c r="AX188" s="14" t="s">
        <v>82</v>
      </c>
      <c r="AY188" s="255" t="s">
        <v>155</v>
      </c>
    </row>
    <row r="189" s="2" customFormat="1" ht="16.5" customHeight="1">
      <c r="A189" s="40"/>
      <c r="B189" s="41"/>
      <c r="C189" s="221" t="s">
        <v>300</v>
      </c>
      <c r="D189" s="221" t="s">
        <v>157</v>
      </c>
      <c r="E189" s="222" t="s">
        <v>1237</v>
      </c>
      <c r="F189" s="223" t="s">
        <v>1238</v>
      </c>
      <c r="G189" s="224" t="s">
        <v>445</v>
      </c>
      <c r="H189" s="225">
        <v>1</v>
      </c>
      <c r="I189" s="226"/>
      <c r="J189" s="227">
        <f>ROUND(I189*H189,2)</f>
        <v>0</v>
      </c>
      <c r="K189" s="223" t="s">
        <v>28</v>
      </c>
      <c r="L189" s="46"/>
      <c r="M189" s="228" t="s">
        <v>28</v>
      </c>
      <c r="N189" s="229" t="s">
        <v>45</v>
      </c>
      <c r="O189" s="86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2" t="s">
        <v>162</v>
      </c>
      <c r="AT189" s="232" t="s">
        <v>157</v>
      </c>
      <c r="AU189" s="232" t="s">
        <v>84</v>
      </c>
      <c r="AY189" s="19" t="s">
        <v>155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9" t="s">
        <v>82</v>
      </c>
      <c r="BK189" s="233">
        <f>ROUND(I189*H189,2)</f>
        <v>0</v>
      </c>
      <c r="BL189" s="19" t="s">
        <v>162</v>
      </c>
      <c r="BM189" s="232" t="s">
        <v>1299</v>
      </c>
    </row>
    <row r="190" s="13" customFormat="1">
      <c r="A190" s="13"/>
      <c r="B190" s="234"/>
      <c r="C190" s="235"/>
      <c r="D190" s="236" t="s">
        <v>164</v>
      </c>
      <c r="E190" s="237" t="s">
        <v>28</v>
      </c>
      <c r="F190" s="238" t="s">
        <v>1252</v>
      </c>
      <c r="G190" s="235"/>
      <c r="H190" s="237" t="s">
        <v>28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164</v>
      </c>
      <c r="AU190" s="244" t="s">
        <v>84</v>
      </c>
      <c r="AV190" s="13" t="s">
        <v>82</v>
      </c>
      <c r="AW190" s="13" t="s">
        <v>35</v>
      </c>
      <c r="AX190" s="13" t="s">
        <v>74</v>
      </c>
      <c r="AY190" s="244" t="s">
        <v>155</v>
      </c>
    </row>
    <row r="191" s="13" customFormat="1">
      <c r="A191" s="13"/>
      <c r="B191" s="234"/>
      <c r="C191" s="235"/>
      <c r="D191" s="236" t="s">
        <v>164</v>
      </c>
      <c r="E191" s="237" t="s">
        <v>28</v>
      </c>
      <c r="F191" s="238" t="s">
        <v>1253</v>
      </c>
      <c r="G191" s="235"/>
      <c r="H191" s="237" t="s">
        <v>28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164</v>
      </c>
      <c r="AU191" s="244" t="s">
        <v>84</v>
      </c>
      <c r="AV191" s="13" t="s">
        <v>82</v>
      </c>
      <c r="AW191" s="13" t="s">
        <v>35</v>
      </c>
      <c r="AX191" s="13" t="s">
        <v>74</v>
      </c>
      <c r="AY191" s="244" t="s">
        <v>155</v>
      </c>
    </row>
    <row r="192" s="14" customFormat="1">
      <c r="A192" s="14"/>
      <c r="B192" s="245"/>
      <c r="C192" s="246"/>
      <c r="D192" s="236" t="s">
        <v>164</v>
      </c>
      <c r="E192" s="247" t="s">
        <v>28</v>
      </c>
      <c r="F192" s="248" t="s">
        <v>82</v>
      </c>
      <c r="G192" s="246"/>
      <c r="H192" s="249">
        <v>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164</v>
      </c>
      <c r="AU192" s="255" t="s">
        <v>84</v>
      </c>
      <c r="AV192" s="14" t="s">
        <v>84</v>
      </c>
      <c r="AW192" s="14" t="s">
        <v>35</v>
      </c>
      <c r="AX192" s="14" t="s">
        <v>82</v>
      </c>
      <c r="AY192" s="255" t="s">
        <v>155</v>
      </c>
    </row>
    <row r="193" s="12" customFormat="1" ht="22.8" customHeight="1">
      <c r="A193" s="12"/>
      <c r="B193" s="205"/>
      <c r="C193" s="206"/>
      <c r="D193" s="207" t="s">
        <v>73</v>
      </c>
      <c r="E193" s="219" t="s">
        <v>207</v>
      </c>
      <c r="F193" s="219" t="s">
        <v>1300</v>
      </c>
      <c r="G193" s="206"/>
      <c r="H193" s="206"/>
      <c r="I193" s="209"/>
      <c r="J193" s="220">
        <f>BK193</f>
        <v>0</v>
      </c>
      <c r="K193" s="206"/>
      <c r="L193" s="211"/>
      <c r="M193" s="212"/>
      <c r="N193" s="213"/>
      <c r="O193" s="213"/>
      <c r="P193" s="214">
        <f>SUM(P194:P205)</f>
        <v>0</v>
      </c>
      <c r="Q193" s="213"/>
      <c r="R193" s="214">
        <f>SUM(R194:R205)</f>
        <v>0</v>
      </c>
      <c r="S193" s="213"/>
      <c r="T193" s="215">
        <f>SUM(T194:T205)</f>
        <v>9.0692000000000021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6" t="s">
        <v>82</v>
      </c>
      <c r="AT193" s="217" t="s">
        <v>73</v>
      </c>
      <c r="AU193" s="217" t="s">
        <v>82</v>
      </c>
      <c r="AY193" s="216" t="s">
        <v>155</v>
      </c>
      <c r="BK193" s="218">
        <f>SUM(BK194:BK205)</f>
        <v>0</v>
      </c>
    </row>
    <row r="194" s="2" customFormat="1" ht="16.5" customHeight="1">
      <c r="A194" s="40"/>
      <c r="B194" s="41"/>
      <c r="C194" s="221" t="s">
        <v>414</v>
      </c>
      <c r="D194" s="221" t="s">
        <v>157</v>
      </c>
      <c r="E194" s="222" t="s">
        <v>1301</v>
      </c>
      <c r="F194" s="223" t="s">
        <v>1302</v>
      </c>
      <c r="G194" s="224" t="s">
        <v>160</v>
      </c>
      <c r="H194" s="225">
        <v>4.3520000000000003</v>
      </c>
      <c r="I194" s="226"/>
      <c r="J194" s="227">
        <f>ROUND(I194*H194,2)</f>
        <v>0</v>
      </c>
      <c r="K194" s="223" t="s">
        <v>161</v>
      </c>
      <c r="L194" s="46"/>
      <c r="M194" s="228" t="s">
        <v>28</v>
      </c>
      <c r="N194" s="229" t="s">
        <v>45</v>
      </c>
      <c r="O194" s="86"/>
      <c r="P194" s="230">
        <f>O194*H194</f>
        <v>0</v>
      </c>
      <c r="Q194" s="230">
        <v>0</v>
      </c>
      <c r="R194" s="230">
        <f>Q194*H194</f>
        <v>0</v>
      </c>
      <c r="S194" s="230">
        <v>2</v>
      </c>
      <c r="T194" s="231">
        <f>S194*H194</f>
        <v>8.7040000000000006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2" t="s">
        <v>162</v>
      </c>
      <c r="AT194" s="232" t="s">
        <v>157</v>
      </c>
      <c r="AU194" s="232" t="s">
        <v>84</v>
      </c>
      <c r="AY194" s="19" t="s">
        <v>155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9" t="s">
        <v>82</v>
      </c>
      <c r="BK194" s="233">
        <f>ROUND(I194*H194,2)</f>
        <v>0</v>
      </c>
      <c r="BL194" s="19" t="s">
        <v>162</v>
      </c>
      <c r="BM194" s="232" t="s">
        <v>1303</v>
      </c>
    </row>
    <row r="195" s="13" customFormat="1">
      <c r="A195" s="13"/>
      <c r="B195" s="234"/>
      <c r="C195" s="235"/>
      <c r="D195" s="236" t="s">
        <v>164</v>
      </c>
      <c r="E195" s="237" t="s">
        <v>28</v>
      </c>
      <c r="F195" s="238" t="s">
        <v>1252</v>
      </c>
      <c r="G195" s="235"/>
      <c r="H195" s="237" t="s">
        <v>28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164</v>
      </c>
      <c r="AU195" s="244" t="s">
        <v>84</v>
      </c>
      <c r="AV195" s="13" t="s">
        <v>82</v>
      </c>
      <c r="AW195" s="13" t="s">
        <v>35</v>
      </c>
      <c r="AX195" s="13" t="s">
        <v>74</v>
      </c>
      <c r="AY195" s="244" t="s">
        <v>155</v>
      </c>
    </row>
    <row r="196" s="13" customFormat="1">
      <c r="A196" s="13"/>
      <c r="B196" s="234"/>
      <c r="C196" s="235"/>
      <c r="D196" s="236" t="s">
        <v>164</v>
      </c>
      <c r="E196" s="237" t="s">
        <v>28</v>
      </c>
      <c r="F196" s="238" t="s">
        <v>1253</v>
      </c>
      <c r="G196" s="235"/>
      <c r="H196" s="237" t="s">
        <v>28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164</v>
      </c>
      <c r="AU196" s="244" t="s">
        <v>84</v>
      </c>
      <c r="AV196" s="13" t="s">
        <v>82</v>
      </c>
      <c r="AW196" s="13" t="s">
        <v>35</v>
      </c>
      <c r="AX196" s="13" t="s">
        <v>74</v>
      </c>
      <c r="AY196" s="244" t="s">
        <v>155</v>
      </c>
    </row>
    <row r="197" s="14" customFormat="1">
      <c r="A197" s="14"/>
      <c r="B197" s="245"/>
      <c r="C197" s="246"/>
      <c r="D197" s="236" t="s">
        <v>164</v>
      </c>
      <c r="E197" s="247" t="s">
        <v>28</v>
      </c>
      <c r="F197" s="248" t="s">
        <v>1304</v>
      </c>
      <c r="G197" s="246"/>
      <c r="H197" s="249">
        <v>4.3520000000000003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164</v>
      </c>
      <c r="AU197" s="255" t="s">
        <v>84</v>
      </c>
      <c r="AV197" s="14" t="s">
        <v>84</v>
      </c>
      <c r="AW197" s="14" t="s">
        <v>35</v>
      </c>
      <c r="AX197" s="14" t="s">
        <v>82</v>
      </c>
      <c r="AY197" s="255" t="s">
        <v>155</v>
      </c>
    </row>
    <row r="198" s="2" customFormat="1" ht="16.5" customHeight="1">
      <c r="A198" s="40"/>
      <c r="B198" s="41"/>
      <c r="C198" s="221" t="s">
        <v>418</v>
      </c>
      <c r="D198" s="221" t="s">
        <v>157</v>
      </c>
      <c r="E198" s="222" t="s">
        <v>1305</v>
      </c>
      <c r="F198" s="223" t="s">
        <v>1306</v>
      </c>
      <c r="G198" s="224" t="s">
        <v>361</v>
      </c>
      <c r="H198" s="225">
        <v>34</v>
      </c>
      <c r="I198" s="226"/>
      <c r="J198" s="227">
        <f>ROUND(I198*H198,2)</f>
        <v>0</v>
      </c>
      <c r="K198" s="223" t="s">
        <v>161</v>
      </c>
      <c r="L198" s="46"/>
      <c r="M198" s="228" t="s">
        <v>28</v>
      </c>
      <c r="N198" s="229" t="s">
        <v>45</v>
      </c>
      <c r="O198" s="86"/>
      <c r="P198" s="230">
        <f>O198*H198</f>
        <v>0</v>
      </c>
      <c r="Q198" s="230">
        <v>0</v>
      </c>
      <c r="R198" s="230">
        <f>Q198*H198</f>
        <v>0</v>
      </c>
      <c r="S198" s="230">
        <v>0.0060000000000000001</v>
      </c>
      <c r="T198" s="231">
        <f>S198*H198</f>
        <v>0.20400000000000002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2" t="s">
        <v>162</v>
      </c>
      <c r="AT198" s="232" t="s">
        <v>157</v>
      </c>
      <c r="AU198" s="232" t="s">
        <v>84</v>
      </c>
      <c r="AY198" s="19" t="s">
        <v>155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9" t="s">
        <v>82</v>
      </c>
      <c r="BK198" s="233">
        <f>ROUND(I198*H198,2)</f>
        <v>0</v>
      </c>
      <c r="BL198" s="19" t="s">
        <v>162</v>
      </c>
      <c r="BM198" s="232" t="s">
        <v>1307</v>
      </c>
    </row>
    <row r="199" s="13" customFormat="1">
      <c r="A199" s="13"/>
      <c r="B199" s="234"/>
      <c r="C199" s="235"/>
      <c r="D199" s="236" t="s">
        <v>164</v>
      </c>
      <c r="E199" s="237" t="s">
        <v>28</v>
      </c>
      <c r="F199" s="238" t="s">
        <v>1252</v>
      </c>
      <c r="G199" s="235"/>
      <c r="H199" s="237" t="s">
        <v>28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164</v>
      </c>
      <c r="AU199" s="244" t="s">
        <v>84</v>
      </c>
      <c r="AV199" s="13" t="s">
        <v>82</v>
      </c>
      <c r="AW199" s="13" t="s">
        <v>35</v>
      </c>
      <c r="AX199" s="13" t="s">
        <v>74</v>
      </c>
      <c r="AY199" s="244" t="s">
        <v>155</v>
      </c>
    </row>
    <row r="200" s="13" customFormat="1">
      <c r="A200" s="13"/>
      <c r="B200" s="234"/>
      <c r="C200" s="235"/>
      <c r="D200" s="236" t="s">
        <v>164</v>
      </c>
      <c r="E200" s="237" t="s">
        <v>28</v>
      </c>
      <c r="F200" s="238" t="s">
        <v>1253</v>
      </c>
      <c r="G200" s="235"/>
      <c r="H200" s="237" t="s">
        <v>28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164</v>
      </c>
      <c r="AU200" s="244" t="s">
        <v>84</v>
      </c>
      <c r="AV200" s="13" t="s">
        <v>82</v>
      </c>
      <c r="AW200" s="13" t="s">
        <v>35</v>
      </c>
      <c r="AX200" s="13" t="s">
        <v>74</v>
      </c>
      <c r="AY200" s="244" t="s">
        <v>155</v>
      </c>
    </row>
    <row r="201" s="14" customFormat="1">
      <c r="A201" s="14"/>
      <c r="B201" s="245"/>
      <c r="C201" s="246"/>
      <c r="D201" s="236" t="s">
        <v>164</v>
      </c>
      <c r="E201" s="247" t="s">
        <v>28</v>
      </c>
      <c r="F201" s="248" t="s">
        <v>428</v>
      </c>
      <c r="G201" s="246"/>
      <c r="H201" s="249">
        <v>34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164</v>
      </c>
      <c r="AU201" s="255" t="s">
        <v>84</v>
      </c>
      <c r="AV201" s="14" t="s">
        <v>84</v>
      </c>
      <c r="AW201" s="14" t="s">
        <v>35</v>
      </c>
      <c r="AX201" s="14" t="s">
        <v>82</v>
      </c>
      <c r="AY201" s="255" t="s">
        <v>155</v>
      </c>
    </row>
    <row r="202" s="2" customFormat="1" ht="16.5" customHeight="1">
      <c r="A202" s="40"/>
      <c r="B202" s="41"/>
      <c r="C202" s="221" t="s">
        <v>424</v>
      </c>
      <c r="D202" s="221" t="s">
        <v>157</v>
      </c>
      <c r="E202" s="222" t="s">
        <v>1308</v>
      </c>
      <c r="F202" s="223" t="s">
        <v>1309</v>
      </c>
      <c r="G202" s="224" t="s">
        <v>249</v>
      </c>
      <c r="H202" s="225">
        <v>65</v>
      </c>
      <c r="I202" s="226"/>
      <c r="J202" s="227">
        <f>ROUND(I202*H202,2)</f>
        <v>0</v>
      </c>
      <c r="K202" s="223" t="s">
        <v>161</v>
      </c>
      <c r="L202" s="46"/>
      <c r="M202" s="228" t="s">
        <v>28</v>
      </c>
      <c r="N202" s="229" t="s">
        <v>45</v>
      </c>
      <c r="O202" s="86"/>
      <c r="P202" s="230">
        <f>O202*H202</f>
        <v>0</v>
      </c>
      <c r="Q202" s="230">
        <v>0</v>
      </c>
      <c r="R202" s="230">
        <f>Q202*H202</f>
        <v>0</v>
      </c>
      <c r="S202" s="230">
        <v>0.00248</v>
      </c>
      <c r="T202" s="231">
        <f>S202*H202</f>
        <v>0.16120000000000001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32" t="s">
        <v>162</v>
      </c>
      <c r="AT202" s="232" t="s">
        <v>157</v>
      </c>
      <c r="AU202" s="232" t="s">
        <v>84</v>
      </c>
      <c r="AY202" s="19" t="s">
        <v>155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9" t="s">
        <v>82</v>
      </c>
      <c r="BK202" s="233">
        <f>ROUND(I202*H202,2)</f>
        <v>0</v>
      </c>
      <c r="BL202" s="19" t="s">
        <v>162</v>
      </c>
      <c r="BM202" s="232" t="s">
        <v>1310</v>
      </c>
    </row>
    <row r="203" s="13" customFormat="1">
      <c r="A203" s="13"/>
      <c r="B203" s="234"/>
      <c r="C203" s="235"/>
      <c r="D203" s="236" t="s">
        <v>164</v>
      </c>
      <c r="E203" s="237" t="s">
        <v>28</v>
      </c>
      <c r="F203" s="238" t="s">
        <v>1252</v>
      </c>
      <c r="G203" s="235"/>
      <c r="H203" s="237" t="s">
        <v>28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164</v>
      </c>
      <c r="AU203" s="244" t="s">
        <v>84</v>
      </c>
      <c r="AV203" s="13" t="s">
        <v>82</v>
      </c>
      <c r="AW203" s="13" t="s">
        <v>35</v>
      </c>
      <c r="AX203" s="13" t="s">
        <v>74</v>
      </c>
      <c r="AY203" s="244" t="s">
        <v>155</v>
      </c>
    </row>
    <row r="204" s="13" customFormat="1">
      <c r="A204" s="13"/>
      <c r="B204" s="234"/>
      <c r="C204" s="235"/>
      <c r="D204" s="236" t="s">
        <v>164</v>
      </c>
      <c r="E204" s="237" t="s">
        <v>28</v>
      </c>
      <c r="F204" s="238" t="s">
        <v>1253</v>
      </c>
      <c r="G204" s="235"/>
      <c r="H204" s="237" t="s">
        <v>28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164</v>
      </c>
      <c r="AU204" s="244" t="s">
        <v>84</v>
      </c>
      <c r="AV204" s="13" t="s">
        <v>82</v>
      </c>
      <c r="AW204" s="13" t="s">
        <v>35</v>
      </c>
      <c r="AX204" s="13" t="s">
        <v>74</v>
      </c>
      <c r="AY204" s="244" t="s">
        <v>155</v>
      </c>
    </row>
    <row r="205" s="14" customFormat="1">
      <c r="A205" s="14"/>
      <c r="B205" s="245"/>
      <c r="C205" s="246"/>
      <c r="D205" s="236" t="s">
        <v>164</v>
      </c>
      <c r="E205" s="247" t="s">
        <v>28</v>
      </c>
      <c r="F205" s="248" t="s">
        <v>787</v>
      </c>
      <c r="G205" s="246"/>
      <c r="H205" s="249">
        <v>65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164</v>
      </c>
      <c r="AU205" s="255" t="s">
        <v>84</v>
      </c>
      <c r="AV205" s="14" t="s">
        <v>84</v>
      </c>
      <c r="AW205" s="14" t="s">
        <v>35</v>
      </c>
      <c r="AX205" s="14" t="s">
        <v>82</v>
      </c>
      <c r="AY205" s="255" t="s">
        <v>155</v>
      </c>
    </row>
    <row r="206" s="12" customFormat="1" ht="22.8" customHeight="1">
      <c r="A206" s="12"/>
      <c r="B206" s="205"/>
      <c r="C206" s="206"/>
      <c r="D206" s="207" t="s">
        <v>73</v>
      </c>
      <c r="E206" s="219" t="s">
        <v>1311</v>
      </c>
      <c r="F206" s="219" t="s">
        <v>1312</v>
      </c>
      <c r="G206" s="206"/>
      <c r="H206" s="206"/>
      <c r="I206" s="209"/>
      <c r="J206" s="220">
        <f>BK206</f>
        <v>0</v>
      </c>
      <c r="K206" s="206"/>
      <c r="L206" s="211"/>
      <c r="M206" s="212"/>
      <c r="N206" s="213"/>
      <c r="O206" s="213"/>
      <c r="P206" s="214">
        <f>SUM(P207:P212)</f>
        <v>0</v>
      </c>
      <c r="Q206" s="213"/>
      <c r="R206" s="214">
        <f>SUM(R207:R212)</f>
        <v>0</v>
      </c>
      <c r="S206" s="213"/>
      <c r="T206" s="215">
        <f>SUM(T207:T212)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6" t="s">
        <v>82</v>
      </c>
      <c r="AT206" s="217" t="s">
        <v>73</v>
      </c>
      <c r="AU206" s="217" t="s">
        <v>82</v>
      </c>
      <c r="AY206" s="216" t="s">
        <v>155</v>
      </c>
      <c r="BK206" s="218">
        <f>SUM(BK207:BK212)</f>
        <v>0</v>
      </c>
    </row>
    <row r="207" s="2" customFormat="1" ht="24" customHeight="1">
      <c r="A207" s="40"/>
      <c r="B207" s="41"/>
      <c r="C207" s="221" t="s">
        <v>428</v>
      </c>
      <c r="D207" s="221" t="s">
        <v>157</v>
      </c>
      <c r="E207" s="222" t="s">
        <v>1313</v>
      </c>
      <c r="F207" s="223" t="s">
        <v>1314</v>
      </c>
      <c r="G207" s="224" t="s">
        <v>288</v>
      </c>
      <c r="H207" s="225">
        <v>9.0690000000000008</v>
      </c>
      <c r="I207" s="226"/>
      <c r="J207" s="227">
        <f>ROUND(I207*H207,2)</f>
        <v>0</v>
      </c>
      <c r="K207" s="223" t="s">
        <v>161</v>
      </c>
      <c r="L207" s="46"/>
      <c r="M207" s="228" t="s">
        <v>28</v>
      </c>
      <c r="N207" s="229" t="s">
        <v>45</v>
      </c>
      <c r="O207" s="86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2" t="s">
        <v>162</v>
      </c>
      <c r="AT207" s="232" t="s">
        <v>157</v>
      </c>
      <c r="AU207" s="232" t="s">
        <v>84</v>
      </c>
      <c r="AY207" s="19" t="s">
        <v>155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9" t="s">
        <v>82</v>
      </c>
      <c r="BK207" s="233">
        <f>ROUND(I207*H207,2)</f>
        <v>0</v>
      </c>
      <c r="BL207" s="19" t="s">
        <v>162</v>
      </c>
      <c r="BM207" s="232" t="s">
        <v>1315</v>
      </c>
    </row>
    <row r="208" s="2" customFormat="1" ht="16.5" customHeight="1">
      <c r="A208" s="40"/>
      <c r="B208" s="41"/>
      <c r="C208" s="221" t="s">
        <v>432</v>
      </c>
      <c r="D208" s="221" t="s">
        <v>157</v>
      </c>
      <c r="E208" s="222" t="s">
        <v>1316</v>
      </c>
      <c r="F208" s="223" t="s">
        <v>1317</v>
      </c>
      <c r="G208" s="224" t="s">
        <v>288</v>
      </c>
      <c r="H208" s="225">
        <v>9.0690000000000008</v>
      </c>
      <c r="I208" s="226"/>
      <c r="J208" s="227">
        <f>ROUND(I208*H208,2)</f>
        <v>0</v>
      </c>
      <c r="K208" s="223" t="s">
        <v>161</v>
      </c>
      <c r="L208" s="46"/>
      <c r="M208" s="228" t="s">
        <v>28</v>
      </c>
      <c r="N208" s="229" t="s">
        <v>45</v>
      </c>
      <c r="O208" s="86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2" t="s">
        <v>162</v>
      </c>
      <c r="AT208" s="232" t="s">
        <v>157</v>
      </c>
      <c r="AU208" s="232" t="s">
        <v>84</v>
      </c>
      <c r="AY208" s="19" t="s">
        <v>155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9" t="s">
        <v>82</v>
      </c>
      <c r="BK208" s="233">
        <f>ROUND(I208*H208,2)</f>
        <v>0</v>
      </c>
      <c r="BL208" s="19" t="s">
        <v>162</v>
      </c>
      <c r="BM208" s="232" t="s">
        <v>1318</v>
      </c>
    </row>
    <row r="209" s="2" customFormat="1" ht="24" customHeight="1">
      <c r="A209" s="40"/>
      <c r="B209" s="41"/>
      <c r="C209" s="221" t="s">
        <v>438</v>
      </c>
      <c r="D209" s="221" t="s">
        <v>157</v>
      </c>
      <c r="E209" s="222" t="s">
        <v>1319</v>
      </c>
      <c r="F209" s="223" t="s">
        <v>1320</v>
      </c>
      <c r="G209" s="224" t="s">
        <v>288</v>
      </c>
      <c r="H209" s="225">
        <v>136.035</v>
      </c>
      <c r="I209" s="226"/>
      <c r="J209" s="227">
        <f>ROUND(I209*H209,2)</f>
        <v>0</v>
      </c>
      <c r="K209" s="223" t="s">
        <v>161</v>
      </c>
      <c r="L209" s="46"/>
      <c r="M209" s="228" t="s">
        <v>28</v>
      </c>
      <c r="N209" s="229" t="s">
        <v>45</v>
      </c>
      <c r="O209" s="86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32" t="s">
        <v>162</v>
      </c>
      <c r="AT209" s="232" t="s">
        <v>157</v>
      </c>
      <c r="AU209" s="232" t="s">
        <v>84</v>
      </c>
      <c r="AY209" s="19" t="s">
        <v>155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9" t="s">
        <v>82</v>
      </c>
      <c r="BK209" s="233">
        <f>ROUND(I209*H209,2)</f>
        <v>0</v>
      </c>
      <c r="BL209" s="19" t="s">
        <v>162</v>
      </c>
      <c r="BM209" s="232" t="s">
        <v>1321</v>
      </c>
    </row>
    <row r="210" s="14" customFormat="1">
      <c r="A210" s="14"/>
      <c r="B210" s="245"/>
      <c r="C210" s="246"/>
      <c r="D210" s="236" t="s">
        <v>164</v>
      </c>
      <c r="E210" s="247" t="s">
        <v>28</v>
      </c>
      <c r="F210" s="248" t="s">
        <v>1322</v>
      </c>
      <c r="G210" s="246"/>
      <c r="H210" s="249">
        <v>136.035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164</v>
      </c>
      <c r="AU210" s="255" t="s">
        <v>84</v>
      </c>
      <c r="AV210" s="14" t="s">
        <v>84</v>
      </c>
      <c r="AW210" s="14" t="s">
        <v>35</v>
      </c>
      <c r="AX210" s="14" t="s">
        <v>82</v>
      </c>
      <c r="AY210" s="255" t="s">
        <v>155</v>
      </c>
    </row>
    <row r="211" s="2" customFormat="1" ht="24" customHeight="1">
      <c r="A211" s="40"/>
      <c r="B211" s="41"/>
      <c r="C211" s="221" t="s">
        <v>442</v>
      </c>
      <c r="D211" s="221" t="s">
        <v>157</v>
      </c>
      <c r="E211" s="222" t="s">
        <v>1323</v>
      </c>
      <c r="F211" s="223" t="s">
        <v>1324</v>
      </c>
      <c r="G211" s="224" t="s">
        <v>288</v>
      </c>
      <c r="H211" s="225">
        <v>9.0690000000000008</v>
      </c>
      <c r="I211" s="226"/>
      <c r="J211" s="227">
        <f>ROUND(I211*H211,2)</f>
        <v>0</v>
      </c>
      <c r="K211" s="223" t="s">
        <v>161</v>
      </c>
      <c r="L211" s="46"/>
      <c r="M211" s="228" t="s">
        <v>28</v>
      </c>
      <c r="N211" s="229" t="s">
        <v>45</v>
      </c>
      <c r="O211" s="86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32" t="s">
        <v>162</v>
      </c>
      <c r="AT211" s="232" t="s">
        <v>157</v>
      </c>
      <c r="AU211" s="232" t="s">
        <v>84</v>
      </c>
      <c r="AY211" s="19" t="s">
        <v>155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9" t="s">
        <v>82</v>
      </c>
      <c r="BK211" s="233">
        <f>ROUND(I211*H211,2)</f>
        <v>0</v>
      </c>
      <c r="BL211" s="19" t="s">
        <v>162</v>
      </c>
      <c r="BM211" s="232" t="s">
        <v>1325</v>
      </c>
    </row>
    <row r="212" s="14" customFormat="1">
      <c r="A212" s="14"/>
      <c r="B212" s="245"/>
      <c r="C212" s="246"/>
      <c r="D212" s="236" t="s">
        <v>164</v>
      </c>
      <c r="E212" s="247" t="s">
        <v>28</v>
      </c>
      <c r="F212" s="248" t="s">
        <v>1326</v>
      </c>
      <c r="G212" s="246"/>
      <c r="H212" s="249">
        <v>9.0690000000000008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164</v>
      </c>
      <c r="AU212" s="255" t="s">
        <v>84</v>
      </c>
      <c r="AV212" s="14" t="s">
        <v>84</v>
      </c>
      <c r="AW212" s="14" t="s">
        <v>35</v>
      </c>
      <c r="AX212" s="14" t="s">
        <v>82</v>
      </c>
      <c r="AY212" s="255" t="s">
        <v>155</v>
      </c>
    </row>
    <row r="213" s="12" customFormat="1" ht="22.8" customHeight="1">
      <c r="A213" s="12"/>
      <c r="B213" s="205"/>
      <c r="C213" s="206"/>
      <c r="D213" s="207" t="s">
        <v>73</v>
      </c>
      <c r="E213" s="219" t="s">
        <v>283</v>
      </c>
      <c r="F213" s="219" t="s">
        <v>284</v>
      </c>
      <c r="G213" s="206"/>
      <c r="H213" s="206"/>
      <c r="I213" s="209"/>
      <c r="J213" s="220">
        <f>BK213</f>
        <v>0</v>
      </c>
      <c r="K213" s="206"/>
      <c r="L213" s="211"/>
      <c r="M213" s="212"/>
      <c r="N213" s="213"/>
      <c r="O213" s="213"/>
      <c r="P213" s="214">
        <f>P214</f>
        <v>0</v>
      </c>
      <c r="Q213" s="213"/>
      <c r="R213" s="214">
        <f>R214</f>
        <v>0</v>
      </c>
      <c r="S213" s="213"/>
      <c r="T213" s="215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6" t="s">
        <v>82</v>
      </c>
      <c r="AT213" s="217" t="s">
        <v>73</v>
      </c>
      <c r="AU213" s="217" t="s">
        <v>82</v>
      </c>
      <c r="AY213" s="216" t="s">
        <v>155</v>
      </c>
      <c r="BK213" s="218">
        <f>BK214</f>
        <v>0</v>
      </c>
    </row>
    <row r="214" s="2" customFormat="1" ht="24" customHeight="1">
      <c r="A214" s="40"/>
      <c r="B214" s="41"/>
      <c r="C214" s="221" t="s">
        <v>447</v>
      </c>
      <c r="D214" s="221" t="s">
        <v>157</v>
      </c>
      <c r="E214" s="222" t="s">
        <v>1327</v>
      </c>
      <c r="F214" s="223" t="s">
        <v>1328</v>
      </c>
      <c r="G214" s="224" t="s">
        <v>288</v>
      </c>
      <c r="H214" s="225">
        <v>26.273</v>
      </c>
      <c r="I214" s="226"/>
      <c r="J214" s="227">
        <f>ROUND(I214*H214,2)</f>
        <v>0</v>
      </c>
      <c r="K214" s="223" t="s">
        <v>161</v>
      </c>
      <c r="L214" s="46"/>
      <c r="M214" s="288" t="s">
        <v>28</v>
      </c>
      <c r="N214" s="289" t="s">
        <v>45</v>
      </c>
      <c r="O214" s="290"/>
      <c r="P214" s="291">
        <f>O214*H214</f>
        <v>0</v>
      </c>
      <c r="Q214" s="291">
        <v>0</v>
      </c>
      <c r="R214" s="291">
        <f>Q214*H214</f>
        <v>0</v>
      </c>
      <c r="S214" s="291">
        <v>0</v>
      </c>
      <c r="T214" s="29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32" t="s">
        <v>162</v>
      </c>
      <c r="AT214" s="232" t="s">
        <v>157</v>
      </c>
      <c r="AU214" s="232" t="s">
        <v>84</v>
      </c>
      <c r="AY214" s="19" t="s">
        <v>155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9" t="s">
        <v>82</v>
      </c>
      <c r="BK214" s="233">
        <f>ROUND(I214*H214,2)</f>
        <v>0</v>
      </c>
      <c r="BL214" s="19" t="s">
        <v>162</v>
      </c>
      <c r="BM214" s="232" t="s">
        <v>1329</v>
      </c>
    </row>
    <row r="215" s="2" customFormat="1" ht="6.96" customHeight="1">
      <c r="A215" s="40"/>
      <c r="B215" s="61"/>
      <c r="C215" s="62"/>
      <c r="D215" s="62"/>
      <c r="E215" s="62"/>
      <c r="F215" s="62"/>
      <c r="G215" s="62"/>
      <c r="H215" s="62"/>
      <c r="I215" s="169"/>
      <c r="J215" s="62"/>
      <c r="K215" s="62"/>
      <c r="L215" s="46"/>
      <c r="M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</row>
  </sheetData>
  <sheetProtection sheet="1" autoFilter="0" formatColumns="0" formatRows="0" objects="1" scenarios="1" spinCount="100000" saltValue="wxU1MiDsbH1ZX8CDPnws/q6mKV79LXekJwIXNT+MjN7e/QfSzrpB9rngRe8+GxaRrI3eHizoYL0/uMded3QIkg==" hashValue="Jev9LaQt/OMAvbmurVb7QaPVAh37Yh7yBAd/C/MxdeQAim5oRoLLt8CBKPOiLo6OzggGMTFOvWoKHMxTDKWJUg==" algorithmName="SHA-512" password="CC35"/>
  <autoFilter ref="C85:K21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2"/>
      <c r="AT3" s="19" t="s">
        <v>84</v>
      </c>
    </row>
    <row r="4" s="1" customFormat="1" ht="24.96" customHeight="1">
      <c r="B4" s="22"/>
      <c r="D4" s="135" t="s">
        <v>105</v>
      </c>
      <c r="I4" s="130"/>
      <c r="L4" s="22"/>
      <c r="M4" s="136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7" t="s">
        <v>16</v>
      </c>
      <c r="I6" s="130"/>
      <c r="L6" s="22"/>
    </row>
    <row r="7" s="1" customFormat="1" ht="16.5" customHeight="1">
      <c r="B7" s="22"/>
      <c r="E7" s="138" t="str">
        <f>'Rekapitulace stavby'!K6</f>
        <v>Záměr výstavby zařízení pro zdravotně postižené v Třebechovicích p. Orebem</v>
      </c>
      <c r="F7" s="137"/>
      <c r="G7" s="137"/>
      <c r="H7" s="137"/>
      <c r="I7" s="130"/>
      <c r="L7" s="22"/>
    </row>
    <row r="8" s="2" customFormat="1" ht="12" customHeight="1">
      <c r="A8" s="40"/>
      <c r="B8" s="46"/>
      <c r="C8" s="40"/>
      <c r="D8" s="137" t="s">
        <v>114</v>
      </c>
      <c r="E8" s="40"/>
      <c r="F8" s="40"/>
      <c r="G8" s="40"/>
      <c r="H8" s="40"/>
      <c r="I8" s="139"/>
      <c r="J8" s="40"/>
      <c r="K8" s="40"/>
      <c r="L8" s="1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1" t="s">
        <v>1330</v>
      </c>
      <c r="F9" s="40"/>
      <c r="G9" s="40"/>
      <c r="H9" s="40"/>
      <c r="I9" s="139"/>
      <c r="J9" s="40"/>
      <c r="K9" s="40"/>
      <c r="L9" s="1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9"/>
      <c r="J10" s="40"/>
      <c r="K10" s="40"/>
      <c r="L10" s="1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7" t="s">
        <v>18</v>
      </c>
      <c r="E11" s="40"/>
      <c r="F11" s="142" t="s">
        <v>19</v>
      </c>
      <c r="G11" s="40"/>
      <c r="H11" s="40"/>
      <c r="I11" s="143" t="s">
        <v>20</v>
      </c>
      <c r="J11" s="142" t="s">
        <v>28</v>
      </c>
      <c r="K11" s="40"/>
      <c r="L11" s="1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7" t="s">
        <v>22</v>
      </c>
      <c r="E12" s="40"/>
      <c r="F12" s="142" t="s">
        <v>23</v>
      </c>
      <c r="G12" s="40"/>
      <c r="H12" s="40"/>
      <c r="I12" s="143" t="s">
        <v>24</v>
      </c>
      <c r="J12" s="144" t="str">
        <f>'Rekapitulace stavby'!AN8</f>
        <v>3. 12. 2019</v>
      </c>
      <c r="K12" s="40"/>
      <c r="L12" s="1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9"/>
      <c r="J13" s="40"/>
      <c r="K13" s="40"/>
      <c r="L13" s="1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7" t="s">
        <v>26</v>
      </c>
      <c r="E14" s="40"/>
      <c r="F14" s="40"/>
      <c r="G14" s="40"/>
      <c r="H14" s="40"/>
      <c r="I14" s="143" t="s">
        <v>27</v>
      </c>
      <c r="J14" s="142" t="s">
        <v>28</v>
      </c>
      <c r="K14" s="40"/>
      <c r="L14" s="1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2" t="s">
        <v>29</v>
      </c>
      <c r="F15" s="40"/>
      <c r="G15" s="40"/>
      <c r="H15" s="40"/>
      <c r="I15" s="143" t="s">
        <v>30</v>
      </c>
      <c r="J15" s="142" t="s">
        <v>28</v>
      </c>
      <c r="K15" s="40"/>
      <c r="L15" s="1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9"/>
      <c r="J16" s="40"/>
      <c r="K16" s="40"/>
      <c r="L16" s="1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7" t="s">
        <v>31</v>
      </c>
      <c r="E17" s="40"/>
      <c r="F17" s="40"/>
      <c r="G17" s="40"/>
      <c r="H17" s="40"/>
      <c r="I17" s="143" t="s">
        <v>27</v>
      </c>
      <c r="J17" s="35" t="str">
        <f>'Rekapitulace stavby'!AN13</f>
        <v>Vyplň údaj</v>
      </c>
      <c r="K17" s="40"/>
      <c r="L17" s="1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2"/>
      <c r="G18" s="142"/>
      <c r="H18" s="142"/>
      <c r="I18" s="143" t="s">
        <v>30</v>
      </c>
      <c r="J18" s="35" t="str">
        <f>'Rekapitulace stavby'!AN14</f>
        <v>Vyplň údaj</v>
      </c>
      <c r="K18" s="40"/>
      <c r="L18" s="1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9"/>
      <c r="J19" s="40"/>
      <c r="K19" s="40"/>
      <c r="L19" s="1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7" t="s">
        <v>33</v>
      </c>
      <c r="E20" s="40"/>
      <c r="F20" s="40"/>
      <c r="G20" s="40"/>
      <c r="H20" s="40"/>
      <c r="I20" s="143" t="s">
        <v>27</v>
      </c>
      <c r="J20" s="142" t="s">
        <v>28</v>
      </c>
      <c r="K20" s="40"/>
      <c r="L20" s="1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2" t="s">
        <v>34</v>
      </c>
      <c r="F21" s="40"/>
      <c r="G21" s="40"/>
      <c r="H21" s="40"/>
      <c r="I21" s="143" t="s">
        <v>30</v>
      </c>
      <c r="J21" s="142" t="s">
        <v>28</v>
      </c>
      <c r="K21" s="40"/>
      <c r="L21" s="1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9"/>
      <c r="J22" s="40"/>
      <c r="K22" s="40"/>
      <c r="L22" s="1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7" t="s">
        <v>36</v>
      </c>
      <c r="E23" s="40"/>
      <c r="F23" s="40"/>
      <c r="G23" s="40"/>
      <c r="H23" s="40"/>
      <c r="I23" s="143" t="s">
        <v>27</v>
      </c>
      <c r="J23" s="142" t="str">
        <f>IF('Rekapitulace stavby'!AN19="","",'Rekapitulace stavby'!AN19)</f>
        <v/>
      </c>
      <c r="K23" s="40"/>
      <c r="L23" s="1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2" t="str">
        <f>IF('Rekapitulace stavby'!E20="","",'Rekapitulace stavby'!E20)</f>
        <v xml:space="preserve"> </v>
      </c>
      <c r="F24" s="40"/>
      <c r="G24" s="40"/>
      <c r="H24" s="40"/>
      <c r="I24" s="143" t="s">
        <v>30</v>
      </c>
      <c r="J24" s="142" t="str">
        <f>IF('Rekapitulace stavby'!AN20="","",'Rekapitulace stavby'!AN20)</f>
        <v/>
      </c>
      <c r="K24" s="40"/>
      <c r="L24" s="1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9"/>
      <c r="J25" s="40"/>
      <c r="K25" s="40"/>
      <c r="L25" s="1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7" t="s">
        <v>38</v>
      </c>
      <c r="E26" s="40"/>
      <c r="F26" s="40"/>
      <c r="G26" s="40"/>
      <c r="H26" s="40"/>
      <c r="I26" s="139"/>
      <c r="J26" s="40"/>
      <c r="K26" s="40"/>
      <c r="L26" s="1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5"/>
      <c r="B27" s="146"/>
      <c r="C27" s="145"/>
      <c r="D27" s="145"/>
      <c r="E27" s="147" t="s">
        <v>28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9"/>
      <c r="J28" s="40"/>
      <c r="K28" s="40"/>
      <c r="L28" s="1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40</v>
      </c>
      <c r="E30" s="40"/>
      <c r="F30" s="40"/>
      <c r="G30" s="40"/>
      <c r="H30" s="40"/>
      <c r="I30" s="139"/>
      <c r="J30" s="153">
        <f>ROUND(J80, 2)</f>
        <v>0</v>
      </c>
      <c r="K30" s="40"/>
      <c r="L30" s="1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42</v>
      </c>
      <c r="G32" s="40"/>
      <c r="H32" s="40"/>
      <c r="I32" s="155" t="s">
        <v>41</v>
      </c>
      <c r="J32" s="154" t="s">
        <v>43</v>
      </c>
      <c r="K32" s="40"/>
      <c r="L32" s="1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6" t="s">
        <v>44</v>
      </c>
      <c r="E33" s="137" t="s">
        <v>45</v>
      </c>
      <c r="F33" s="157">
        <f>ROUND((SUM(BE80:BE84)),  2)</f>
        <v>0</v>
      </c>
      <c r="G33" s="40"/>
      <c r="H33" s="40"/>
      <c r="I33" s="158">
        <v>0.20999999999999999</v>
      </c>
      <c r="J33" s="157">
        <f>ROUND(((SUM(BE80:BE84))*I33),  2)</f>
        <v>0</v>
      </c>
      <c r="K33" s="40"/>
      <c r="L33" s="1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7" t="s">
        <v>46</v>
      </c>
      <c r="F34" s="157">
        <f>ROUND((SUM(BF80:BF84)),  2)</f>
        <v>0</v>
      </c>
      <c r="G34" s="40"/>
      <c r="H34" s="40"/>
      <c r="I34" s="158">
        <v>0.14999999999999999</v>
      </c>
      <c r="J34" s="157">
        <f>ROUND(((SUM(BF80:BF84))*I34),  2)</f>
        <v>0</v>
      </c>
      <c r="K34" s="40"/>
      <c r="L34" s="1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7" t="s">
        <v>47</v>
      </c>
      <c r="F35" s="157">
        <f>ROUND((SUM(BG80:BG84)),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7" t="s">
        <v>48</v>
      </c>
      <c r="F36" s="157">
        <f>ROUND((SUM(BH80:BH84)),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7" t="s">
        <v>49</v>
      </c>
      <c r="F37" s="157">
        <f>ROUND((SUM(BI80:BI84)),  2)</f>
        <v>0</v>
      </c>
      <c r="G37" s="40"/>
      <c r="H37" s="40"/>
      <c r="I37" s="158">
        <v>0</v>
      </c>
      <c r="J37" s="157">
        <f>0</f>
        <v>0</v>
      </c>
      <c r="K37" s="40"/>
      <c r="L37" s="1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9"/>
      <c r="J38" s="40"/>
      <c r="K38" s="40"/>
      <c r="L38" s="1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50</v>
      </c>
      <c r="E39" s="161"/>
      <c r="F39" s="161"/>
      <c r="G39" s="162" t="s">
        <v>51</v>
      </c>
      <c r="H39" s="163" t="s">
        <v>52</v>
      </c>
      <c r="I39" s="164"/>
      <c r="J39" s="165">
        <f>SUM(J30:J37)</f>
        <v>0</v>
      </c>
      <c r="K39" s="166"/>
      <c r="L39" s="1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131</v>
      </c>
      <c r="D45" s="42"/>
      <c r="E45" s="42"/>
      <c r="F45" s="42"/>
      <c r="G45" s="42"/>
      <c r="H45" s="42"/>
      <c r="I45" s="139"/>
      <c r="J45" s="42"/>
      <c r="K45" s="42"/>
      <c r="L45" s="1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9"/>
      <c r="J46" s="42"/>
      <c r="K46" s="42"/>
      <c r="L46" s="1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9"/>
      <c r="J47" s="42"/>
      <c r="K47" s="42"/>
      <c r="L47" s="1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3" t="str">
        <f>E7</f>
        <v>Záměr výstavby zařízení pro zdravotně postižené v Třebechovicích p. Orebem</v>
      </c>
      <c r="F48" s="34"/>
      <c r="G48" s="34"/>
      <c r="H48" s="34"/>
      <c r="I48" s="139"/>
      <c r="J48" s="42"/>
      <c r="K48" s="42"/>
      <c r="L48" s="1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114</v>
      </c>
      <c r="D49" s="42"/>
      <c r="E49" s="42"/>
      <c r="F49" s="42"/>
      <c r="G49" s="42"/>
      <c r="H49" s="42"/>
      <c r="I49" s="139"/>
      <c r="J49" s="42"/>
      <c r="K49" s="42"/>
      <c r="L49" s="1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ERPLAN-01052 - D.1.4. c) silnoproudá a slaboproudá elektrotechnika SO07 - vedljší výdaj</v>
      </c>
      <c r="F50" s="42"/>
      <c r="G50" s="42"/>
      <c r="H50" s="42"/>
      <c r="I50" s="139"/>
      <c r="J50" s="42"/>
      <c r="K50" s="42"/>
      <c r="L50" s="1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9"/>
      <c r="J51" s="42"/>
      <c r="K51" s="42"/>
      <c r="L51" s="1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Třebechovice pod Orebem</v>
      </c>
      <c r="G52" s="42"/>
      <c r="H52" s="42"/>
      <c r="I52" s="143" t="s">
        <v>24</v>
      </c>
      <c r="J52" s="74" t="str">
        <f>IF(J12="","",J12)</f>
        <v>3. 12. 2019</v>
      </c>
      <c r="K52" s="42"/>
      <c r="L52" s="1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9"/>
      <c r="J53" s="42"/>
      <c r="K53" s="42"/>
      <c r="L53" s="1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7.9" customHeight="1">
      <c r="A54" s="40"/>
      <c r="B54" s="41"/>
      <c r="C54" s="34" t="s">
        <v>26</v>
      </c>
      <c r="D54" s="42"/>
      <c r="E54" s="42"/>
      <c r="F54" s="29" t="str">
        <f>E15</f>
        <v>Královehradecký kraj</v>
      </c>
      <c r="G54" s="42"/>
      <c r="H54" s="42"/>
      <c r="I54" s="143" t="s">
        <v>33</v>
      </c>
      <c r="J54" s="38" t="str">
        <f>E21</f>
        <v>ERPLAN s.r.o., Havlíčkův Brod</v>
      </c>
      <c r="K54" s="42"/>
      <c r="L54" s="1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3" t="s">
        <v>36</v>
      </c>
      <c r="J55" s="38" t="str">
        <f>E24</f>
        <v xml:space="preserve"> </v>
      </c>
      <c r="K55" s="42"/>
      <c r="L55" s="1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9"/>
      <c r="J56" s="42"/>
      <c r="K56" s="42"/>
      <c r="L56" s="1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132</v>
      </c>
      <c r="D57" s="175"/>
      <c r="E57" s="175"/>
      <c r="F57" s="175"/>
      <c r="G57" s="175"/>
      <c r="H57" s="175"/>
      <c r="I57" s="176"/>
      <c r="J57" s="177" t="s">
        <v>133</v>
      </c>
      <c r="K57" s="175"/>
      <c r="L57" s="1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9"/>
      <c r="J58" s="42"/>
      <c r="K58" s="42"/>
      <c r="L58" s="1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8" t="s">
        <v>72</v>
      </c>
      <c r="D59" s="42"/>
      <c r="E59" s="42"/>
      <c r="F59" s="42"/>
      <c r="G59" s="42"/>
      <c r="H59" s="42"/>
      <c r="I59" s="139"/>
      <c r="J59" s="104">
        <f>J80</f>
        <v>0</v>
      </c>
      <c r="K59" s="42"/>
      <c r="L59" s="1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134</v>
      </c>
    </row>
    <row r="60" s="9" customFormat="1" ht="24.96" customHeight="1">
      <c r="A60" s="9"/>
      <c r="B60" s="179"/>
      <c r="C60" s="180"/>
      <c r="D60" s="181" t="s">
        <v>1331</v>
      </c>
      <c r="E60" s="182"/>
      <c r="F60" s="182"/>
      <c r="G60" s="182"/>
      <c r="H60" s="182"/>
      <c r="I60" s="183"/>
      <c r="J60" s="184">
        <f>J81</f>
        <v>0</v>
      </c>
      <c r="K60" s="180"/>
      <c r="L60" s="18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139"/>
      <c r="J61" s="42"/>
      <c r="K61" s="42"/>
      <c r="L61" s="1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169"/>
      <c r="J62" s="62"/>
      <c r="K62" s="62"/>
      <c r="L62" s="1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172"/>
      <c r="J66" s="64"/>
      <c r="K66" s="64"/>
      <c r="L66" s="1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140</v>
      </c>
      <c r="D67" s="42"/>
      <c r="E67" s="42"/>
      <c r="F67" s="42"/>
      <c r="G67" s="42"/>
      <c r="H67" s="42"/>
      <c r="I67" s="139"/>
      <c r="J67" s="42"/>
      <c r="K67" s="42"/>
      <c r="L67" s="1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139"/>
      <c r="J68" s="42"/>
      <c r="K68" s="42"/>
      <c r="L68" s="1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139"/>
      <c r="J69" s="42"/>
      <c r="K69" s="42"/>
      <c r="L69" s="1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73" t="str">
        <f>E7</f>
        <v>Záměr výstavby zařízení pro zdravotně postižené v Třebechovicích p. Orebem</v>
      </c>
      <c r="F70" s="34"/>
      <c r="G70" s="34"/>
      <c r="H70" s="34"/>
      <c r="I70" s="139"/>
      <c r="J70" s="42"/>
      <c r="K70" s="42"/>
      <c r="L70" s="1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114</v>
      </c>
      <c r="D71" s="42"/>
      <c r="E71" s="42"/>
      <c r="F71" s="42"/>
      <c r="G71" s="42"/>
      <c r="H71" s="42"/>
      <c r="I71" s="139"/>
      <c r="J71" s="42"/>
      <c r="K71" s="42"/>
      <c r="L71" s="1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ERPLAN-01052 - D.1.4. c) silnoproudá a slaboproudá elektrotechnika SO07 - vedljší výdaj</v>
      </c>
      <c r="F72" s="42"/>
      <c r="G72" s="42"/>
      <c r="H72" s="42"/>
      <c r="I72" s="139"/>
      <c r="J72" s="42"/>
      <c r="K72" s="42"/>
      <c r="L72" s="1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39"/>
      <c r="J73" s="42"/>
      <c r="K73" s="42"/>
      <c r="L73" s="1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22</v>
      </c>
      <c r="D74" s="42"/>
      <c r="E74" s="42"/>
      <c r="F74" s="29" t="str">
        <f>F12</f>
        <v>Třebechovice pod Orebem</v>
      </c>
      <c r="G74" s="42"/>
      <c r="H74" s="42"/>
      <c r="I74" s="143" t="s">
        <v>24</v>
      </c>
      <c r="J74" s="74" t="str">
        <f>IF(J12="","",J12)</f>
        <v>3. 12. 2019</v>
      </c>
      <c r="K74" s="42"/>
      <c r="L74" s="1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39"/>
      <c r="J75" s="42"/>
      <c r="K75" s="42"/>
      <c r="L75" s="1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7.9" customHeight="1">
      <c r="A76" s="40"/>
      <c r="B76" s="41"/>
      <c r="C76" s="34" t="s">
        <v>26</v>
      </c>
      <c r="D76" s="42"/>
      <c r="E76" s="42"/>
      <c r="F76" s="29" t="str">
        <f>E15</f>
        <v>Královehradecký kraj</v>
      </c>
      <c r="G76" s="42"/>
      <c r="H76" s="42"/>
      <c r="I76" s="143" t="s">
        <v>33</v>
      </c>
      <c r="J76" s="38" t="str">
        <f>E21</f>
        <v>ERPLAN s.r.o., Havlíčkův Brod</v>
      </c>
      <c r="K76" s="42"/>
      <c r="L76" s="1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31</v>
      </c>
      <c r="D77" s="42"/>
      <c r="E77" s="42"/>
      <c r="F77" s="29" t="str">
        <f>IF(E18="","",E18)</f>
        <v>Vyplň údaj</v>
      </c>
      <c r="G77" s="42"/>
      <c r="H77" s="42"/>
      <c r="I77" s="143" t="s">
        <v>36</v>
      </c>
      <c r="J77" s="38" t="str">
        <f>E24</f>
        <v xml:space="preserve"> </v>
      </c>
      <c r="K77" s="42"/>
      <c r="L77" s="1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139"/>
      <c r="J78" s="42"/>
      <c r="K78" s="42"/>
      <c r="L78" s="1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93"/>
      <c r="B79" s="194"/>
      <c r="C79" s="195" t="s">
        <v>141</v>
      </c>
      <c r="D79" s="196" t="s">
        <v>59</v>
      </c>
      <c r="E79" s="196" t="s">
        <v>55</v>
      </c>
      <c r="F79" s="196" t="s">
        <v>56</v>
      </c>
      <c r="G79" s="196" t="s">
        <v>142</v>
      </c>
      <c r="H79" s="196" t="s">
        <v>143</v>
      </c>
      <c r="I79" s="197" t="s">
        <v>144</v>
      </c>
      <c r="J79" s="196" t="s">
        <v>133</v>
      </c>
      <c r="K79" s="198" t="s">
        <v>145</v>
      </c>
      <c r="L79" s="199"/>
      <c r="M79" s="94" t="s">
        <v>28</v>
      </c>
      <c r="N79" s="95" t="s">
        <v>44</v>
      </c>
      <c r="O79" s="95" t="s">
        <v>146</v>
      </c>
      <c r="P79" s="95" t="s">
        <v>147</v>
      </c>
      <c r="Q79" s="95" t="s">
        <v>148</v>
      </c>
      <c r="R79" s="95" t="s">
        <v>149</v>
      </c>
      <c r="S79" s="95" t="s">
        <v>150</v>
      </c>
      <c r="T79" s="96" t="s">
        <v>151</v>
      </c>
      <c r="U79" s="193"/>
      <c r="V79" s="193"/>
      <c r="W79" s="193"/>
      <c r="X79" s="193"/>
      <c r="Y79" s="193"/>
      <c r="Z79" s="193"/>
      <c r="AA79" s="193"/>
      <c r="AB79" s="193"/>
      <c r="AC79" s="193"/>
      <c r="AD79" s="193"/>
      <c r="AE79" s="193"/>
    </row>
    <row r="80" s="2" customFormat="1" ht="22.8" customHeight="1">
      <c r="A80" s="40"/>
      <c r="B80" s="41"/>
      <c r="C80" s="101" t="s">
        <v>152</v>
      </c>
      <c r="D80" s="42"/>
      <c r="E80" s="42"/>
      <c r="F80" s="42"/>
      <c r="G80" s="42"/>
      <c r="H80" s="42"/>
      <c r="I80" s="139"/>
      <c r="J80" s="200">
        <f>BK80</f>
        <v>0</v>
      </c>
      <c r="K80" s="42"/>
      <c r="L80" s="46"/>
      <c r="M80" s="97"/>
      <c r="N80" s="201"/>
      <c r="O80" s="98"/>
      <c r="P80" s="202">
        <f>P81</f>
        <v>0</v>
      </c>
      <c r="Q80" s="98"/>
      <c r="R80" s="202">
        <f>R81</f>
        <v>0</v>
      </c>
      <c r="S80" s="98"/>
      <c r="T80" s="203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73</v>
      </c>
      <c r="AU80" s="19" t="s">
        <v>134</v>
      </c>
      <c r="BK80" s="204">
        <f>BK81</f>
        <v>0</v>
      </c>
    </row>
    <row r="81" s="12" customFormat="1" ht="25.92" customHeight="1">
      <c r="A81" s="12"/>
      <c r="B81" s="205"/>
      <c r="C81" s="206"/>
      <c r="D81" s="207" t="s">
        <v>73</v>
      </c>
      <c r="E81" s="208" t="s">
        <v>1332</v>
      </c>
      <c r="F81" s="208" t="s">
        <v>1333</v>
      </c>
      <c r="G81" s="206"/>
      <c r="H81" s="206"/>
      <c r="I81" s="209"/>
      <c r="J81" s="210">
        <f>BK81</f>
        <v>0</v>
      </c>
      <c r="K81" s="206"/>
      <c r="L81" s="211"/>
      <c r="M81" s="212"/>
      <c r="N81" s="213"/>
      <c r="O81" s="213"/>
      <c r="P81" s="214">
        <f>SUM(P82:P84)</f>
        <v>0</v>
      </c>
      <c r="Q81" s="213"/>
      <c r="R81" s="214">
        <f>SUM(R82:R84)</f>
        <v>0</v>
      </c>
      <c r="S81" s="213"/>
      <c r="T81" s="215">
        <f>SUM(T82:T84)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6" t="s">
        <v>84</v>
      </c>
      <c r="AT81" s="217" t="s">
        <v>73</v>
      </c>
      <c r="AU81" s="217" t="s">
        <v>74</v>
      </c>
      <c r="AY81" s="216" t="s">
        <v>155</v>
      </c>
      <c r="BK81" s="218">
        <f>SUM(BK82:BK84)</f>
        <v>0</v>
      </c>
    </row>
    <row r="82" s="2" customFormat="1" ht="16.5" customHeight="1">
      <c r="A82" s="40"/>
      <c r="B82" s="41"/>
      <c r="C82" s="221" t="s">
        <v>82</v>
      </c>
      <c r="D82" s="221" t="s">
        <v>157</v>
      </c>
      <c r="E82" s="222" t="s">
        <v>1334</v>
      </c>
      <c r="F82" s="223" t="s">
        <v>1335</v>
      </c>
      <c r="G82" s="224" t="s">
        <v>1336</v>
      </c>
      <c r="H82" s="225">
        <v>1</v>
      </c>
      <c r="I82" s="226"/>
      <c r="J82" s="227">
        <f>ROUND(I82*H82,2)</f>
        <v>0</v>
      </c>
      <c r="K82" s="223" t="s">
        <v>28</v>
      </c>
      <c r="L82" s="46"/>
      <c r="M82" s="228" t="s">
        <v>28</v>
      </c>
      <c r="N82" s="229" t="s">
        <v>45</v>
      </c>
      <c r="O82" s="86"/>
      <c r="P82" s="230">
        <f>O82*H82</f>
        <v>0</v>
      </c>
      <c r="Q82" s="230">
        <v>0</v>
      </c>
      <c r="R82" s="230">
        <f>Q82*H82</f>
        <v>0</v>
      </c>
      <c r="S82" s="230">
        <v>0</v>
      </c>
      <c r="T82" s="231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32" t="s">
        <v>162</v>
      </c>
      <c r="AT82" s="232" t="s">
        <v>157</v>
      </c>
      <c r="AU82" s="232" t="s">
        <v>82</v>
      </c>
      <c r="AY82" s="19" t="s">
        <v>155</v>
      </c>
      <c r="BE82" s="233">
        <f>IF(N82="základní",J82,0)</f>
        <v>0</v>
      </c>
      <c r="BF82" s="233">
        <f>IF(N82="snížená",J82,0)</f>
        <v>0</v>
      </c>
      <c r="BG82" s="233">
        <f>IF(N82="zákl. přenesená",J82,0)</f>
        <v>0</v>
      </c>
      <c r="BH82" s="233">
        <f>IF(N82="sníž. přenesená",J82,0)</f>
        <v>0</v>
      </c>
      <c r="BI82" s="233">
        <f>IF(N82="nulová",J82,0)</f>
        <v>0</v>
      </c>
      <c r="BJ82" s="19" t="s">
        <v>82</v>
      </c>
      <c r="BK82" s="233">
        <f>ROUND(I82*H82,2)</f>
        <v>0</v>
      </c>
      <c r="BL82" s="19" t="s">
        <v>162</v>
      </c>
      <c r="BM82" s="232" t="s">
        <v>1337</v>
      </c>
    </row>
    <row r="83" s="13" customFormat="1">
      <c r="A83" s="13"/>
      <c r="B83" s="234"/>
      <c r="C83" s="235"/>
      <c r="D83" s="236" t="s">
        <v>164</v>
      </c>
      <c r="E83" s="237" t="s">
        <v>28</v>
      </c>
      <c r="F83" s="238" t="s">
        <v>1338</v>
      </c>
      <c r="G83" s="235"/>
      <c r="H83" s="237" t="s">
        <v>28</v>
      </c>
      <c r="I83" s="239"/>
      <c r="J83" s="235"/>
      <c r="K83" s="235"/>
      <c r="L83" s="240"/>
      <c r="M83" s="241"/>
      <c r="N83" s="242"/>
      <c r="O83" s="242"/>
      <c r="P83" s="242"/>
      <c r="Q83" s="242"/>
      <c r="R83" s="242"/>
      <c r="S83" s="242"/>
      <c r="T83" s="24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44" t="s">
        <v>164</v>
      </c>
      <c r="AU83" s="244" t="s">
        <v>82</v>
      </c>
      <c r="AV83" s="13" t="s">
        <v>82</v>
      </c>
      <c r="AW83" s="13" t="s">
        <v>35</v>
      </c>
      <c r="AX83" s="13" t="s">
        <v>74</v>
      </c>
      <c r="AY83" s="244" t="s">
        <v>155</v>
      </c>
    </row>
    <row r="84" s="14" customFormat="1">
      <c r="A84" s="14"/>
      <c r="B84" s="245"/>
      <c r="C84" s="246"/>
      <c r="D84" s="236" t="s">
        <v>164</v>
      </c>
      <c r="E84" s="247" t="s">
        <v>28</v>
      </c>
      <c r="F84" s="248" t="s">
        <v>82</v>
      </c>
      <c r="G84" s="246"/>
      <c r="H84" s="249">
        <v>1</v>
      </c>
      <c r="I84" s="250"/>
      <c r="J84" s="246"/>
      <c r="K84" s="246"/>
      <c r="L84" s="251"/>
      <c r="M84" s="294"/>
      <c r="N84" s="295"/>
      <c r="O84" s="295"/>
      <c r="P84" s="295"/>
      <c r="Q84" s="295"/>
      <c r="R84" s="295"/>
      <c r="S84" s="295"/>
      <c r="T84" s="296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55" t="s">
        <v>164</v>
      </c>
      <c r="AU84" s="255" t="s">
        <v>82</v>
      </c>
      <c r="AV84" s="14" t="s">
        <v>84</v>
      </c>
      <c r="AW84" s="14" t="s">
        <v>35</v>
      </c>
      <c r="AX84" s="14" t="s">
        <v>82</v>
      </c>
      <c r="AY84" s="255" t="s">
        <v>155</v>
      </c>
    </row>
    <row r="85" s="2" customFormat="1" ht="6.96" customHeight="1">
      <c r="A85" s="40"/>
      <c r="B85" s="61"/>
      <c r="C85" s="62"/>
      <c r="D85" s="62"/>
      <c r="E85" s="62"/>
      <c r="F85" s="62"/>
      <c r="G85" s="62"/>
      <c r="H85" s="62"/>
      <c r="I85" s="169"/>
      <c r="J85" s="62"/>
      <c r="K85" s="62"/>
      <c r="L85" s="46"/>
      <c r="M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</sheetData>
  <sheetProtection sheet="1" autoFilter="0" formatColumns="0" formatRows="0" objects="1" scenarios="1" spinCount="100000" saltValue="IUVi0olYh8U84v/LYYtOD1RmNRLLi1yS5AQs0tCG0BI0W+v5pzXbgC/DIrBK82rcnlN7HbCzaF6cBNgx7c7FuA==" hashValue="2UL+fgwl3LWkqqjb89dmXqKmQeDHeT2taOXIExin1+WdtTMPcHvuy0EzRUSSKahvFadOwbGBdUnExx6tjiccMg==" algorithmName="SHA-512" password="CC35"/>
  <autoFilter ref="C79:K8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97" customWidth="1"/>
    <col min="2" max="2" width="1.664063" style="297" customWidth="1"/>
    <col min="3" max="4" width="5" style="297" customWidth="1"/>
    <col min="5" max="5" width="11.67" style="297" customWidth="1"/>
    <col min="6" max="6" width="9.17" style="297" customWidth="1"/>
    <col min="7" max="7" width="5" style="297" customWidth="1"/>
    <col min="8" max="8" width="77.83" style="297" customWidth="1"/>
    <col min="9" max="10" width="20" style="297" customWidth="1"/>
    <col min="11" max="11" width="1.664063" style="297" customWidth="1"/>
  </cols>
  <sheetData>
    <row r="1" s="1" customFormat="1" ht="37.5" customHeight="1"/>
    <row r="2" s="1" customFormat="1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7" customFormat="1" ht="45" customHeight="1">
      <c r="B3" s="301"/>
      <c r="C3" s="302" t="s">
        <v>1339</v>
      </c>
      <c r="D3" s="302"/>
      <c r="E3" s="302"/>
      <c r="F3" s="302"/>
      <c r="G3" s="302"/>
      <c r="H3" s="302"/>
      <c r="I3" s="302"/>
      <c r="J3" s="302"/>
      <c r="K3" s="303"/>
    </row>
    <row r="4" s="1" customFormat="1" ht="25.5" customHeight="1">
      <c r="B4" s="304"/>
      <c r="C4" s="305" t="s">
        <v>1340</v>
      </c>
      <c r="D4" s="305"/>
      <c r="E4" s="305"/>
      <c r="F4" s="305"/>
      <c r="G4" s="305"/>
      <c r="H4" s="305"/>
      <c r="I4" s="305"/>
      <c r="J4" s="305"/>
      <c r="K4" s="306"/>
    </row>
    <row r="5" s="1" customFormat="1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s="1" customFormat="1" ht="15" customHeight="1">
      <c r="B6" s="304"/>
      <c r="C6" s="308" t="s">
        <v>1341</v>
      </c>
      <c r="D6" s="308"/>
      <c r="E6" s="308"/>
      <c r="F6" s="308"/>
      <c r="G6" s="308"/>
      <c r="H6" s="308"/>
      <c r="I6" s="308"/>
      <c r="J6" s="308"/>
      <c r="K6" s="306"/>
    </row>
    <row r="7" s="1" customFormat="1" ht="15" customHeight="1">
      <c r="B7" s="309"/>
      <c r="C7" s="308" t="s">
        <v>1342</v>
      </c>
      <c r="D7" s="308"/>
      <c r="E7" s="308"/>
      <c r="F7" s="308"/>
      <c r="G7" s="308"/>
      <c r="H7" s="308"/>
      <c r="I7" s="308"/>
      <c r="J7" s="308"/>
      <c r="K7" s="306"/>
    </row>
    <row r="8" s="1" customFormat="1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s="1" customFormat="1" ht="15" customHeight="1">
      <c r="B9" s="309"/>
      <c r="C9" s="308" t="s">
        <v>1343</v>
      </c>
      <c r="D9" s="308"/>
      <c r="E9" s="308"/>
      <c r="F9" s="308"/>
      <c r="G9" s="308"/>
      <c r="H9" s="308"/>
      <c r="I9" s="308"/>
      <c r="J9" s="308"/>
      <c r="K9" s="306"/>
    </row>
    <row r="10" s="1" customFormat="1" ht="15" customHeight="1">
      <c r="B10" s="309"/>
      <c r="C10" s="308"/>
      <c r="D10" s="308" t="s">
        <v>1344</v>
      </c>
      <c r="E10" s="308"/>
      <c r="F10" s="308"/>
      <c r="G10" s="308"/>
      <c r="H10" s="308"/>
      <c r="I10" s="308"/>
      <c r="J10" s="308"/>
      <c r="K10" s="306"/>
    </row>
    <row r="11" s="1" customFormat="1" ht="15" customHeight="1">
      <c r="B11" s="309"/>
      <c r="C11" s="310"/>
      <c r="D11" s="308" t="s">
        <v>1345</v>
      </c>
      <c r="E11" s="308"/>
      <c r="F11" s="308"/>
      <c r="G11" s="308"/>
      <c r="H11" s="308"/>
      <c r="I11" s="308"/>
      <c r="J11" s="308"/>
      <c r="K11" s="306"/>
    </row>
    <row r="12" s="1" customFormat="1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s="1" customFormat="1" ht="15" customHeight="1">
      <c r="B13" s="309"/>
      <c r="C13" s="310"/>
      <c r="D13" s="311" t="s">
        <v>1346</v>
      </c>
      <c r="E13" s="308"/>
      <c r="F13" s="308"/>
      <c r="G13" s="308"/>
      <c r="H13" s="308"/>
      <c r="I13" s="308"/>
      <c r="J13" s="308"/>
      <c r="K13" s="306"/>
    </row>
    <row r="14" s="1" customFormat="1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s="1" customFormat="1" ht="15" customHeight="1">
      <c r="B15" s="309"/>
      <c r="C15" s="310"/>
      <c r="D15" s="308" t="s">
        <v>1347</v>
      </c>
      <c r="E15" s="308"/>
      <c r="F15" s="308"/>
      <c r="G15" s="308"/>
      <c r="H15" s="308"/>
      <c r="I15" s="308"/>
      <c r="J15" s="308"/>
      <c r="K15" s="306"/>
    </row>
    <row r="16" s="1" customFormat="1" ht="15" customHeight="1">
      <c r="B16" s="309"/>
      <c r="C16" s="310"/>
      <c r="D16" s="308" t="s">
        <v>1348</v>
      </c>
      <c r="E16" s="308"/>
      <c r="F16" s="308"/>
      <c r="G16" s="308"/>
      <c r="H16" s="308"/>
      <c r="I16" s="308"/>
      <c r="J16" s="308"/>
      <c r="K16" s="306"/>
    </row>
    <row r="17" s="1" customFormat="1" ht="15" customHeight="1">
      <c r="B17" s="309"/>
      <c r="C17" s="310"/>
      <c r="D17" s="308" t="s">
        <v>1349</v>
      </c>
      <c r="E17" s="308"/>
      <c r="F17" s="308"/>
      <c r="G17" s="308"/>
      <c r="H17" s="308"/>
      <c r="I17" s="308"/>
      <c r="J17" s="308"/>
      <c r="K17" s="306"/>
    </row>
    <row r="18" s="1" customFormat="1" ht="15" customHeight="1">
      <c r="B18" s="309"/>
      <c r="C18" s="310"/>
      <c r="D18" s="310"/>
      <c r="E18" s="312" t="s">
        <v>90</v>
      </c>
      <c r="F18" s="308" t="s">
        <v>1350</v>
      </c>
      <c r="G18" s="308"/>
      <c r="H18" s="308"/>
      <c r="I18" s="308"/>
      <c r="J18" s="308"/>
      <c r="K18" s="306"/>
    </row>
    <row r="19" s="1" customFormat="1" ht="15" customHeight="1">
      <c r="B19" s="309"/>
      <c r="C19" s="310"/>
      <c r="D19" s="310"/>
      <c r="E19" s="312" t="s">
        <v>81</v>
      </c>
      <c r="F19" s="308" t="s">
        <v>1351</v>
      </c>
      <c r="G19" s="308"/>
      <c r="H19" s="308"/>
      <c r="I19" s="308"/>
      <c r="J19" s="308"/>
      <c r="K19" s="306"/>
    </row>
    <row r="20" s="1" customFormat="1" ht="15" customHeight="1">
      <c r="B20" s="309"/>
      <c r="C20" s="310"/>
      <c r="D20" s="310"/>
      <c r="E20" s="312" t="s">
        <v>1352</v>
      </c>
      <c r="F20" s="308" t="s">
        <v>1353</v>
      </c>
      <c r="G20" s="308"/>
      <c r="H20" s="308"/>
      <c r="I20" s="308"/>
      <c r="J20" s="308"/>
      <c r="K20" s="306"/>
    </row>
    <row r="21" s="1" customFormat="1" ht="15" customHeight="1">
      <c r="B21" s="309"/>
      <c r="C21" s="310"/>
      <c r="D21" s="310"/>
      <c r="E21" s="312" t="s">
        <v>1354</v>
      </c>
      <c r="F21" s="308" t="s">
        <v>1355</v>
      </c>
      <c r="G21" s="308"/>
      <c r="H21" s="308"/>
      <c r="I21" s="308"/>
      <c r="J21" s="308"/>
      <c r="K21" s="306"/>
    </row>
    <row r="22" s="1" customFormat="1" ht="15" customHeight="1">
      <c r="B22" s="309"/>
      <c r="C22" s="310"/>
      <c r="D22" s="310"/>
      <c r="E22" s="312" t="s">
        <v>1356</v>
      </c>
      <c r="F22" s="308" t="s">
        <v>1357</v>
      </c>
      <c r="G22" s="308"/>
      <c r="H22" s="308"/>
      <c r="I22" s="308"/>
      <c r="J22" s="308"/>
      <c r="K22" s="306"/>
    </row>
    <row r="23" s="1" customFormat="1" ht="15" customHeight="1">
      <c r="B23" s="309"/>
      <c r="C23" s="310"/>
      <c r="D23" s="310"/>
      <c r="E23" s="312" t="s">
        <v>1358</v>
      </c>
      <c r="F23" s="308" t="s">
        <v>1359</v>
      </c>
      <c r="G23" s="308"/>
      <c r="H23" s="308"/>
      <c r="I23" s="308"/>
      <c r="J23" s="308"/>
      <c r="K23" s="306"/>
    </row>
    <row r="24" s="1" customFormat="1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s="1" customFormat="1" ht="15" customHeight="1">
      <c r="B25" s="309"/>
      <c r="C25" s="308" t="s">
        <v>1360</v>
      </c>
      <c r="D25" s="308"/>
      <c r="E25" s="308"/>
      <c r="F25" s="308"/>
      <c r="G25" s="308"/>
      <c r="H25" s="308"/>
      <c r="I25" s="308"/>
      <c r="J25" s="308"/>
      <c r="K25" s="306"/>
    </row>
    <row r="26" s="1" customFormat="1" ht="15" customHeight="1">
      <c r="B26" s="309"/>
      <c r="C26" s="308" t="s">
        <v>1361</v>
      </c>
      <c r="D26" s="308"/>
      <c r="E26" s="308"/>
      <c r="F26" s="308"/>
      <c r="G26" s="308"/>
      <c r="H26" s="308"/>
      <c r="I26" s="308"/>
      <c r="J26" s="308"/>
      <c r="K26" s="306"/>
    </row>
    <row r="27" s="1" customFormat="1" ht="15" customHeight="1">
      <c r="B27" s="309"/>
      <c r="C27" s="308"/>
      <c r="D27" s="308" t="s">
        <v>1362</v>
      </c>
      <c r="E27" s="308"/>
      <c r="F27" s="308"/>
      <c r="G27" s="308"/>
      <c r="H27" s="308"/>
      <c r="I27" s="308"/>
      <c r="J27" s="308"/>
      <c r="K27" s="306"/>
    </row>
    <row r="28" s="1" customFormat="1" ht="15" customHeight="1">
      <c r="B28" s="309"/>
      <c r="C28" s="310"/>
      <c r="D28" s="308" t="s">
        <v>1363</v>
      </c>
      <c r="E28" s="308"/>
      <c r="F28" s="308"/>
      <c r="G28" s="308"/>
      <c r="H28" s="308"/>
      <c r="I28" s="308"/>
      <c r="J28" s="308"/>
      <c r="K28" s="306"/>
    </row>
    <row r="29" s="1" customFormat="1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s="1" customFormat="1" ht="15" customHeight="1">
      <c r="B30" s="309"/>
      <c r="C30" s="310"/>
      <c r="D30" s="308" t="s">
        <v>1364</v>
      </c>
      <c r="E30" s="308"/>
      <c r="F30" s="308"/>
      <c r="G30" s="308"/>
      <c r="H30" s="308"/>
      <c r="I30" s="308"/>
      <c r="J30" s="308"/>
      <c r="K30" s="306"/>
    </row>
    <row r="31" s="1" customFormat="1" ht="15" customHeight="1">
      <c r="B31" s="309"/>
      <c r="C31" s="310"/>
      <c r="D31" s="308" t="s">
        <v>1365</v>
      </c>
      <c r="E31" s="308"/>
      <c r="F31" s="308"/>
      <c r="G31" s="308"/>
      <c r="H31" s="308"/>
      <c r="I31" s="308"/>
      <c r="J31" s="308"/>
      <c r="K31" s="306"/>
    </row>
    <row r="32" s="1" customFormat="1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s="1" customFormat="1" ht="15" customHeight="1">
      <c r="B33" s="309"/>
      <c r="C33" s="310"/>
      <c r="D33" s="308" t="s">
        <v>1366</v>
      </c>
      <c r="E33" s="308"/>
      <c r="F33" s="308"/>
      <c r="G33" s="308"/>
      <c r="H33" s="308"/>
      <c r="I33" s="308"/>
      <c r="J33" s="308"/>
      <c r="K33" s="306"/>
    </row>
    <row r="34" s="1" customFormat="1" ht="15" customHeight="1">
      <c r="B34" s="309"/>
      <c r="C34" s="310"/>
      <c r="D34" s="308" t="s">
        <v>1367</v>
      </c>
      <c r="E34" s="308"/>
      <c r="F34" s="308"/>
      <c r="G34" s="308"/>
      <c r="H34" s="308"/>
      <c r="I34" s="308"/>
      <c r="J34" s="308"/>
      <c r="K34" s="306"/>
    </row>
    <row r="35" s="1" customFormat="1" ht="15" customHeight="1">
      <c r="B35" s="309"/>
      <c r="C35" s="310"/>
      <c r="D35" s="308" t="s">
        <v>1368</v>
      </c>
      <c r="E35" s="308"/>
      <c r="F35" s="308"/>
      <c r="G35" s="308"/>
      <c r="H35" s="308"/>
      <c r="I35" s="308"/>
      <c r="J35" s="308"/>
      <c r="K35" s="306"/>
    </row>
    <row r="36" s="1" customFormat="1" ht="15" customHeight="1">
      <c r="B36" s="309"/>
      <c r="C36" s="310"/>
      <c r="D36" s="308"/>
      <c r="E36" s="311" t="s">
        <v>141</v>
      </c>
      <c r="F36" s="308"/>
      <c r="G36" s="308" t="s">
        <v>1369</v>
      </c>
      <c r="H36" s="308"/>
      <c r="I36" s="308"/>
      <c r="J36" s="308"/>
      <c r="K36" s="306"/>
    </row>
    <row r="37" s="1" customFormat="1" ht="30.75" customHeight="1">
      <c r="B37" s="309"/>
      <c r="C37" s="310"/>
      <c r="D37" s="308"/>
      <c r="E37" s="311" t="s">
        <v>1370</v>
      </c>
      <c r="F37" s="308"/>
      <c r="G37" s="308" t="s">
        <v>1371</v>
      </c>
      <c r="H37" s="308"/>
      <c r="I37" s="308"/>
      <c r="J37" s="308"/>
      <c r="K37" s="306"/>
    </row>
    <row r="38" s="1" customFormat="1" ht="15" customHeight="1">
      <c r="B38" s="309"/>
      <c r="C38" s="310"/>
      <c r="D38" s="308"/>
      <c r="E38" s="311" t="s">
        <v>55</v>
      </c>
      <c r="F38" s="308"/>
      <c r="G38" s="308" t="s">
        <v>1372</v>
      </c>
      <c r="H38" s="308"/>
      <c r="I38" s="308"/>
      <c r="J38" s="308"/>
      <c r="K38" s="306"/>
    </row>
    <row r="39" s="1" customFormat="1" ht="15" customHeight="1">
      <c r="B39" s="309"/>
      <c r="C39" s="310"/>
      <c r="D39" s="308"/>
      <c r="E39" s="311" t="s">
        <v>56</v>
      </c>
      <c r="F39" s="308"/>
      <c r="G39" s="308" t="s">
        <v>1373</v>
      </c>
      <c r="H39" s="308"/>
      <c r="I39" s="308"/>
      <c r="J39" s="308"/>
      <c r="K39" s="306"/>
    </row>
    <row r="40" s="1" customFormat="1" ht="15" customHeight="1">
      <c r="B40" s="309"/>
      <c r="C40" s="310"/>
      <c r="D40" s="308"/>
      <c r="E40" s="311" t="s">
        <v>142</v>
      </c>
      <c r="F40" s="308"/>
      <c r="G40" s="308" t="s">
        <v>1374</v>
      </c>
      <c r="H40" s="308"/>
      <c r="I40" s="308"/>
      <c r="J40" s="308"/>
      <c r="K40" s="306"/>
    </row>
    <row r="41" s="1" customFormat="1" ht="15" customHeight="1">
      <c r="B41" s="309"/>
      <c r="C41" s="310"/>
      <c r="D41" s="308"/>
      <c r="E41" s="311" t="s">
        <v>143</v>
      </c>
      <c r="F41" s="308"/>
      <c r="G41" s="308" t="s">
        <v>1375</v>
      </c>
      <c r="H41" s="308"/>
      <c r="I41" s="308"/>
      <c r="J41" s="308"/>
      <c r="K41" s="306"/>
    </row>
    <row r="42" s="1" customFormat="1" ht="15" customHeight="1">
      <c r="B42" s="309"/>
      <c r="C42" s="310"/>
      <c r="D42" s="308"/>
      <c r="E42" s="311" t="s">
        <v>1376</v>
      </c>
      <c r="F42" s="308"/>
      <c r="G42" s="308" t="s">
        <v>1377</v>
      </c>
      <c r="H42" s="308"/>
      <c r="I42" s="308"/>
      <c r="J42" s="308"/>
      <c r="K42" s="306"/>
    </row>
    <row r="43" s="1" customFormat="1" ht="15" customHeight="1">
      <c r="B43" s="309"/>
      <c r="C43" s="310"/>
      <c r="D43" s="308"/>
      <c r="E43" s="311"/>
      <c r="F43" s="308"/>
      <c r="G43" s="308" t="s">
        <v>1378</v>
      </c>
      <c r="H43" s="308"/>
      <c r="I43" s="308"/>
      <c r="J43" s="308"/>
      <c r="K43" s="306"/>
    </row>
    <row r="44" s="1" customFormat="1" ht="15" customHeight="1">
      <c r="B44" s="309"/>
      <c r="C44" s="310"/>
      <c r="D44" s="308"/>
      <c r="E44" s="311" t="s">
        <v>1379</v>
      </c>
      <c r="F44" s="308"/>
      <c r="G44" s="308" t="s">
        <v>1380</v>
      </c>
      <c r="H44" s="308"/>
      <c r="I44" s="308"/>
      <c r="J44" s="308"/>
      <c r="K44" s="306"/>
    </row>
    <row r="45" s="1" customFormat="1" ht="15" customHeight="1">
      <c r="B45" s="309"/>
      <c r="C45" s="310"/>
      <c r="D45" s="308"/>
      <c r="E45" s="311" t="s">
        <v>145</v>
      </c>
      <c r="F45" s="308"/>
      <c r="G45" s="308" t="s">
        <v>1381</v>
      </c>
      <c r="H45" s="308"/>
      <c r="I45" s="308"/>
      <c r="J45" s="308"/>
      <c r="K45" s="306"/>
    </row>
    <row r="46" s="1" customFormat="1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s="1" customFormat="1" ht="15" customHeight="1">
      <c r="B47" s="309"/>
      <c r="C47" s="310"/>
      <c r="D47" s="308" t="s">
        <v>1382</v>
      </c>
      <c r="E47" s="308"/>
      <c r="F47" s="308"/>
      <c r="G47" s="308"/>
      <c r="H47" s="308"/>
      <c r="I47" s="308"/>
      <c r="J47" s="308"/>
      <c r="K47" s="306"/>
    </row>
    <row r="48" s="1" customFormat="1" ht="15" customHeight="1">
      <c r="B48" s="309"/>
      <c r="C48" s="310"/>
      <c r="D48" s="310"/>
      <c r="E48" s="308" t="s">
        <v>1383</v>
      </c>
      <c r="F48" s="308"/>
      <c r="G48" s="308"/>
      <c r="H48" s="308"/>
      <c r="I48" s="308"/>
      <c r="J48" s="308"/>
      <c r="K48" s="306"/>
    </row>
    <row r="49" s="1" customFormat="1" ht="15" customHeight="1">
      <c r="B49" s="309"/>
      <c r="C49" s="310"/>
      <c r="D49" s="310"/>
      <c r="E49" s="308" t="s">
        <v>1384</v>
      </c>
      <c r="F49" s="308"/>
      <c r="G49" s="308"/>
      <c r="H49" s="308"/>
      <c r="I49" s="308"/>
      <c r="J49" s="308"/>
      <c r="K49" s="306"/>
    </row>
    <row r="50" s="1" customFormat="1" ht="15" customHeight="1">
      <c r="B50" s="309"/>
      <c r="C50" s="310"/>
      <c r="D50" s="310"/>
      <c r="E50" s="308" t="s">
        <v>1385</v>
      </c>
      <c r="F50" s="308"/>
      <c r="G50" s="308"/>
      <c r="H50" s="308"/>
      <c r="I50" s="308"/>
      <c r="J50" s="308"/>
      <c r="K50" s="306"/>
    </row>
    <row r="51" s="1" customFormat="1" ht="15" customHeight="1">
      <c r="B51" s="309"/>
      <c r="C51" s="310"/>
      <c r="D51" s="308" t="s">
        <v>1386</v>
      </c>
      <c r="E51" s="308"/>
      <c r="F51" s="308"/>
      <c r="G51" s="308"/>
      <c r="H51" s="308"/>
      <c r="I51" s="308"/>
      <c r="J51" s="308"/>
      <c r="K51" s="306"/>
    </row>
    <row r="52" s="1" customFormat="1" ht="25.5" customHeight="1">
      <c r="B52" s="304"/>
      <c r="C52" s="305" t="s">
        <v>1387</v>
      </c>
      <c r="D52" s="305"/>
      <c r="E52" s="305"/>
      <c r="F52" s="305"/>
      <c r="G52" s="305"/>
      <c r="H52" s="305"/>
      <c r="I52" s="305"/>
      <c r="J52" s="305"/>
      <c r="K52" s="306"/>
    </row>
    <row r="53" s="1" customFormat="1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s="1" customFormat="1" ht="15" customHeight="1">
      <c r="B54" s="304"/>
      <c r="C54" s="308" t="s">
        <v>1388</v>
      </c>
      <c r="D54" s="308"/>
      <c r="E54" s="308"/>
      <c r="F54" s="308"/>
      <c r="G54" s="308"/>
      <c r="H54" s="308"/>
      <c r="I54" s="308"/>
      <c r="J54" s="308"/>
      <c r="K54" s="306"/>
    </row>
    <row r="55" s="1" customFormat="1" ht="15" customHeight="1">
      <c r="B55" s="304"/>
      <c r="C55" s="308" t="s">
        <v>1389</v>
      </c>
      <c r="D55" s="308"/>
      <c r="E55" s="308"/>
      <c r="F55" s="308"/>
      <c r="G55" s="308"/>
      <c r="H55" s="308"/>
      <c r="I55" s="308"/>
      <c r="J55" s="308"/>
      <c r="K55" s="306"/>
    </row>
    <row r="56" s="1" customFormat="1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s="1" customFormat="1" ht="15" customHeight="1">
      <c r="B57" s="304"/>
      <c r="C57" s="308" t="s">
        <v>1390</v>
      </c>
      <c r="D57" s="308"/>
      <c r="E57" s="308"/>
      <c r="F57" s="308"/>
      <c r="G57" s="308"/>
      <c r="H57" s="308"/>
      <c r="I57" s="308"/>
      <c r="J57" s="308"/>
      <c r="K57" s="306"/>
    </row>
    <row r="58" s="1" customFormat="1" ht="15" customHeight="1">
      <c r="B58" s="304"/>
      <c r="C58" s="310"/>
      <c r="D58" s="308" t="s">
        <v>1391</v>
      </c>
      <c r="E58" s="308"/>
      <c r="F58" s="308"/>
      <c r="G58" s="308"/>
      <c r="H58" s="308"/>
      <c r="I58" s="308"/>
      <c r="J58" s="308"/>
      <c r="K58" s="306"/>
    </row>
    <row r="59" s="1" customFormat="1" ht="15" customHeight="1">
      <c r="B59" s="304"/>
      <c r="C59" s="310"/>
      <c r="D59" s="308" t="s">
        <v>1392</v>
      </c>
      <c r="E59" s="308"/>
      <c r="F59" s="308"/>
      <c r="G59" s="308"/>
      <c r="H59" s="308"/>
      <c r="I59" s="308"/>
      <c r="J59" s="308"/>
      <c r="K59" s="306"/>
    </row>
    <row r="60" s="1" customFormat="1" ht="15" customHeight="1">
      <c r="B60" s="304"/>
      <c r="C60" s="310"/>
      <c r="D60" s="308" t="s">
        <v>1393</v>
      </c>
      <c r="E60" s="308"/>
      <c r="F60" s="308"/>
      <c r="G60" s="308"/>
      <c r="H60" s="308"/>
      <c r="I60" s="308"/>
      <c r="J60" s="308"/>
      <c r="K60" s="306"/>
    </row>
    <row r="61" s="1" customFormat="1" ht="15" customHeight="1">
      <c r="B61" s="304"/>
      <c r="C61" s="310"/>
      <c r="D61" s="308" t="s">
        <v>1394</v>
      </c>
      <c r="E61" s="308"/>
      <c r="F61" s="308"/>
      <c r="G61" s="308"/>
      <c r="H61" s="308"/>
      <c r="I61" s="308"/>
      <c r="J61" s="308"/>
      <c r="K61" s="306"/>
    </row>
    <row r="62" s="1" customFormat="1" ht="15" customHeight="1">
      <c r="B62" s="304"/>
      <c r="C62" s="310"/>
      <c r="D62" s="313" t="s">
        <v>1395</v>
      </c>
      <c r="E62" s="313"/>
      <c r="F62" s="313"/>
      <c r="G62" s="313"/>
      <c r="H62" s="313"/>
      <c r="I62" s="313"/>
      <c r="J62" s="313"/>
      <c r="K62" s="306"/>
    </row>
    <row r="63" s="1" customFormat="1" ht="15" customHeight="1">
      <c r="B63" s="304"/>
      <c r="C63" s="310"/>
      <c r="D63" s="308" t="s">
        <v>1396</v>
      </c>
      <c r="E63" s="308"/>
      <c r="F63" s="308"/>
      <c r="G63" s="308"/>
      <c r="H63" s="308"/>
      <c r="I63" s="308"/>
      <c r="J63" s="308"/>
      <c r="K63" s="306"/>
    </row>
    <row r="64" s="1" customFormat="1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s="1" customFormat="1" ht="15" customHeight="1">
      <c r="B65" s="304"/>
      <c r="C65" s="310"/>
      <c r="D65" s="308" t="s">
        <v>1397</v>
      </c>
      <c r="E65" s="308"/>
      <c r="F65" s="308"/>
      <c r="G65" s="308"/>
      <c r="H65" s="308"/>
      <c r="I65" s="308"/>
      <c r="J65" s="308"/>
      <c r="K65" s="306"/>
    </row>
    <row r="66" s="1" customFormat="1" ht="15" customHeight="1">
      <c r="B66" s="304"/>
      <c r="C66" s="310"/>
      <c r="D66" s="313" t="s">
        <v>1398</v>
      </c>
      <c r="E66" s="313"/>
      <c r="F66" s="313"/>
      <c r="G66" s="313"/>
      <c r="H66" s="313"/>
      <c r="I66" s="313"/>
      <c r="J66" s="313"/>
      <c r="K66" s="306"/>
    </row>
    <row r="67" s="1" customFormat="1" ht="15" customHeight="1">
      <c r="B67" s="304"/>
      <c r="C67" s="310"/>
      <c r="D67" s="308" t="s">
        <v>1399</v>
      </c>
      <c r="E67" s="308"/>
      <c r="F67" s="308"/>
      <c r="G67" s="308"/>
      <c r="H67" s="308"/>
      <c r="I67" s="308"/>
      <c r="J67" s="308"/>
      <c r="K67" s="306"/>
    </row>
    <row r="68" s="1" customFormat="1" ht="15" customHeight="1">
      <c r="B68" s="304"/>
      <c r="C68" s="310"/>
      <c r="D68" s="308" t="s">
        <v>1400</v>
      </c>
      <c r="E68" s="308"/>
      <c r="F68" s="308"/>
      <c r="G68" s="308"/>
      <c r="H68" s="308"/>
      <c r="I68" s="308"/>
      <c r="J68" s="308"/>
      <c r="K68" s="306"/>
    </row>
    <row r="69" s="1" customFormat="1" ht="15" customHeight="1">
      <c r="B69" s="304"/>
      <c r="C69" s="310"/>
      <c r="D69" s="308" t="s">
        <v>1401</v>
      </c>
      <c r="E69" s="308"/>
      <c r="F69" s="308"/>
      <c r="G69" s="308"/>
      <c r="H69" s="308"/>
      <c r="I69" s="308"/>
      <c r="J69" s="308"/>
      <c r="K69" s="306"/>
    </row>
    <row r="70" s="1" customFormat="1" ht="15" customHeight="1">
      <c r="B70" s="304"/>
      <c r="C70" s="310"/>
      <c r="D70" s="308" t="s">
        <v>1402</v>
      </c>
      <c r="E70" s="308"/>
      <c r="F70" s="308"/>
      <c r="G70" s="308"/>
      <c r="H70" s="308"/>
      <c r="I70" s="308"/>
      <c r="J70" s="308"/>
      <c r="K70" s="306"/>
    </row>
    <row r="71" s="1" customFormat="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s="1" customFormat="1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s="1" customFormat="1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s="1" customFormat="1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s="1" customFormat="1" ht="45" customHeight="1">
      <c r="B75" s="323"/>
      <c r="C75" s="324" t="s">
        <v>1403</v>
      </c>
      <c r="D75" s="324"/>
      <c r="E75" s="324"/>
      <c r="F75" s="324"/>
      <c r="G75" s="324"/>
      <c r="H75" s="324"/>
      <c r="I75" s="324"/>
      <c r="J75" s="324"/>
      <c r="K75" s="325"/>
    </row>
    <row r="76" s="1" customFormat="1" ht="17.25" customHeight="1">
      <c r="B76" s="323"/>
      <c r="C76" s="326" t="s">
        <v>1404</v>
      </c>
      <c r="D76" s="326"/>
      <c r="E76" s="326"/>
      <c r="F76" s="326" t="s">
        <v>1405</v>
      </c>
      <c r="G76" s="327"/>
      <c r="H76" s="326" t="s">
        <v>56</v>
      </c>
      <c r="I76" s="326" t="s">
        <v>59</v>
      </c>
      <c r="J76" s="326" t="s">
        <v>1406</v>
      </c>
      <c r="K76" s="325"/>
    </row>
    <row r="77" s="1" customFormat="1" ht="17.25" customHeight="1">
      <c r="B77" s="323"/>
      <c r="C77" s="328" t="s">
        <v>1407</v>
      </c>
      <c r="D77" s="328"/>
      <c r="E77" s="328"/>
      <c r="F77" s="329" t="s">
        <v>1408</v>
      </c>
      <c r="G77" s="330"/>
      <c r="H77" s="328"/>
      <c r="I77" s="328"/>
      <c r="J77" s="328" t="s">
        <v>1409</v>
      </c>
      <c r="K77" s="325"/>
    </row>
    <row r="78" s="1" customFormat="1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s="1" customFormat="1" ht="15" customHeight="1">
      <c r="B79" s="323"/>
      <c r="C79" s="311" t="s">
        <v>55</v>
      </c>
      <c r="D79" s="331"/>
      <c r="E79" s="331"/>
      <c r="F79" s="333" t="s">
        <v>1410</v>
      </c>
      <c r="G79" s="332"/>
      <c r="H79" s="311" t="s">
        <v>1411</v>
      </c>
      <c r="I79" s="311" t="s">
        <v>1412</v>
      </c>
      <c r="J79" s="311">
        <v>20</v>
      </c>
      <c r="K79" s="325"/>
    </row>
    <row r="80" s="1" customFormat="1" ht="15" customHeight="1">
      <c r="B80" s="323"/>
      <c r="C80" s="311" t="s">
        <v>1413</v>
      </c>
      <c r="D80" s="311"/>
      <c r="E80" s="311"/>
      <c r="F80" s="333" t="s">
        <v>1410</v>
      </c>
      <c r="G80" s="332"/>
      <c r="H80" s="311" t="s">
        <v>1414</v>
      </c>
      <c r="I80" s="311" t="s">
        <v>1412</v>
      </c>
      <c r="J80" s="311">
        <v>120</v>
      </c>
      <c r="K80" s="325"/>
    </row>
    <row r="81" s="1" customFormat="1" ht="15" customHeight="1">
      <c r="B81" s="334"/>
      <c r="C81" s="311" t="s">
        <v>1415</v>
      </c>
      <c r="D81" s="311"/>
      <c r="E81" s="311"/>
      <c r="F81" s="333" t="s">
        <v>1416</v>
      </c>
      <c r="G81" s="332"/>
      <c r="H81" s="311" t="s">
        <v>1417</v>
      </c>
      <c r="I81" s="311" t="s">
        <v>1412</v>
      </c>
      <c r="J81" s="311">
        <v>50</v>
      </c>
      <c r="K81" s="325"/>
    </row>
    <row r="82" s="1" customFormat="1" ht="15" customHeight="1">
      <c r="B82" s="334"/>
      <c r="C82" s="311" t="s">
        <v>1418</v>
      </c>
      <c r="D82" s="311"/>
      <c r="E82" s="311"/>
      <c r="F82" s="333" t="s">
        <v>1410</v>
      </c>
      <c r="G82" s="332"/>
      <c r="H82" s="311" t="s">
        <v>1419</v>
      </c>
      <c r="I82" s="311" t="s">
        <v>1420</v>
      </c>
      <c r="J82" s="311"/>
      <c r="K82" s="325"/>
    </row>
    <row r="83" s="1" customFormat="1" ht="15" customHeight="1">
      <c r="B83" s="334"/>
      <c r="C83" s="335" t="s">
        <v>1421</v>
      </c>
      <c r="D83" s="335"/>
      <c r="E83" s="335"/>
      <c r="F83" s="336" t="s">
        <v>1416</v>
      </c>
      <c r="G83" s="335"/>
      <c r="H83" s="335" t="s">
        <v>1422</v>
      </c>
      <c r="I83" s="335" t="s">
        <v>1412</v>
      </c>
      <c r="J83" s="335">
        <v>15</v>
      </c>
      <c r="K83" s="325"/>
    </row>
    <row r="84" s="1" customFormat="1" ht="15" customHeight="1">
      <c r="B84" s="334"/>
      <c r="C84" s="335" t="s">
        <v>1423</v>
      </c>
      <c r="D84" s="335"/>
      <c r="E84" s="335"/>
      <c r="F84" s="336" t="s">
        <v>1416</v>
      </c>
      <c r="G84" s="335"/>
      <c r="H84" s="335" t="s">
        <v>1424</v>
      </c>
      <c r="I84" s="335" t="s">
        <v>1412</v>
      </c>
      <c r="J84" s="335">
        <v>15</v>
      </c>
      <c r="K84" s="325"/>
    </row>
    <row r="85" s="1" customFormat="1" ht="15" customHeight="1">
      <c r="B85" s="334"/>
      <c r="C85" s="335" t="s">
        <v>1425</v>
      </c>
      <c r="D85" s="335"/>
      <c r="E85" s="335"/>
      <c r="F85" s="336" t="s">
        <v>1416</v>
      </c>
      <c r="G85" s="335"/>
      <c r="H85" s="335" t="s">
        <v>1426</v>
      </c>
      <c r="I85" s="335" t="s">
        <v>1412</v>
      </c>
      <c r="J85" s="335">
        <v>20</v>
      </c>
      <c r="K85" s="325"/>
    </row>
    <row r="86" s="1" customFormat="1" ht="15" customHeight="1">
      <c r="B86" s="334"/>
      <c r="C86" s="335" t="s">
        <v>1427</v>
      </c>
      <c r="D86" s="335"/>
      <c r="E86" s="335"/>
      <c r="F86" s="336" t="s">
        <v>1416</v>
      </c>
      <c r="G86" s="335"/>
      <c r="H86" s="335" t="s">
        <v>1428</v>
      </c>
      <c r="I86" s="335" t="s">
        <v>1412</v>
      </c>
      <c r="J86" s="335">
        <v>20</v>
      </c>
      <c r="K86" s="325"/>
    </row>
    <row r="87" s="1" customFormat="1" ht="15" customHeight="1">
      <c r="B87" s="334"/>
      <c r="C87" s="311" t="s">
        <v>1429</v>
      </c>
      <c r="D87" s="311"/>
      <c r="E87" s="311"/>
      <c r="F87" s="333" t="s">
        <v>1416</v>
      </c>
      <c r="G87" s="332"/>
      <c r="H87" s="311" t="s">
        <v>1430</v>
      </c>
      <c r="I87" s="311" t="s">
        <v>1412</v>
      </c>
      <c r="J87" s="311">
        <v>50</v>
      </c>
      <c r="K87" s="325"/>
    </row>
    <row r="88" s="1" customFormat="1" ht="15" customHeight="1">
      <c r="B88" s="334"/>
      <c r="C88" s="311" t="s">
        <v>1431</v>
      </c>
      <c r="D88" s="311"/>
      <c r="E88" s="311"/>
      <c r="F88" s="333" t="s">
        <v>1416</v>
      </c>
      <c r="G88" s="332"/>
      <c r="H88" s="311" t="s">
        <v>1432</v>
      </c>
      <c r="I88" s="311" t="s">
        <v>1412</v>
      </c>
      <c r="J88" s="311">
        <v>20</v>
      </c>
      <c r="K88" s="325"/>
    </row>
    <row r="89" s="1" customFormat="1" ht="15" customHeight="1">
      <c r="B89" s="334"/>
      <c r="C89" s="311" t="s">
        <v>1433</v>
      </c>
      <c r="D89" s="311"/>
      <c r="E89" s="311"/>
      <c r="F89" s="333" t="s">
        <v>1416</v>
      </c>
      <c r="G89" s="332"/>
      <c r="H89" s="311" t="s">
        <v>1434</v>
      </c>
      <c r="I89" s="311" t="s">
        <v>1412</v>
      </c>
      <c r="J89" s="311">
        <v>20</v>
      </c>
      <c r="K89" s="325"/>
    </row>
    <row r="90" s="1" customFormat="1" ht="15" customHeight="1">
      <c r="B90" s="334"/>
      <c r="C90" s="311" t="s">
        <v>1435</v>
      </c>
      <c r="D90" s="311"/>
      <c r="E90" s="311"/>
      <c r="F90" s="333" t="s">
        <v>1416</v>
      </c>
      <c r="G90" s="332"/>
      <c r="H90" s="311" t="s">
        <v>1436</v>
      </c>
      <c r="I90" s="311" t="s">
        <v>1412</v>
      </c>
      <c r="J90" s="311">
        <v>50</v>
      </c>
      <c r="K90" s="325"/>
    </row>
    <row r="91" s="1" customFormat="1" ht="15" customHeight="1">
      <c r="B91" s="334"/>
      <c r="C91" s="311" t="s">
        <v>1437</v>
      </c>
      <c r="D91" s="311"/>
      <c r="E91" s="311"/>
      <c r="F91" s="333" t="s">
        <v>1416</v>
      </c>
      <c r="G91" s="332"/>
      <c r="H91" s="311" t="s">
        <v>1437</v>
      </c>
      <c r="I91" s="311" t="s">
        <v>1412</v>
      </c>
      <c r="J91" s="311">
        <v>50</v>
      </c>
      <c r="K91" s="325"/>
    </row>
    <row r="92" s="1" customFormat="1" ht="15" customHeight="1">
      <c r="B92" s="334"/>
      <c r="C92" s="311" t="s">
        <v>1438</v>
      </c>
      <c r="D92" s="311"/>
      <c r="E92" s="311"/>
      <c r="F92" s="333" t="s">
        <v>1416</v>
      </c>
      <c r="G92" s="332"/>
      <c r="H92" s="311" t="s">
        <v>1439</v>
      </c>
      <c r="I92" s="311" t="s">
        <v>1412</v>
      </c>
      <c r="J92" s="311">
        <v>255</v>
      </c>
      <c r="K92" s="325"/>
    </row>
    <row r="93" s="1" customFormat="1" ht="15" customHeight="1">
      <c r="B93" s="334"/>
      <c r="C93" s="311" t="s">
        <v>1440</v>
      </c>
      <c r="D93" s="311"/>
      <c r="E93" s="311"/>
      <c r="F93" s="333" t="s">
        <v>1410</v>
      </c>
      <c r="G93" s="332"/>
      <c r="H93" s="311" t="s">
        <v>1441</v>
      </c>
      <c r="I93" s="311" t="s">
        <v>1442</v>
      </c>
      <c r="J93" s="311"/>
      <c r="K93" s="325"/>
    </row>
    <row r="94" s="1" customFormat="1" ht="15" customHeight="1">
      <c r="B94" s="334"/>
      <c r="C94" s="311" t="s">
        <v>1443</v>
      </c>
      <c r="D94" s="311"/>
      <c r="E94" s="311"/>
      <c r="F94" s="333" t="s">
        <v>1410</v>
      </c>
      <c r="G94" s="332"/>
      <c r="H94" s="311" t="s">
        <v>1444</v>
      </c>
      <c r="I94" s="311" t="s">
        <v>1445</v>
      </c>
      <c r="J94" s="311"/>
      <c r="K94" s="325"/>
    </row>
    <row r="95" s="1" customFormat="1" ht="15" customHeight="1">
      <c r="B95" s="334"/>
      <c r="C95" s="311" t="s">
        <v>1446</v>
      </c>
      <c r="D95" s="311"/>
      <c r="E95" s="311"/>
      <c r="F95" s="333" t="s">
        <v>1410</v>
      </c>
      <c r="G95" s="332"/>
      <c r="H95" s="311" t="s">
        <v>1446</v>
      </c>
      <c r="I95" s="311" t="s">
        <v>1445</v>
      </c>
      <c r="J95" s="311"/>
      <c r="K95" s="325"/>
    </row>
    <row r="96" s="1" customFormat="1" ht="15" customHeight="1">
      <c r="B96" s="334"/>
      <c r="C96" s="311" t="s">
        <v>40</v>
      </c>
      <c r="D96" s="311"/>
      <c r="E96" s="311"/>
      <c r="F96" s="333" t="s">
        <v>1410</v>
      </c>
      <c r="G96" s="332"/>
      <c r="H96" s="311" t="s">
        <v>1447</v>
      </c>
      <c r="I96" s="311" t="s">
        <v>1445</v>
      </c>
      <c r="J96" s="311"/>
      <c r="K96" s="325"/>
    </row>
    <row r="97" s="1" customFormat="1" ht="15" customHeight="1">
      <c r="B97" s="334"/>
      <c r="C97" s="311" t="s">
        <v>50</v>
      </c>
      <c r="D97" s="311"/>
      <c r="E97" s="311"/>
      <c r="F97" s="333" t="s">
        <v>1410</v>
      </c>
      <c r="G97" s="332"/>
      <c r="H97" s="311" t="s">
        <v>1448</v>
      </c>
      <c r="I97" s="311" t="s">
        <v>1445</v>
      </c>
      <c r="J97" s="311"/>
      <c r="K97" s="325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s="1" customFormat="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s="1" customFormat="1" ht="45" customHeight="1">
      <c r="B102" s="323"/>
      <c r="C102" s="324" t="s">
        <v>1449</v>
      </c>
      <c r="D102" s="324"/>
      <c r="E102" s="324"/>
      <c r="F102" s="324"/>
      <c r="G102" s="324"/>
      <c r="H102" s="324"/>
      <c r="I102" s="324"/>
      <c r="J102" s="324"/>
      <c r="K102" s="325"/>
    </row>
    <row r="103" s="1" customFormat="1" ht="17.25" customHeight="1">
      <c r="B103" s="323"/>
      <c r="C103" s="326" t="s">
        <v>1404</v>
      </c>
      <c r="D103" s="326"/>
      <c r="E103" s="326"/>
      <c r="F103" s="326" t="s">
        <v>1405</v>
      </c>
      <c r="G103" s="327"/>
      <c r="H103" s="326" t="s">
        <v>56</v>
      </c>
      <c r="I103" s="326" t="s">
        <v>59</v>
      </c>
      <c r="J103" s="326" t="s">
        <v>1406</v>
      </c>
      <c r="K103" s="325"/>
    </row>
    <row r="104" s="1" customFormat="1" ht="17.25" customHeight="1">
      <c r="B104" s="323"/>
      <c r="C104" s="328" t="s">
        <v>1407</v>
      </c>
      <c r="D104" s="328"/>
      <c r="E104" s="328"/>
      <c r="F104" s="329" t="s">
        <v>1408</v>
      </c>
      <c r="G104" s="330"/>
      <c r="H104" s="328"/>
      <c r="I104" s="328"/>
      <c r="J104" s="328" t="s">
        <v>1409</v>
      </c>
      <c r="K104" s="325"/>
    </row>
    <row r="105" s="1" customFormat="1" ht="5.25" customHeight="1">
      <c r="B105" s="323"/>
      <c r="C105" s="326"/>
      <c r="D105" s="326"/>
      <c r="E105" s="326"/>
      <c r="F105" s="326"/>
      <c r="G105" s="342"/>
      <c r="H105" s="326"/>
      <c r="I105" s="326"/>
      <c r="J105" s="326"/>
      <c r="K105" s="325"/>
    </row>
    <row r="106" s="1" customFormat="1" ht="15" customHeight="1">
      <c r="B106" s="323"/>
      <c r="C106" s="311" t="s">
        <v>55</v>
      </c>
      <c r="D106" s="331"/>
      <c r="E106" s="331"/>
      <c r="F106" s="333" t="s">
        <v>1410</v>
      </c>
      <c r="G106" s="342"/>
      <c r="H106" s="311" t="s">
        <v>1450</v>
      </c>
      <c r="I106" s="311" t="s">
        <v>1412</v>
      </c>
      <c r="J106" s="311">
        <v>20</v>
      </c>
      <c r="K106" s="325"/>
    </row>
    <row r="107" s="1" customFormat="1" ht="15" customHeight="1">
      <c r="B107" s="323"/>
      <c r="C107" s="311" t="s">
        <v>1413</v>
      </c>
      <c r="D107" s="311"/>
      <c r="E107" s="311"/>
      <c r="F107" s="333" t="s">
        <v>1410</v>
      </c>
      <c r="G107" s="311"/>
      <c r="H107" s="311" t="s">
        <v>1450</v>
      </c>
      <c r="I107" s="311" t="s">
        <v>1412</v>
      </c>
      <c r="J107" s="311">
        <v>120</v>
      </c>
      <c r="K107" s="325"/>
    </row>
    <row r="108" s="1" customFormat="1" ht="15" customHeight="1">
      <c r="B108" s="334"/>
      <c r="C108" s="311" t="s">
        <v>1415</v>
      </c>
      <c r="D108" s="311"/>
      <c r="E108" s="311"/>
      <c r="F108" s="333" t="s">
        <v>1416</v>
      </c>
      <c r="G108" s="311"/>
      <c r="H108" s="311" t="s">
        <v>1450</v>
      </c>
      <c r="I108" s="311" t="s">
        <v>1412</v>
      </c>
      <c r="J108" s="311">
        <v>50</v>
      </c>
      <c r="K108" s="325"/>
    </row>
    <row r="109" s="1" customFormat="1" ht="15" customHeight="1">
      <c r="B109" s="334"/>
      <c r="C109" s="311" t="s">
        <v>1418</v>
      </c>
      <c r="D109" s="311"/>
      <c r="E109" s="311"/>
      <c r="F109" s="333" t="s">
        <v>1410</v>
      </c>
      <c r="G109" s="311"/>
      <c r="H109" s="311" t="s">
        <v>1450</v>
      </c>
      <c r="I109" s="311" t="s">
        <v>1420</v>
      </c>
      <c r="J109" s="311"/>
      <c r="K109" s="325"/>
    </row>
    <row r="110" s="1" customFormat="1" ht="15" customHeight="1">
      <c r="B110" s="334"/>
      <c r="C110" s="311" t="s">
        <v>1429</v>
      </c>
      <c r="D110" s="311"/>
      <c r="E110" s="311"/>
      <c r="F110" s="333" t="s">
        <v>1416</v>
      </c>
      <c r="G110" s="311"/>
      <c r="H110" s="311" t="s">
        <v>1450</v>
      </c>
      <c r="I110" s="311" t="s">
        <v>1412</v>
      </c>
      <c r="J110" s="311">
        <v>50</v>
      </c>
      <c r="K110" s="325"/>
    </row>
    <row r="111" s="1" customFormat="1" ht="15" customHeight="1">
      <c r="B111" s="334"/>
      <c r="C111" s="311" t="s">
        <v>1437</v>
      </c>
      <c r="D111" s="311"/>
      <c r="E111" s="311"/>
      <c r="F111" s="333" t="s">
        <v>1416</v>
      </c>
      <c r="G111" s="311"/>
      <c r="H111" s="311" t="s">
        <v>1450</v>
      </c>
      <c r="I111" s="311" t="s">
        <v>1412</v>
      </c>
      <c r="J111" s="311">
        <v>50</v>
      </c>
      <c r="K111" s="325"/>
    </row>
    <row r="112" s="1" customFormat="1" ht="15" customHeight="1">
      <c r="B112" s="334"/>
      <c r="C112" s="311" t="s">
        <v>1435</v>
      </c>
      <c r="D112" s="311"/>
      <c r="E112" s="311"/>
      <c r="F112" s="333" t="s">
        <v>1416</v>
      </c>
      <c r="G112" s="311"/>
      <c r="H112" s="311" t="s">
        <v>1450</v>
      </c>
      <c r="I112" s="311" t="s">
        <v>1412</v>
      </c>
      <c r="J112" s="311">
        <v>50</v>
      </c>
      <c r="K112" s="325"/>
    </row>
    <row r="113" s="1" customFormat="1" ht="15" customHeight="1">
      <c r="B113" s="334"/>
      <c r="C113" s="311" t="s">
        <v>55</v>
      </c>
      <c r="D113" s="311"/>
      <c r="E113" s="311"/>
      <c r="F113" s="333" t="s">
        <v>1410</v>
      </c>
      <c r="G113" s="311"/>
      <c r="H113" s="311" t="s">
        <v>1451</v>
      </c>
      <c r="I113" s="311" t="s">
        <v>1412</v>
      </c>
      <c r="J113" s="311">
        <v>20</v>
      </c>
      <c r="K113" s="325"/>
    </row>
    <row r="114" s="1" customFormat="1" ht="15" customHeight="1">
      <c r="B114" s="334"/>
      <c r="C114" s="311" t="s">
        <v>1452</v>
      </c>
      <c r="D114" s="311"/>
      <c r="E114" s="311"/>
      <c r="F114" s="333" t="s">
        <v>1410</v>
      </c>
      <c r="G114" s="311"/>
      <c r="H114" s="311" t="s">
        <v>1453</v>
      </c>
      <c r="I114" s="311" t="s">
        <v>1412</v>
      </c>
      <c r="J114" s="311">
        <v>120</v>
      </c>
      <c r="K114" s="325"/>
    </row>
    <row r="115" s="1" customFormat="1" ht="15" customHeight="1">
      <c r="B115" s="334"/>
      <c r="C115" s="311" t="s">
        <v>40</v>
      </c>
      <c r="D115" s="311"/>
      <c r="E115" s="311"/>
      <c r="F115" s="333" t="s">
        <v>1410</v>
      </c>
      <c r="G115" s="311"/>
      <c r="H115" s="311" t="s">
        <v>1454</v>
      </c>
      <c r="I115" s="311" t="s">
        <v>1445</v>
      </c>
      <c r="J115" s="311"/>
      <c r="K115" s="325"/>
    </row>
    <row r="116" s="1" customFormat="1" ht="15" customHeight="1">
      <c r="B116" s="334"/>
      <c r="C116" s="311" t="s">
        <v>50</v>
      </c>
      <c r="D116" s="311"/>
      <c r="E116" s="311"/>
      <c r="F116" s="333" t="s">
        <v>1410</v>
      </c>
      <c r="G116" s="311"/>
      <c r="H116" s="311" t="s">
        <v>1455</v>
      </c>
      <c r="I116" s="311" t="s">
        <v>1445</v>
      </c>
      <c r="J116" s="311"/>
      <c r="K116" s="325"/>
    </row>
    <row r="117" s="1" customFormat="1" ht="15" customHeight="1">
      <c r="B117" s="334"/>
      <c r="C117" s="311" t="s">
        <v>59</v>
      </c>
      <c r="D117" s="311"/>
      <c r="E117" s="311"/>
      <c r="F117" s="333" t="s">
        <v>1410</v>
      </c>
      <c r="G117" s="311"/>
      <c r="H117" s="311" t="s">
        <v>1456</v>
      </c>
      <c r="I117" s="311" t="s">
        <v>1457</v>
      </c>
      <c r="J117" s="311"/>
      <c r="K117" s="325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08"/>
      <c r="D119" s="308"/>
      <c r="E119" s="308"/>
      <c r="F119" s="345"/>
      <c r="G119" s="308"/>
      <c r="H119" s="308"/>
      <c r="I119" s="308"/>
      <c r="J119" s="308"/>
      <c r="K119" s="344"/>
    </row>
    <row r="120" s="1" customFormat="1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s="1" customFormat="1" ht="7.5" customHeight="1">
      <c r="B121" s="346"/>
      <c r="C121" s="347"/>
      <c r="D121" s="347"/>
      <c r="E121" s="347"/>
      <c r="F121" s="347"/>
      <c r="G121" s="347"/>
      <c r="H121" s="347"/>
      <c r="I121" s="347"/>
      <c r="J121" s="347"/>
      <c r="K121" s="348"/>
    </row>
    <row r="122" s="1" customFormat="1" ht="45" customHeight="1">
      <c r="B122" s="349"/>
      <c r="C122" s="302" t="s">
        <v>1458</v>
      </c>
      <c r="D122" s="302"/>
      <c r="E122" s="302"/>
      <c r="F122" s="302"/>
      <c r="G122" s="302"/>
      <c r="H122" s="302"/>
      <c r="I122" s="302"/>
      <c r="J122" s="302"/>
      <c r="K122" s="350"/>
    </row>
    <row r="123" s="1" customFormat="1" ht="17.25" customHeight="1">
      <c r="B123" s="351"/>
      <c r="C123" s="326" t="s">
        <v>1404</v>
      </c>
      <c r="D123" s="326"/>
      <c r="E123" s="326"/>
      <c r="F123" s="326" t="s">
        <v>1405</v>
      </c>
      <c r="G123" s="327"/>
      <c r="H123" s="326" t="s">
        <v>56</v>
      </c>
      <c r="I123" s="326" t="s">
        <v>59</v>
      </c>
      <c r="J123" s="326" t="s">
        <v>1406</v>
      </c>
      <c r="K123" s="352"/>
    </row>
    <row r="124" s="1" customFormat="1" ht="17.25" customHeight="1">
      <c r="B124" s="351"/>
      <c r="C124" s="328" t="s">
        <v>1407</v>
      </c>
      <c r="D124" s="328"/>
      <c r="E124" s="328"/>
      <c r="F124" s="329" t="s">
        <v>1408</v>
      </c>
      <c r="G124" s="330"/>
      <c r="H124" s="328"/>
      <c r="I124" s="328"/>
      <c r="J124" s="328" t="s">
        <v>1409</v>
      </c>
      <c r="K124" s="352"/>
    </row>
    <row r="125" s="1" customFormat="1" ht="5.25" customHeight="1">
      <c r="B125" s="353"/>
      <c r="C125" s="331"/>
      <c r="D125" s="331"/>
      <c r="E125" s="331"/>
      <c r="F125" s="331"/>
      <c r="G125" s="311"/>
      <c r="H125" s="331"/>
      <c r="I125" s="331"/>
      <c r="J125" s="331"/>
      <c r="K125" s="354"/>
    </row>
    <row r="126" s="1" customFormat="1" ht="15" customHeight="1">
      <c r="B126" s="353"/>
      <c r="C126" s="311" t="s">
        <v>1413</v>
      </c>
      <c r="D126" s="331"/>
      <c r="E126" s="331"/>
      <c r="F126" s="333" t="s">
        <v>1410</v>
      </c>
      <c r="G126" s="311"/>
      <c r="H126" s="311" t="s">
        <v>1450</v>
      </c>
      <c r="I126" s="311" t="s">
        <v>1412</v>
      </c>
      <c r="J126" s="311">
        <v>120</v>
      </c>
      <c r="K126" s="355"/>
    </row>
    <row r="127" s="1" customFormat="1" ht="15" customHeight="1">
      <c r="B127" s="353"/>
      <c r="C127" s="311" t="s">
        <v>1459</v>
      </c>
      <c r="D127" s="311"/>
      <c r="E127" s="311"/>
      <c r="F127" s="333" t="s">
        <v>1410</v>
      </c>
      <c r="G127" s="311"/>
      <c r="H127" s="311" t="s">
        <v>1460</v>
      </c>
      <c r="I127" s="311" t="s">
        <v>1412</v>
      </c>
      <c r="J127" s="311" t="s">
        <v>1461</v>
      </c>
      <c r="K127" s="355"/>
    </row>
    <row r="128" s="1" customFormat="1" ht="15" customHeight="1">
      <c r="B128" s="353"/>
      <c r="C128" s="311" t="s">
        <v>1358</v>
      </c>
      <c r="D128" s="311"/>
      <c r="E128" s="311"/>
      <c r="F128" s="333" t="s">
        <v>1410</v>
      </c>
      <c r="G128" s="311"/>
      <c r="H128" s="311" t="s">
        <v>1462</v>
      </c>
      <c r="I128" s="311" t="s">
        <v>1412</v>
      </c>
      <c r="J128" s="311" t="s">
        <v>1461</v>
      </c>
      <c r="K128" s="355"/>
    </row>
    <row r="129" s="1" customFormat="1" ht="15" customHeight="1">
      <c r="B129" s="353"/>
      <c r="C129" s="311" t="s">
        <v>1421</v>
      </c>
      <c r="D129" s="311"/>
      <c r="E129" s="311"/>
      <c r="F129" s="333" t="s">
        <v>1416</v>
      </c>
      <c r="G129" s="311"/>
      <c r="H129" s="311" t="s">
        <v>1422</v>
      </c>
      <c r="I129" s="311" t="s">
        <v>1412</v>
      </c>
      <c r="J129" s="311">
        <v>15</v>
      </c>
      <c r="K129" s="355"/>
    </row>
    <row r="130" s="1" customFormat="1" ht="15" customHeight="1">
      <c r="B130" s="353"/>
      <c r="C130" s="335" t="s">
        <v>1423</v>
      </c>
      <c r="D130" s="335"/>
      <c r="E130" s="335"/>
      <c r="F130" s="336" t="s">
        <v>1416</v>
      </c>
      <c r="G130" s="335"/>
      <c r="H130" s="335" t="s">
        <v>1424</v>
      </c>
      <c r="I130" s="335" t="s">
        <v>1412</v>
      </c>
      <c r="J130" s="335">
        <v>15</v>
      </c>
      <c r="K130" s="355"/>
    </row>
    <row r="131" s="1" customFormat="1" ht="15" customHeight="1">
      <c r="B131" s="353"/>
      <c r="C131" s="335" t="s">
        <v>1425</v>
      </c>
      <c r="D131" s="335"/>
      <c r="E131" s="335"/>
      <c r="F131" s="336" t="s">
        <v>1416</v>
      </c>
      <c r="G131" s="335"/>
      <c r="H131" s="335" t="s">
        <v>1426</v>
      </c>
      <c r="I131" s="335" t="s">
        <v>1412</v>
      </c>
      <c r="J131" s="335">
        <v>20</v>
      </c>
      <c r="K131" s="355"/>
    </row>
    <row r="132" s="1" customFormat="1" ht="15" customHeight="1">
      <c r="B132" s="353"/>
      <c r="C132" s="335" t="s">
        <v>1427</v>
      </c>
      <c r="D132" s="335"/>
      <c r="E132" s="335"/>
      <c r="F132" s="336" t="s">
        <v>1416</v>
      </c>
      <c r="G132" s="335"/>
      <c r="H132" s="335" t="s">
        <v>1428</v>
      </c>
      <c r="I132" s="335" t="s">
        <v>1412</v>
      </c>
      <c r="J132" s="335">
        <v>20</v>
      </c>
      <c r="K132" s="355"/>
    </row>
    <row r="133" s="1" customFormat="1" ht="15" customHeight="1">
      <c r="B133" s="353"/>
      <c r="C133" s="311" t="s">
        <v>1415</v>
      </c>
      <c r="D133" s="311"/>
      <c r="E133" s="311"/>
      <c r="F133" s="333" t="s">
        <v>1416</v>
      </c>
      <c r="G133" s="311"/>
      <c r="H133" s="311" t="s">
        <v>1450</v>
      </c>
      <c r="I133" s="311" t="s">
        <v>1412</v>
      </c>
      <c r="J133" s="311">
        <v>50</v>
      </c>
      <c r="K133" s="355"/>
    </row>
    <row r="134" s="1" customFormat="1" ht="15" customHeight="1">
      <c r="B134" s="353"/>
      <c r="C134" s="311" t="s">
        <v>1429</v>
      </c>
      <c r="D134" s="311"/>
      <c r="E134" s="311"/>
      <c r="F134" s="333" t="s">
        <v>1416</v>
      </c>
      <c r="G134" s="311"/>
      <c r="H134" s="311" t="s">
        <v>1450</v>
      </c>
      <c r="I134" s="311" t="s">
        <v>1412</v>
      </c>
      <c r="J134" s="311">
        <v>50</v>
      </c>
      <c r="K134" s="355"/>
    </row>
    <row r="135" s="1" customFormat="1" ht="15" customHeight="1">
      <c r="B135" s="353"/>
      <c r="C135" s="311" t="s">
        <v>1435</v>
      </c>
      <c r="D135" s="311"/>
      <c r="E135" s="311"/>
      <c r="F135" s="333" t="s">
        <v>1416</v>
      </c>
      <c r="G135" s="311"/>
      <c r="H135" s="311" t="s">
        <v>1450</v>
      </c>
      <c r="I135" s="311" t="s">
        <v>1412</v>
      </c>
      <c r="J135" s="311">
        <v>50</v>
      </c>
      <c r="K135" s="355"/>
    </row>
    <row r="136" s="1" customFormat="1" ht="15" customHeight="1">
      <c r="B136" s="353"/>
      <c r="C136" s="311" t="s">
        <v>1437</v>
      </c>
      <c r="D136" s="311"/>
      <c r="E136" s="311"/>
      <c r="F136" s="333" t="s">
        <v>1416</v>
      </c>
      <c r="G136" s="311"/>
      <c r="H136" s="311" t="s">
        <v>1450</v>
      </c>
      <c r="I136" s="311" t="s">
        <v>1412</v>
      </c>
      <c r="J136" s="311">
        <v>50</v>
      </c>
      <c r="K136" s="355"/>
    </row>
    <row r="137" s="1" customFormat="1" ht="15" customHeight="1">
      <c r="B137" s="353"/>
      <c r="C137" s="311" t="s">
        <v>1438</v>
      </c>
      <c r="D137" s="311"/>
      <c r="E137" s="311"/>
      <c r="F137" s="333" t="s">
        <v>1416</v>
      </c>
      <c r="G137" s="311"/>
      <c r="H137" s="311" t="s">
        <v>1463</v>
      </c>
      <c r="I137" s="311" t="s">
        <v>1412</v>
      </c>
      <c r="J137" s="311">
        <v>255</v>
      </c>
      <c r="K137" s="355"/>
    </row>
    <row r="138" s="1" customFormat="1" ht="15" customHeight="1">
      <c r="B138" s="353"/>
      <c r="C138" s="311" t="s">
        <v>1440</v>
      </c>
      <c r="D138" s="311"/>
      <c r="E138" s="311"/>
      <c r="F138" s="333" t="s">
        <v>1410</v>
      </c>
      <c r="G138" s="311"/>
      <c r="H138" s="311" t="s">
        <v>1464</v>
      </c>
      <c r="I138" s="311" t="s">
        <v>1442</v>
      </c>
      <c r="J138" s="311"/>
      <c r="K138" s="355"/>
    </row>
    <row r="139" s="1" customFormat="1" ht="15" customHeight="1">
      <c r="B139" s="353"/>
      <c r="C139" s="311" t="s">
        <v>1443</v>
      </c>
      <c r="D139" s="311"/>
      <c r="E139" s="311"/>
      <c r="F139" s="333" t="s">
        <v>1410</v>
      </c>
      <c r="G139" s="311"/>
      <c r="H139" s="311" t="s">
        <v>1465</v>
      </c>
      <c r="I139" s="311" t="s">
        <v>1445</v>
      </c>
      <c r="J139" s="311"/>
      <c r="K139" s="355"/>
    </row>
    <row r="140" s="1" customFormat="1" ht="15" customHeight="1">
      <c r="B140" s="353"/>
      <c r="C140" s="311" t="s">
        <v>1446</v>
      </c>
      <c r="D140" s="311"/>
      <c r="E140" s="311"/>
      <c r="F140" s="333" t="s">
        <v>1410</v>
      </c>
      <c r="G140" s="311"/>
      <c r="H140" s="311" t="s">
        <v>1446</v>
      </c>
      <c r="I140" s="311" t="s">
        <v>1445</v>
      </c>
      <c r="J140" s="311"/>
      <c r="K140" s="355"/>
    </row>
    <row r="141" s="1" customFormat="1" ht="15" customHeight="1">
      <c r="B141" s="353"/>
      <c r="C141" s="311" t="s">
        <v>40</v>
      </c>
      <c r="D141" s="311"/>
      <c r="E141" s="311"/>
      <c r="F141" s="333" t="s">
        <v>1410</v>
      </c>
      <c r="G141" s="311"/>
      <c r="H141" s="311" t="s">
        <v>1466</v>
      </c>
      <c r="I141" s="311" t="s">
        <v>1445</v>
      </c>
      <c r="J141" s="311"/>
      <c r="K141" s="355"/>
    </row>
    <row r="142" s="1" customFormat="1" ht="15" customHeight="1">
      <c r="B142" s="353"/>
      <c r="C142" s="311" t="s">
        <v>1467</v>
      </c>
      <c r="D142" s="311"/>
      <c r="E142" s="311"/>
      <c r="F142" s="333" t="s">
        <v>1410</v>
      </c>
      <c r="G142" s="311"/>
      <c r="H142" s="311" t="s">
        <v>1468</v>
      </c>
      <c r="I142" s="311" t="s">
        <v>1445</v>
      </c>
      <c r="J142" s="311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08"/>
      <c r="C144" s="308"/>
      <c r="D144" s="308"/>
      <c r="E144" s="308"/>
      <c r="F144" s="345"/>
      <c r="G144" s="308"/>
      <c r="H144" s="308"/>
      <c r="I144" s="308"/>
      <c r="J144" s="308"/>
      <c r="K144" s="308"/>
    </row>
    <row r="145" s="1" customFormat="1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s="1" customFormat="1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s="1" customFormat="1" ht="45" customHeight="1">
      <c r="B147" s="323"/>
      <c r="C147" s="324" t="s">
        <v>1469</v>
      </c>
      <c r="D147" s="324"/>
      <c r="E147" s="324"/>
      <c r="F147" s="324"/>
      <c r="G147" s="324"/>
      <c r="H147" s="324"/>
      <c r="I147" s="324"/>
      <c r="J147" s="324"/>
      <c r="K147" s="325"/>
    </row>
    <row r="148" s="1" customFormat="1" ht="17.25" customHeight="1">
      <c r="B148" s="323"/>
      <c r="C148" s="326" t="s">
        <v>1404</v>
      </c>
      <c r="D148" s="326"/>
      <c r="E148" s="326"/>
      <c r="F148" s="326" t="s">
        <v>1405</v>
      </c>
      <c r="G148" s="327"/>
      <c r="H148" s="326" t="s">
        <v>56</v>
      </c>
      <c r="I148" s="326" t="s">
        <v>59</v>
      </c>
      <c r="J148" s="326" t="s">
        <v>1406</v>
      </c>
      <c r="K148" s="325"/>
    </row>
    <row r="149" s="1" customFormat="1" ht="17.25" customHeight="1">
      <c r="B149" s="323"/>
      <c r="C149" s="328" t="s">
        <v>1407</v>
      </c>
      <c r="D149" s="328"/>
      <c r="E149" s="328"/>
      <c r="F149" s="329" t="s">
        <v>1408</v>
      </c>
      <c r="G149" s="330"/>
      <c r="H149" s="328"/>
      <c r="I149" s="328"/>
      <c r="J149" s="328" t="s">
        <v>1409</v>
      </c>
      <c r="K149" s="325"/>
    </row>
    <row r="150" s="1" customFormat="1" ht="5.25" customHeight="1">
      <c r="B150" s="334"/>
      <c r="C150" s="331"/>
      <c r="D150" s="331"/>
      <c r="E150" s="331"/>
      <c r="F150" s="331"/>
      <c r="G150" s="332"/>
      <c r="H150" s="331"/>
      <c r="I150" s="331"/>
      <c r="J150" s="331"/>
      <c r="K150" s="355"/>
    </row>
    <row r="151" s="1" customFormat="1" ht="15" customHeight="1">
      <c r="B151" s="334"/>
      <c r="C151" s="359" t="s">
        <v>1413</v>
      </c>
      <c r="D151" s="311"/>
      <c r="E151" s="311"/>
      <c r="F151" s="360" t="s">
        <v>1410</v>
      </c>
      <c r="G151" s="311"/>
      <c r="H151" s="359" t="s">
        <v>1450</v>
      </c>
      <c r="I151" s="359" t="s">
        <v>1412</v>
      </c>
      <c r="J151" s="359">
        <v>120</v>
      </c>
      <c r="K151" s="355"/>
    </row>
    <row r="152" s="1" customFormat="1" ht="15" customHeight="1">
      <c r="B152" s="334"/>
      <c r="C152" s="359" t="s">
        <v>1459</v>
      </c>
      <c r="D152" s="311"/>
      <c r="E152" s="311"/>
      <c r="F152" s="360" t="s">
        <v>1410</v>
      </c>
      <c r="G152" s="311"/>
      <c r="H152" s="359" t="s">
        <v>1470</v>
      </c>
      <c r="I152" s="359" t="s">
        <v>1412</v>
      </c>
      <c r="J152" s="359" t="s">
        <v>1461</v>
      </c>
      <c r="K152" s="355"/>
    </row>
    <row r="153" s="1" customFormat="1" ht="15" customHeight="1">
      <c r="B153" s="334"/>
      <c r="C153" s="359" t="s">
        <v>1358</v>
      </c>
      <c r="D153" s="311"/>
      <c r="E153" s="311"/>
      <c r="F153" s="360" t="s">
        <v>1410</v>
      </c>
      <c r="G153" s="311"/>
      <c r="H153" s="359" t="s">
        <v>1471</v>
      </c>
      <c r="I153" s="359" t="s">
        <v>1412</v>
      </c>
      <c r="J153" s="359" t="s">
        <v>1461</v>
      </c>
      <c r="K153" s="355"/>
    </row>
    <row r="154" s="1" customFormat="1" ht="15" customHeight="1">
      <c r="B154" s="334"/>
      <c r="C154" s="359" t="s">
        <v>1415</v>
      </c>
      <c r="D154" s="311"/>
      <c r="E154" s="311"/>
      <c r="F154" s="360" t="s">
        <v>1416</v>
      </c>
      <c r="G154" s="311"/>
      <c r="H154" s="359" t="s">
        <v>1450</v>
      </c>
      <c r="I154" s="359" t="s">
        <v>1412</v>
      </c>
      <c r="J154" s="359">
        <v>50</v>
      </c>
      <c r="K154" s="355"/>
    </row>
    <row r="155" s="1" customFormat="1" ht="15" customHeight="1">
      <c r="B155" s="334"/>
      <c r="C155" s="359" t="s">
        <v>1418</v>
      </c>
      <c r="D155" s="311"/>
      <c r="E155" s="311"/>
      <c r="F155" s="360" t="s">
        <v>1410</v>
      </c>
      <c r="G155" s="311"/>
      <c r="H155" s="359" t="s">
        <v>1450</v>
      </c>
      <c r="I155" s="359" t="s">
        <v>1420</v>
      </c>
      <c r="J155" s="359"/>
      <c r="K155" s="355"/>
    </row>
    <row r="156" s="1" customFormat="1" ht="15" customHeight="1">
      <c r="B156" s="334"/>
      <c r="C156" s="359" t="s">
        <v>1429</v>
      </c>
      <c r="D156" s="311"/>
      <c r="E156" s="311"/>
      <c r="F156" s="360" t="s">
        <v>1416</v>
      </c>
      <c r="G156" s="311"/>
      <c r="H156" s="359" t="s">
        <v>1450</v>
      </c>
      <c r="I156" s="359" t="s">
        <v>1412</v>
      </c>
      <c r="J156" s="359">
        <v>50</v>
      </c>
      <c r="K156" s="355"/>
    </row>
    <row r="157" s="1" customFormat="1" ht="15" customHeight="1">
      <c r="B157" s="334"/>
      <c r="C157" s="359" t="s">
        <v>1437</v>
      </c>
      <c r="D157" s="311"/>
      <c r="E157" s="311"/>
      <c r="F157" s="360" t="s">
        <v>1416</v>
      </c>
      <c r="G157" s="311"/>
      <c r="H157" s="359" t="s">
        <v>1450</v>
      </c>
      <c r="I157" s="359" t="s">
        <v>1412</v>
      </c>
      <c r="J157" s="359">
        <v>50</v>
      </c>
      <c r="K157" s="355"/>
    </row>
    <row r="158" s="1" customFormat="1" ht="15" customHeight="1">
      <c r="B158" s="334"/>
      <c r="C158" s="359" t="s">
        <v>1435</v>
      </c>
      <c r="D158" s="311"/>
      <c r="E158" s="311"/>
      <c r="F158" s="360" t="s">
        <v>1416</v>
      </c>
      <c r="G158" s="311"/>
      <c r="H158" s="359" t="s">
        <v>1450</v>
      </c>
      <c r="I158" s="359" t="s">
        <v>1412</v>
      </c>
      <c r="J158" s="359">
        <v>50</v>
      </c>
      <c r="K158" s="355"/>
    </row>
    <row r="159" s="1" customFormat="1" ht="15" customHeight="1">
      <c r="B159" s="334"/>
      <c r="C159" s="359" t="s">
        <v>132</v>
      </c>
      <c r="D159" s="311"/>
      <c r="E159" s="311"/>
      <c r="F159" s="360" t="s">
        <v>1410</v>
      </c>
      <c r="G159" s="311"/>
      <c r="H159" s="359" t="s">
        <v>1472</v>
      </c>
      <c r="I159" s="359" t="s">
        <v>1412</v>
      </c>
      <c r="J159" s="359" t="s">
        <v>1473</v>
      </c>
      <c r="K159" s="355"/>
    </row>
    <row r="160" s="1" customFormat="1" ht="15" customHeight="1">
      <c r="B160" s="334"/>
      <c r="C160" s="359" t="s">
        <v>1474</v>
      </c>
      <c r="D160" s="311"/>
      <c r="E160" s="311"/>
      <c r="F160" s="360" t="s">
        <v>1410</v>
      </c>
      <c r="G160" s="311"/>
      <c r="H160" s="359" t="s">
        <v>1475</v>
      </c>
      <c r="I160" s="359" t="s">
        <v>1445</v>
      </c>
      <c r="J160" s="359"/>
      <c r="K160" s="355"/>
    </row>
    <row r="161" s="1" customFormat="1" ht="15" customHeight="1">
      <c r="B161" s="361"/>
      <c r="C161" s="343"/>
      <c r="D161" s="343"/>
      <c r="E161" s="343"/>
      <c r="F161" s="343"/>
      <c r="G161" s="343"/>
      <c r="H161" s="343"/>
      <c r="I161" s="343"/>
      <c r="J161" s="343"/>
      <c r="K161" s="362"/>
    </row>
    <row r="162" s="1" customFormat="1" ht="18.75" customHeight="1">
      <c r="B162" s="308"/>
      <c r="C162" s="311"/>
      <c r="D162" s="311"/>
      <c r="E162" s="311"/>
      <c r="F162" s="333"/>
      <c r="G162" s="311"/>
      <c r="H162" s="311"/>
      <c r="I162" s="311"/>
      <c r="J162" s="311"/>
      <c r="K162" s="308"/>
    </row>
    <row r="163" s="1" customFormat="1" ht="18.75" customHeight="1"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</row>
    <row r="164" s="1" customFormat="1" ht="7.5" customHeight="1">
      <c r="B164" s="298"/>
      <c r="C164" s="299"/>
      <c r="D164" s="299"/>
      <c r="E164" s="299"/>
      <c r="F164" s="299"/>
      <c r="G164" s="299"/>
      <c r="H164" s="299"/>
      <c r="I164" s="299"/>
      <c r="J164" s="299"/>
      <c r="K164" s="300"/>
    </row>
    <row r="165" s="1" customFormat="1" ht="45" customHeight="1">
      <c r="B165" s="301"/>
      <c r="C165" s="302" t="s">
        <v>1476</v>
      </c>
      <c r="D165" s="302"/>
      <c r="E165" s="302"/>
      <c r="F165" s="302"/>
      <c r="G165" s="302"/>
      <c r="H165" s="302"/>
      <c r="I165" s="302"/>
      <c r="J165" s="302"/>
      <c r="K165" s="303"/>
    </row>
    <row r="166" s="1" customFormat="1" ht="17.25" customHeight="1">
      <c r="B166" s="301"/>
      <c r="C166" s="326" t="s">
        <v>1404</v>
      </c>
      <c r="D166" s="326"/>
      <c r="E166" s="326"/>
      <c r="F166" s="326" t="s">
        <v>1405</v>
      </c>
      <c r="G166" s="363"/>
      <c r="H166" s="364" t="s">
        <v>56</v>
      </c>
      <c r="I166" s="364" t="s">
        <v>59</v>
      </c>
      <c r="J166" s="326" t="s">
        <v>1406</v>
      </c>
      <c r="K166" s="303"/>
    </row>
    <row r="167" s="1" customFormat="1" ht="17.25" customHeight="1">
      <c r="B167" s="304"/>
      <c r="C167" s="328" t="s">
        <v>1407</v>
      </c>
      <c r="D167" s="328"/>
      <c r="E167" s="328"/>
      <c r="F167" s="329" t="s">
        <v>1408</v>
      </c>
      <c r="G167" s="365"/>
      <c r="H167" s="366"/>
      <c r="I167" s="366"/>
      <c r="J167" s="328" t="s">
        <v>1409</v>
      </c>
      <c r="K167" s="306"/>
    </row>
    <row r="168" s="1" customFormat="1" ht="5.25" customHeight="1">
      <c r="B168" s="334"/>
      <c r="C168" s="331"/>
      <c r="D168" s="331"/>
      <c r="E168" s="331"/>
      <c r="F168" s="331"/>
      <c r="G168" s="332"/>
      <c r="H168" s="331"/>
      <c r="I168" s="331"/>
      <c r="J168" s="331"/>
      <c r="K168" s="355"/>
    </row>
    <row r="169" s="1" customFormat="1" ht="15" customHeight="1">
      <c r="B169" s="334"/>
      <c r="C169" s="311" t="s">
        <v>1413</v>
      </c>
      <c r="D169" s="311"/>
      <c r="E169" s="311"/>
      <c r="F169" s="333" t="s">
        <v>1410</v>
      </c>
      <c r="G169" s="311"/>
      <c r="H169" s="311" t="s">
        <v>1450</v>
      </c>
      <c r="I169" s="311" t="s">
        <v>1412</v>
      </c>
      <c r="J169" s="311">
        <v>120</v>
      </c>
      <c r="K169" s="355"/>
    </row>
    <row r="170" s="1" customFormat="1" ht="15" customHeight="1">
      <c r="B170" s="334"/>
      <c r="C170" s="311" t="s">
        <v>1459</v>
      </c>
      <c r="D170" s="311"/>
      <c r="E170" s="311"/>
      <c r="F170" s="333" t="s">
        <v>1410</v>
      </c>
      <c r="G170" s="311"/>
      <c r="H170" s="311" t="s">
        <v>1460</v>
      </c>
      <c r="I170" s="311" t="s">
        <v>1412</v>
      </c>
      <c r="J170" s="311" t="s">
        <v>1461</v>
      </c>
      <c r="K170" s="355"/>
    </row>
    <row r="171" s="1" customFormat="1" ht="15" customHeight="1">
      <c r="B171" s="334"/>
      <c r="C171" s="311" t="s">
        <v>1358</v>
      </c>
      <c r="D171" s="311"/>
      <c r="E171" s="311"/>
      <c r="F171" s="333" t="s">
        <v>1410</v>
      </c>
      <c r="G171" s="311"/>
      <c r="H171" s="311" t="s">
        <v>1477</v>
      </c>
      <c r="I171" s="311" t="s">
        <v>1412</v>
      </c>
      <c r="J171" s="311" t="s">
        <v>1461</v>
      </c>
      <c r="K171" s="355"/>
    </row>
    <row r="172" s="1" customFormat="1" ht="15" customHeight="1">
      <c r="B172" s="334"/>
      <c r="C172" s="311" t="s">
        <v>1415</v>
      </c>
      <c r="D172" s="311"/>
      <c r="E172" s="311"/>
      <c r="F172" s="333" t="s">
        <v>1416</v>
      </c>
      <c r="G172" s="311"/>
      <c r="H172" s="311" t="s">
        <v>1477</v>
      </c>
      <c r="I172" s="311" t="s">
        <v>1412</v>
      </c>
      <c r="J172" s="311">
        <v>50</v>
      </c>
      <c r="K172" s="355"/>
    </row>
    <row r="173" s="1" customFormat="1" ht="15" customHeight="1">
      <c r="B173" s="334"/>
      <c r="C173" s="311" t="s">
        <v>1418</v>
      </c>
      <c r="D173" s="311"/>
      <c r="E173" s="311"/>
      <c r="F173" s="333" t="s">
        <v>1410</v>
      </c>
      <c r="G173" s="311"/>
      <c r="H173" s="311" t="s">
        <v>1477</v>
      </c>
      <c r="I173" s="311" t="s">
        <v>1420</v>
      </c>
      <c r="J173" s="311"/>
      <c r="K173" s="355"/>
    </row>
    <row r="174" s="1" customFormat="1" ht="15" customHeight="1">
      <c r="B174" s="334"/>
      <c r="C174" s="311" t="s">
        <v>1429</v>
      </c>
      <c r="D174" s="311"/>
      <c r="E174" s="311"/>
      <c r="F174" s="333" t="s">
        <v>1416</v>
      </c>
      <c r="G174" s="311"/>
      <c r="H174" s="311" t="s">
        <v>1477</v>
      </c>
      <c r="I174" s="311" t="s">
        <v>1412</v>
      </c>
      <c r="J174" s="311">
        <v>50</v>
      </c>
      <c r="K174" s="355"/>
    </row>
    <row r="175" s="1" customFormat="1" ht="15" customHeight="1">
      <c r="B175" s="334"/>
      <c r="C175" s="311" t="s">
        <v>1437</v>
      </c>
      <c r="D175" s="311"/>
      <c r="E175" s="311"/>
      <c r="F175" s="333" t="s">
        <v>1416</v>
      </c>
      <c r="G175" s="311"/>
      <c r="H175" s="311" t="s">
        <v>1477</v>
      </c>
      <c r="I175" s="311" t="s">
        <v>1412</v>
      </c>
      <c r="J175" s="311">
        <v>50</v>
      </c>
      <c r="K175" s="355"/>
    </row>
    <row r="176" s="1" customFormat="1" ht="15" customHeight="1">
      <c r="B176" s="334"/>
      <c r="C176" s="311" t="s">
        <v>1435</v>
      </c>
      <c r="D176" s="311"/>
      <c r="E176" s="311"/>
      <c r="F176" s="333" t="s">
        <v>1416</v>
      </c>
      <c r="G176" s="311"/>
      <c r="H176" s="311" t="s">
        <v>1477</v>
      </c>
      <c r="I176" s="311" t="s">
        <v>1412</v>
      </c>
      <c r="J176" s="311">
        <v>50</v>
      </c>
      <c r="K176" s="355"/>
    </row>
    <row r="177" s="1" customFormat="1" ht="15" customHeight="1">
      <c r="B177" s="334"/>
      <c r="C177" s="311" t="s">
        <v>141</v>
      </c>
      <c r="D177" s="311"/>
      <c r="E177" s="311"/>
      <c r="F177" s="333" t="s">
        <v>1410</v>
      </c>
      <c r="G177" s="311"/>
      <c r="H177" s="311" t="s">
        <v>1478</v>
      </c>
      <c r="I177" s="311" t="s">
        <v>1479</v>
      </c>
      <c r="J177" s="311"/>
      <c r="K177" s="355"/>
    </row>
    <row r="178" s="1" customFormat="1" ht="15" customHeight="1">
      <c r="B178" s="334"/>
      <c r="C178" s="311" t="s">
        <v>59</v>
      </c>
      <c r="D178" s="311"/>
      <c r="E178" s="311"/>
      <c r="F178" s="333" t="s">
        <v>1410</v>
      </c>
      <c r="G178" s="311"/>
      <c r="H178" s="311" t="s">
        <v>1480</v>
      </c>
      <c r="I178" s="311" t="s">
        <v>1481</v>
      </c>
      <c r="J178" s="311">
        <v>1</v>
      </c>
      <c r="K178" s="355"/>
    </row>
    <row r="179" s="1" customFormat="1" ht="15" customHeight="1">
      <c r="B179" s="334"/>
      <c r="C179" s="311" t="s">
        <v>55</v>
      </c>
      <c r="D179" s="311"/>
      <c r="E179" s="311"/>
      <c r="F179" s="333" t="s">
        <v>1410</v>
      </c>
      <c r="G179" s="311"/>
      <c r="H179" s="311" t="s">
        <v>1482</v>
      </c>
      <c r="I179" s="311" t="s">
        <v>1412</v>
      </c>
      <c r="J179" s="311">
        <v>20</v>
      </c>
      <c r="K179" s="355"/>
    </row>
    <row r="180" s="1" customFormat="1" ht="15" customHeight="1">
      <c r="B180" s="334"/>
      <c r="C180" s="311" t="s">
        <v>56</v>
      </c>
      <c r="D180" s="311"/>
      <c r="E180" s="311"/>
      <c r="F180" s="333" t="s">
        <v>1410</v>
      </c>
      <c r="G180" s="311"/>
      <c r="H180" s="311" t="s">
        <v>1483</v>
      </c>
      <c r="I180" s="311" t="s">
        <v>1412</v>
      </c>
      <c r="J180" s="311">
        <v>255</v>
      </c>
      <c r="K180" s="355"/>
    </row>
    <row r="181" s="1" customFormat="1" ht="15" customHeight="1">
      <c r="B181" s="334"/>
      <c r="C181" s="311" t="s">
        <v>142</v>
      </c>
      <c r="D181" s="311"/>
      <c r="E181" s="311"/>
      <c r="F181" s="333" t="s">
        <v>1410</v>
      </c>
      <c r="G181" s="311"/>
      <c r="H181" s="311" t="s">
        <v>1374</v>
      </c>
      <c r="I181" s="311" t="s">
        <v>1412</v>
      </c>
      <c r="J181" s="311">
        <v>10</v>
      </c>
      <c r="K181" s="355"/>
    </row>
    <row r="182" s="1" customFormat="1" ht="15" customHeight="1">
      <c r="B182" s="334"/>
      <c r="C182" s="311" t="s">
        <v>143</v>
      </c>
      <c r="D182" s="311"/>
      <c r="E182" s="311"/>
      <c r="F182" s="333" t="s">
        <v>1410</v>
      </c>
      <c r="G182" s="311"/>
      <c r="H182" s="311" t="s">
        <v>1484</v>
      </c>
      <c r="I182" s="311" t="s">
        <v>1445</v>
      </c>
      <c r="J182" s="311"/>
      <c r="K182" s="355"/>
    </row>
    <row r="183" s="1" customFormat="1" ht="15" customHeight="1">
      <c r="B183" s="334"/>
      <c r="C183" s="311" t="s">
        <v>1485</v>
      </c>
      <c r="D183" s="311"/>
      <c r="E183" s="311"/>
      <c r="F183" s="333" t="s">
        <v>1410</v>
      </c>
      <c r="G183" s="311"/>
      <c r="H183" s="311" t="s">
        <v>1486</v>
      </c>
      <c r="I183" s="311" t="s">
        <v>1445</v>
      </c>
      <c r="J183" s="311"/>
      <c r="K183" s="355"/>
    </row>
    <row r="184" s="1" customFormat="1" ht="15" customHeight="1">
      <c r="B184" s="334"/>
      <c r="C184" s="311" t="s">
        <v>1474</v>
      </c>
      <c r="D184" s="311"/>
      <c r="E184" s="311"/>
      <c r="F184" s="333" t="s">
        <v>1410</v>
      </c>
      <c r="G184" s="311"/>
      <c r="H184" s="311" t="s">
        <v>1487</v>
      </c>
      <c r="I184" s="311" t="s">
        <v>1445</v>
      </c>
      <c r="J184" s="311"/>
      <c r="K184" s="355"/>
    </row>
    <row r="185" s="1" customFormat="1" ht="15" customHeight="1">
      <c r="B185" s="334"/>
      <c r="C185" s="311" t="s">
        <v>145</v>
      </c>
      <c r="D185" s="311"/>
      <c r="E185" s="311"/>
      <c r="F185" s="333" t="s">
        <v>1416</v>
      </c>
      <c r="G185" s="311"/>
      <c r="H185" s="311" t="s">
        <v>1488</v>
      </c>
      <c r="I185" s="311" t="s">
        <v>1412</v>
      </c>
      <c r="J185" s="311">
        <v>50</v>
      </c>
      <c r="K185" s="355"/>
    </row>
    <row r="186" s="1" customFormat="1" ht="15" customHeight="1">
      <c r="B186" s="334"/>
      <c r="C186" s="311" t="s">
        <v>1489</v>
      </c>
      <c r="D186" s="311"/>
      <c r="E186" s="311"/>
      <c r="F186" s="333" t="s">
        <v>1416</v>
      </c>
      <c r="G186" s="311"/>
      <c r="H186" s="311" t="s">
        <v>1490</v>
      </c>
      <c r="I186" s="311" t="s">
        <v>1491</v>
      </c>
      <c r="J186" s="311"/>
      <c r="K186" s="355"/>
    </row>
    <row r="187" s="1" customFormat="1" ht="15" customHeight="1">
      <c r="B187" s="334"/>
      <c r="C187" s="311" t="s">
        <v>1492</v>
      </c>
      <c r="D187" s="311"/>
      <c r="E187" s="311"/>
      <c r="F187" s="333" t="s">
        <v>1416</v>
      </c>
      <c r="G187" s="311"/>
      <c r="H187" s="311" t="s">
        <v>1493</v>
      </c>
      <c r="I187" s="311" t="s">
        <v>1491</v>
      </c>
      <c r="J187" s="311"/>
      <c r="K187" s="355"/>
    </row>
    <row r="188" s="1" customFormat="1" ht="15" customHeight="1">
      <c r="B188" s="334"/>
      <c r="C188" s="311" t="s">
        <v>1494</v>
      </c>
      <c r="D188" s="311"/>
      <c r="E188" s="311"/>
      <c r="F188" s="333" t="s">
        <v>1416</v>
      </c>
      <c r="G188" s="311"/>
      <c r="H188" s="311" t="s">
        <v>1495</v>
      </c>
      <c r="I188" s="311" t="s">
        <v>1491</v>
      </c>
      <c r="J188" s="311"/>
      <c r="K188" s="355"/>
    </row>
    <row r="189" s="1" customFormat="1" ht="15" customHeight="1">
      <c r="B189" s="334"/>
      <c r="C189" s="367" t="s">
        <v>1496</v>
      </c>
      <c r="D189" s="311"/>
      <c r="E189" s="311"/>
      <c r="F189" s="333" t="s">
        <v>1416</v>
      </c>
      <c r="G189" s="311"/>
      <c r="H189" s="311" t="s">
        <v>1497</v>
      </c>
      <c r="I189" s="311" t="s">
        <v>1498</v>
      </c>
      <c r="J189" s="368" t="s">
        <v>1499</v>
      </c>
      <c r="K189" s="355"/>
    </row>
    <row r="190" s="1" customFormat="1" ht="15" customHeight="1">
      <c r="B190" s="334"/>
      <c r="C190" s="318" t="s">
        <v>44</v>
      </c>
      <c r="D190" s="311"/>
      <c r="E190" s="311"/>
      <c r="F190" s="333" t="s">
        <v>1410</v>
      </c>
      <c r="G190" s="311"/>
      <c r="H190" s="308" t="s">
        <v>1500</v>
      </c>
      <c r="I190" s="311" t="s">
        <v>1501</v>
      </c>
      <c r="J190" s="311"/>
      <c r="K190" s="355"/>
    </row>
    <row r="191" s="1" customFormat="1" ht="15" customHeight="1">
      <c r="B191" s="334"/>
      <c r="C191" s="318" t="s">
        <v>1502</v>
      </c>
      <c r="D191" s="311"/>
      <c r="E191" s="311"/>
      <c r="F191" s="333" t="s">
        <v>1410</v>
      </c>
      <c r="G191" s="311"/>
      <c r="H191" s="311" t="s">
        <v>1503</v>
      </c>
      <c r="I191" s="311" t="s">
        <v>1445</v>
      </c>
      <c r="J191" s="311"/>
      <c r="K191" s="355"/>
    </row>
    <row r="192" s="1" customFormat="1" ht="15" customHeight="1">
      <c r="B192" s="334"/>
      <c r="C192" s="318" t="s">
        <v>1504</v>
      </c>
      <c r="D192" s="311"/>
      <c r="E192" s="311"/>
      <c r="F192" s="333" t="s">
        <v>1410</v>
      </c>
      <c r="G192" s="311"/>
      <c r="H192" s="311" t="s">
        <v>1505</v>
      </c>
      <c r="I192" s="311" t="s">
        <v>1445</v>
      </c>
      <c r="J192" s="311"/>
      <c r="K192" s="355"/>
    </row>
    <row r="193" s="1" customFormat="1" ht="15" customHeight="1">
      <c r="B193" s="334"/>
      <c r="C193" s="318" t="s">
        <v>1506</v>
      </c>
      <c r="D193" s="311"/>
      <c r="E193" s="311"/>
      <c r="F193" s="333" t="s">
        <v>1416</v>
      </c>
      <c r="G193" s="311"/>
      <c r="H193" s="311" t="s">
        <v>1507</v>
      </c>
      <c r="I193" s="311" t="s">
        <v>1445</v>
      </c>
      <c r="J193" s="311"/>
      <c r="K193" s="355"/>
    </row>
    <row r="194" s="1" customFormat="1" ht="15" customHeight="1">
      <c r="B194" s="361"/>
      <c r="C194" s="369"/>
      <c r="D194" s="343"/>
      <c r="E194" s="343"/>
      <c r="F194" s="343"/>
      <c r="G194" s="343"/>
      <c r="H194" s="343"/>
      <c r="I194" s="343"/>
      <c r="J194" s="343"/>
      <c r="K194" s="362"/>
    </row>
    <row r="195" s="1" customFormat="1" ht="18.75" customHeight="1">
      <c r="B195" s="308"/>
      <c r="C195" s="311"/>
      <c r="D195" s="311"/>
      <c r="E195" s="311"/>
      <c r="F195" s="333"/>
      <c r="G195" s="311"/>
      <c r="H195" s="311"/>
      <c r="I195" s="311"/>
      <c r="J195" s="311"/>
      <c r="K195" s="308"/>
    </row>
    <row r="196" s="1" customFormat="1" ht="18.75" customHeight="1">
      <c r="B196" s="308"/>
      <c r="C196" s="311"/>
      <c r="D196" s="311"/>
      <c r="E196" s="311"/>
      <c r="F196" s="333"/>
      <c r="G196" s="311"/>
      <c r="H196" s="311"/>
      <c r="I196" s="311"/>
      <c r="J196" s="311"/>
      <c r="K196" s="308"/>
    </row>
    <row r="197" s="1" customFormat="1" ht="18.75" customHeight="1">
      <c r="B197" s="319"/>
      <c r="C197" s="319"/>
      <c r="D197" s="319"/>
      <c r="E197" s="319"/>
      <c r="F197" s="319"/>
      <c r="G197" s="319"/>
      <c r="H197" s="319"/>
      <c r="I197" s="319"/>
      <c r="J197" s="319"/>
      <c r="K197" s="319"/>
    </row>
    <row r="198" s="1" customFormat="1" ht="13.5">
      <c r="B198" s="298"/>
      <c r="C198" s="299"/>
      <c r="D198" s="299"/>
      <c r="E198" s="299"/>
      <c r="F198" s="299"/>
      <c r="G198" s="299"/>
      <c r="H198" s="299"/>
      <c r="I198" s="299"/>
      <c r="J198" s="299"/>
      <c r="K198" s="300"/>
    </row>
    <row r="199" s="1" customFormat="1" ht="21">
      <c r="B199" s="301"/>
      <c r="C199" s="302" t="s">
        <v>1508</v>
      </c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5.5" customHeight="1">
      <c r="B200" s="301"/>
      <c r="C200" s="370" t="s">
        <v>1509</v>
      </c>
      <c r="D200" s="370"/>
      <c r="E200" s="370"/>
      <c r="F200" s="370" t="s">
        <v>1510</v>
      </c>
      <c r="G200" s="371"/>
      <c r="H200" s="370" t="s">
        <v>1511</v>
      </c>
      <c r="I200" s="370"/>
      <c r="J200" s="370"/>
      <c r="K200" s="303"/>
    </row>
    <row r="201" s="1" customFormat="1" ht="5.25" customHeight="1">
      <c r="B201" s="334"/>
      <c r="C201" s="331"/>
      <c r="D201" s="331"/>
      <c r="E201" s="331"/>
      <c r="F201" s="331"/>
      <c r="G201" s="311"/>
      <c r="H201" s="331"/>
      <c r="I201" s="331"/>
      <c r="J201" s="331"/>
      <c r="K201" s="355"/>
    </row>
    <row r="202" s="1" customFormat="1" ht="15" customHeight="1">
      <c r="B202" s="334"/>
      <c r="C202" s="311" t="s">
        <v>1501</v>
      </c>
      <c r="D202" s="311"/>
      <c r="E202" s="311"/>
      <c r="F202" s="333" t="s">
        <v>45</v>
      </c>
      <c r="G202" s="311"/>
      <c r="H202" s="311" t="s">
        <v>1512</v>
      </c>
      <c r="I202" s="311"/>
      <c r="J202" s="311"/>
      <c r="K202" s="355"/>
    </row>
    <row r="203" s="1" customFormat="1" ht="15" customHeight="1">
      <c r="B203" s="334"/>
      <c r="C203" s="340"/>
      <c r="D203" s="311"/>
      <c r="E203" s="311"/>
      <c r="F203" s="333" t="s">
        <v>46</v>
      </c>
      <c r="G203" s="311"/>
      <c r="H203" s="311" t="s">
        <v>1513</v>
      </c>
      <c r="I203" s="311"/>
      <c r="J203" s="311"/>
      <c r="K203" s="355"/>
    </row>
    <row r="204" s="1" customFormat="1" ht="15" customHeight="1">
      <c r="B204" s="334"/>
      <c r="C204" s="340"/>
      <c r="D204" s="311"/>
      <c r="E204" s="311"/>
      <c r="F204" s="333" t="s">
        <v>49</v>
      </c>
      <c r="G204" s="311"/>
      <c r="H204" s="311" t="s">
        <v>1514</v>
      </c>
      <c r="I204" s="311"/>
      <c r="J204" s="311"/>
      <c r="K204" s="355"/>
    </row>
    <row r="205" s="1" customFormat="1" ht="15" customHeight="1">
      <c r="B205" s="334"/>
      <c r="C205" s="311"/>
      <c r="D205" s="311"/>
      <c r="E205" s="311"/>
      <c r="F205" s="333" t="s">
        <v>47</v>
      </c>
      <c r="G205" s="311"/>
      <c r="H205" s="311" t="s">
        <v>1515</v>
      </c>
      <c r="I205" s="311"/>
      <c r="J205" s="311"/>
      <c r="K205" s="355"/>
    </row>
    <row r="206" s="1" customFormat="1" ht="15" customHeight="1">
      <c r="B206" s="334"/>
      <c r="C206" s="311"/>
      <c r="D206" s="311"/>
      <c r="E206" s="311"/>
      <c r="F206" s="333" t="s">
        <v>48</v>
      </c>
      <c r="G206" s="311"/>
      <c r="H206" s="311" t="s">
        <v>1516</v>
      </c>
      <c r="I206" s="311"/>
      <c r="J206" s="311"/>
      <c r="K206" s="355"/>
    </row>
    <row r="207" s="1" customFormat="1" ht="15" customHeight="1">
      <c r="B207" s="334"/>
      <c r="C207" s="311"/>
      <c r="D207" s="311"/>
      <c r="E207" s="311"/>
      <c r="F207" s="333"/>
      <c r="G207" s="311"/>
      <c r="H207" s="311"/>
      <c r="I207" s="311"/>
      <c r="J207" s="311"/>
      <c r="K207" s="355"/>
    </row>
    <row r="208" s="1" customFormat="1" ht="15" customHeight="1">
      <c r="B208" s="334"/>
      <c r="C208" s="311" t="s">
        <v>1457</v>
      </c>
      <c r="D208" s="311"/>
      <c r="E208" s="311"/>
      <c r="F208" s="333" t="s">
        <v>90</v>
      </c>
      <c r="G208" s="311"/>
      <c r="H208" s="311" t="s">
        <v>1517</v>
      </c>
      <c r="I208" s="311"/>
      <c r="J208" s="311"/>
      <c r="K208" s="355"/>
    </row>
    <row r="209" s="1" customFormat="1" ht="15" customHeight="1">
      <c r="B209" s="334"/>
      <c r="C209" s="340"/>
      <c r="D209" s="311"/>
      <c r="E209" s="311"/>
      <c r="F209" s="333" t="s">
        <v>1352</v>
      </c>
      <c r="G209" s="311"/>
      <c r="H209" s="311" t="s">
        <v>1353</v>
      </c>
      <c r="I209" s="311"/>
      <c r="J209" s="311"/>
      <c r="K209" s="355"/>
    </row>
    <row r="210" s="1" customFormat="1" ht="15" customHeight="1">
      <c r="B210" s="334"/>
      <c r="C210" s="311"/>
      <c r="D210" s="311"/>
      <c r="E210" s="311"/>
      <c r="F210" s="333" t="s">
        <v>81</v>
      </c>
      <c r="G210" s="311"/>
      <c r="H210" s="311" t="s">
        <v>1518</v>
      </c>
      <c r="I210" s="311"/>
      <c r="J210" s="311"/>
      <c r="K210" s="355"/>
    </row>
    <row r="211" s="1" customFormat="1" ht="15" customHeight="1">
      <c r="B211" s="372"/>
      <c r="C211" s="340"/>
      <c r="D211" s="340"/>
      <c r="E211" s="340"/>
      <c r="F211" s="333" t="s">
        <v>1354</v>
      </c>
      <c r="G211" s="318"/>
      <c r="H211" s="359" t="s">
        <v>1355</v>
      </c>
      <c r="I211" s="359"/>
      <c r="J211" s="359"/>
      <c r="K211" s="373"/>
    </row>
    <row r="212" s="1" customFormat="1" ht="15" customHeight="1">
      <c r="B212" s="372"/>
      <c r="C212" s="340"/>
      <c r="D212" s="340"/>
      <c r="E212" s="340"/>
      <c r="F212" s="333" t="s">
        <v>1356</v>
      </c>
      <c r="G212" s="318"/>
      <c r="H212" s="359" t="s">
        <v>1519</v>
      </c>
      <c r="I212" s="359"/>
      <c r="J212" s="359"/>
      <c r="K212" s="373"/>
    </row>
    <row r="213" s="1" customFormat="1" ht="15" customHeight="1">
      <c r="B213" s="372"/>
      <c r="C213" s="340"/>
      <c r="D213" s="340"/>
      <c r="E213" s="340"/>
      <c r="F213" s="374"/>
      <c r="G213" s="318"/>
      <c r="H213" s="375"/>
      <c r="I213" s="375"/>
      <c r="J213" s="375"/>
      <c r="K213" s="373"/>
    </row>
    <row r="214" s="1" customFormat="1" ht="15" customHeight="1">
      <c r="B214" s="372"/>
      <c r="C214" s="311" t="s">
        <v>1481</v>
      </c>
      <c r="D214" s="340"/>
      <c r="E214" s="340"/>
      <c r="F214" s="333">
        <v>1</v>
      </c>
      <c r="G214" s="318"/>
      <c r="H214" s="359" t="s">
        <v>1520</v>
      </c>
      <c r="I214" s="359"/>
      <c r="J214" s="359"/>
      <c r="K214" s="373"/>
    </row>
    <row r="215" s="1" customFormat="1" ht="15" customHeight="1">
      <c r="B215" s="372"/>
      <c r="C215" s="340"/>
      <c r="D215" s="340"/>
      <c r="E215" s="340"/>
      <c r="F215" s="333">
        <v>2</v>
      </c>
      <c r="G215" s="318"/>
      <c r="H215" s="359" t="s">
        <v>1521</v>
      </c>
      <c r="I215" s="359"/>
      <c r="J215" s="359"/>
      <c r="K215" s="373"/>
    </row>
    <row r="216" s="1" customFormat="1" ht="15" customHeight="1">
      <c r="B216" s="372"/>
      <c r="C216" s="340"/>
      <c r="D216" s="340"/>
      <c r="E216" s="340"/>
      <c r="F216" s="333">
        <v>3</v>
      </c>
      <c r="G216" s="318"/>
      <c r="H216" s="359" t="s">
        <v>1522</v>
      </c>
      <c r="I216" s="359"/>
      <c r="J216" s="359"/>
      <c r="K216" s="373"/>
    </row>
    <row r="217" s="1" customFormat="1" ht="15" customHeight="1">
      <c r="B217" s="372"/>
      <c r="C217" s="340"/>
      <c r="D217" s="340"/>
      <c r="E217" s="340"/>
      <c r="F217" s="333">
        <v>4</v>
      </c>
      <c r="G217" s="318"/>
      <c r="H217" s="359" t="s">
        <v>1523</v>
      </c>
      <c r="I217" s="359"/>
      <c r="J217" s="359"/>
      <c r="K217" s="373"/>
    </row>
    <row r="218" s="1" customFormat="1" ht="12.75" customHeight="1">
      <c r="B218" s="376"/>
      <c r="C218" s="377"/>
      <c r="D218" s="377"/>
      <c r="E218" s="377"/>
      <c r="F218" s="377"/>
      <c r="G218" s="377"/>
      <c r="H218" s="377"/>
      <c r="I218" s="377"/>
      <c r="J218" s="377"/>
      <c r="K218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DESKTOP-JCK6SLS\Uzivatel</dc:creator>
  <cp:lastModifiedBy>DESKTOP-JCK6SLS\Uzivatel</cp:lastModifiedBy>
  <dcterms:created xsi:type="dcterms:W3CDTF">2019-12-20T09:35:58Z</dcterms:created>
  <dcterms:modified xsi:type="dcterms:W3CDTF">2019-12-20T09:36:06Z</dcterms:modified>
</cp:coreProperties>
</file>